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Users/yulyhuertas/Downloads/PAAC III CUATRIMESTRE 2022/"/>
    </mc:Choice>
  </mc:AlternateContent>
  <xr:revisionPtr revIDLastSave="0" documentId="13_ncr:1_{EF8075A7-ED8C-DA44-BCA2-BE12340B9AD6}" xr6:coauthVersionLast="47" xr6:coauthVersionMax="47" xr10:uidLastSave="{00000000-0000-0000-0000-000000000000}"/>
  <bookViews>
    <workbookView xWindow="0" yWindow="500" windowWidth="28800" windowHeight="15900" tabRatio="786" activeTab="1" xr2:uid="{00000000-000D-0000-FFFF-FFFF00000000}"/>
  </bookViews>
  <sheets>
    <sheet name="Riesgos de Corrupción" sheetId="36" r:id="rId1"/>
    <sheet name="Gestión de Riesgos" sheetId="28" r:id="rId2"/>
    <sheet name="Racionalización de Trámites" sheetId="31" r:id="rId3"/>
    <sheet name="RendiciónCuentas" sheetId="32" r:id="rId4"/>
    <sheet name="Atención al Ciudadano" sheetId="33" r:id="rId5"/>
    <sheet name="Tranparencia y Acceso a Inf. " sheetId="34" r:id="rId6"/>
    <sheet name="Integridad" sheetId="35" r:id="rId7"/>
    <sheet name="Resultados" sheetId="37" r:id="rId8"/>
    <sheet name="Hoja2" sheetId="30" state="hidden" r:id="rId9"/>
  </sheets>
  <externalReferences>
    <externalReference r:id="rId10"/>
    <externalReference r:id="rId11"/>
    <externalReference r:id="rId12"/>
  </externalReferences>
  <definedNames>
    <definedName name="_xlnm._FilterDatabase" localSheetId="1" hidden="1">'Gestión de Riesgos'!$A$9:$I$9</definedName>
    <definedName name="_xlnm._FilterDatabase" localSheetId="2" hidden="1">'Racionalización de Trámites'!$A$25:$AK$47</definedName>
    <definedName name="A" localSheetId="1">#REF!</definedName>
    <definedName name="A">#REF!</definedName>
    <definedName name="A_Obj1" localSheetId="1">OFFSET(#REF!,0,0,COUNTA(#REF!)-1,1)</definedName>
    <definedName name="A_Obj1">OFFSET(#REF!,0,0,COUNTA(#REF!)-1,1)</definedName>
    <definedName name="A_Obj2" localSheetId="1">OFFSET(#REF!,0,0,COUNTA(#REF!)-1,1)</definedName>
    <definedName name="A_Obj2">OFFSET(#REF!,0,0,COUNTA(#REF!)-1,1)</definedName>
    <definedName name="A_Obj3" localSheetId="1">OFFSET(#REF!,0,0,COUNTA(#REF!)-1,1)</definedName>
    <definedName name="A_Obj3">OFFSET(#REF!,0,0,COUNTA(#REF!)-1,1)</definedName>
    <definedName name="A_Obj4" localSheetId="1">OFFSET(#REF!,0,0,COUNTA(#REF!)-1,1)</definedName>
    <definedName name="A_Obj4">OFFSET(#REF!,0,0,COUNTA(#REF!)-1,1)</definedName>
    <definedName name="Acc_1" localSheetId="1">#REF!</definedName>
    <definedName name="Acc_1">#REF!</definedName>
    <definedName name="acc_10" localSheetId="1">#REF!</definedName>
    <definedName name="acc_10">#REF!</definedName>
    <definedName name="Acc_2" localSheetId="1">#REF!</definedName>
    <definedName name="Acc_2">#REF!</definedName>
    <definedName name="Acc_22" localSheetId="1">#REF!</definedName>
    <definedName name="Acc_22">#REF!</definedName>
    <definedName name="Acc_3" localSheetId="1">#REF!</definedName>
    <definedName name="Acc_3">#REF!</definedName>
    <definedName name="Acc_4" localSheetId="1">#REF!</definedName>
    <definedName name="Acc_4">#REF!</definedName>
    <definedName name="Acc_5" localSheetId="1">#REF!</definedName>
    <definedName name="Acc_5">#REF!</definedName>
    <definedName name="Acc_6" localSheetId="1">#REF!</definedName>
    <definedName name="Acc_6">#REF!</definedName>
    <definedName name="Acc_7" localSheetId="1">#REF!</definedName>
    <definedName name="Acc_7">#REF!</definedName>
    <definedName name="Acc_8" localSheetId="1">#REF!</definedName>
    <definedName name="Acc_8">#REF!</definedName>
    <definedName name="Acc_9" localSheetId="1">#REF!</definedName>
    <definedName name="Acc_9">#REF!</definedName>
    <definedName name="acc_d" localSheetId="1">#REF!</definedName>
    <definedName name="acc_d">#REF!</definedName>
    <definedName name="accdd" localSheetId="1">#REF!</definedName>
    <definedName name="accdd">#REF!</definedName>
    <definedName name="accddas" localSheetId="1">#REF!</definedName>
    <definedName name="accddas">#REF!</definedName>
    <definedName name="Actcontrol">'[1]Explicación de los campos'!$AU$2:$AU$3</definedName>
    <definedName name="Afecta">[2]Hoja2!$AM$2:$AM$3</definedName>
    <definedName name="Asignacionresp">'[1]Explicación de los campos'!$AS$2:$AS$3</definedName>
    <definedName name="Autoridadresp">'[1]Explicación de los campos'!$AS$5:$AS$6</definedName>
    <definedName name="Causafactor3">'[3]Explicación de los campos'!$B$2:$B$9</definedName>
    <definedName name="ciudadano" localSheetId="1">#REF!</definedName>
    <definedName name="ciudadano">#REF!</definedName>
    <definedName name="clase">'[2]Explicación de los campos'!$G$2:$G$7</definedName>
    <definedName name="Confidencialidad">[2]Hoja2!$N$3:$N$7</definedName>
    <definedName name="ControlTipo">[3]Hoja2!$AI$3:$AI$6</definedName>
    <definedName name="Departamentos" localSheetId="1">#REF!</definedName>
    <definedName name="Departamentos">#REF!</definedName>
    <definedName name="desviaciones">'[1]Explicación de los campos'!$AU$5:$AU$6</definedName>
    <definedName name="ejecucioncontrol">'[1]Explicación de los campos'!$AU$12:$AU$14</definedName>
    <definedName name="Evidencia">'[1]Explicación de los campos'!$AU$8:$AU$10</definedName>
    <definedName name="Fuentes" localSheetId="1">#REF!</definedName>
    <definedName name="Fuentes">#REF!</definedName>
    <definedName name="hola" localSheetId="1">#REF!</definedName>
    <definedName name="hola">#REF!</definedName>
    <definedName name="Indicadores" localSheetId="1">#REF!</definedName>
    <definedName name="Indicadores">#REF!</definedName>
    <definedName name="m" localSheetId="1">#REF!</definedName>
    <definedName name="m">#REF!</definedName>
    <definedName name="Monica" localSheetId="1">#REF!</definedName>
    <definedName name="Monica">#REF!</definedName>
    <definedName name="Objetivos" localSheetId="1">OFFSET(#REF!,0,0,COUNTA(#REF!)-1,1)</definedName>
    <definedName name="Objetivos">OFFSET(#REF!,0,0,COUNTA(#REF!)-1,1)</definedName>
    <definedName name="Objjj" localSheetId="1">OFFSET(#REF!,0,0,COUNTA(#REF!)-1,1)</definedName>
    <definedName name="Objjj">OFFSET(#REF!,0,0,COUNTA(#REF!)-1,1)</definedName>
    <definedName name="obkk" localSheetId="1">OFFSET(#REF!,0,0,COUNTA(#REF!)-1,1)</definedName>
    <definedName name="obkk">OFFSET(#REF!,0,0,COUNTA(#REF!)-1,1)</definedName>
    <definedName name="Periodicidad">'[1]Explicación de los campos'!$AS$8:$AS$9</definedName>
    <definedName name="Posibilidad">[3]Hoja2!$H$3:$H$7</definedName>
    <definedName name="Proposito">'[1]Explicación de los campos'!$AS$11:$AS$13</definedName>
    <definedName name="RiesgoClase3">'[3]Explicación de los campos'!$G$2:$G$8</definedName>
    <definedName name="SiNo">[3]Hoja2!$AK$3:$AK$4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5" i="28" l="1"/>
  <c r="O24" i="28"/>
  <c r="O23" i="28"/>
  <c r="O22" i="28"/>
  <c r="O21" i="28"/>
  <c r="O20" i="28"/>
  <c r="O19" i="28"/>
  <c r="O18" i="28"/>
  <c r="O17" i="28"/>
  <c r="O16" i="28"/>
  <c r="O15" i="28"/>
  <c r="O14" i="28"/>
  <c r="O13" i="28"/>
  <c r="O12" i="28"/>
  <c r="O11" i="28"/>
  <c r="O10" i="28"/>
  <c r="Q8" i="35" l="1"/>
  <c r="N21" i="33"/>
  <c r="L26" i="28"/>
  <c r="M26" i="28" l="1"/>
  <c r="N26" i="28"/>
  <c r="O26" i="28" l="1"/>
  <c r="D2" i="37"/>
  <c r="E2" i="37" s="1"/>
  <c r="AA38" i="32" l="1"/>
  <c r="Q15" i="34"/>
  <c r="P17" i="35"/>
  <c r="D7" i="37" s="1"/>
  <c r="E7" i="37" s="1"/>
  <c r="O17" i="35"/>
  <c r="Q17" i="35" l="1"/>
  <c r="D4" i="37"/>
  <c r="E4" i="37" s="1"/>
  <c r="AB38" i="32"/>
  <c r="P48" i="34"/>
  <c r="O48" i="34"/>
  <c r="N48" i="34"/>
  <c r="M21" i="33"/>
  <c r="L21" i="33"/>
  <c r="Y38" i="32"/>
  <c r="O21" i="33" l="1"/>
  <c r="D5" i="37"/>
  <c r="E5" i="37" s="1"/>
  <c r="D6" i="37"/>
  <c r="E6" i="37" s="1"/>
  <c r="Q48" i="34"/>
  <c r="Z38" i="32"/>
  <c r="Q47" i="31"/>
  <c r="D3" i="37"/>
  <c r="E3" i="37" s="1"/>
  <c r="P47" i="31"/>
  <c r="B8" i="37" l="1"/>
  <c r="S47" i="31"/>
  <c r="S27" i="31" l="1"/>
  <c r="S28" i="31"/>
  <c r="S29" i="31"/>
  <c r="S30" i="31"/>
  <c r="S31" i="31"/>
  <c r="S32" i="31"/>
  <c r="S33" i="31"/>
  <c r="S34" i="31"/>
  <c r="S35" i="31"/>
  <c r="S36" i="31"/>
  <c r="S37" i="31"/>
  <c r="S38" i="31"/>
  <c r="S39" i="31"/>
  <c r="S40" i="31"/>
  <c r="S41" i="31"/>
  <c r="S42" i="31"/>
  <c r="S43" i="31"/>
  <c r="S44" i="31"/>
  <c r="S45" i="31"/>
  <c r="S46" i="31"/>
  <c r="S26" i="31"/>
  <c r="AB10" i="32"/>
  <c r="AB11" i="32"/>
  <c r="AB12" i="32"/>
  <c r="AB13" i="32"/>
  <c r="AB14" i="32"/>
  <c r="AB15" i="32"/>
  <c r="AB16" i="32"/>
  <c r="AB17" i="32"/>
  <c r="AB18" i="32"/>
  <c r="AB20" i="32"/>
  <c r="AB22" i="32"/>
  <c r="AB23" i="32"/>
  <c r="AB24" i="32"/>
  <c r="AB25" i="32"/>
  <c r="AB26" i="32"/>
  <c r="AB27" i="32"/>
  <c r="AB28" i="32"/>
  <c r="AB30" i="32"/>
  <c r="AB31" i="32"/>
  <c r="AB32" i="32"/>
  <c r="AB33" i="32"/>
  <c r="AB34" i="32"/>
  <c r="AB36" i="32"/>
  <c r="AB37" i="32"/>
  <c r="AB9" i="32"/>
  <c r="Q9" i="35"/>
  <c r="Q10" i="35"/>
  <c r="Q11" i="35"/>
  <c r="Q12" i="35"/>
  <c r="Q13" i="35"/>
  <c r="Q14" i="35"/>
  <c r="Q15" i="35"/>
  <c r="Q16" i="35"/>
  <c r="O8" i="33"/>
  <c r="O9" i="33"/>
  <c r="O10" i="33"/>
  <c r="O11" i="33"/>
  <c r="O12" i="33"/>
  <c r="O13" i="33"/>
  <c r="O14" i="33"/>
  <c r="O15" i="33"/>
  <c r="O16" i="33"/>
  <c r="O17" i="33"/>
  <c r="O18" i="33"/>
  <c r="O19" i="33"/>
  <c r="O20" i="33"/>
  <c r="O7" i="33"/>
  <c r="Q16" i="34"/>
  <c r="Q17" i="34"/>
  <c r="Q20" i="34"/>
  <c r="Q21" i="34"/>
  <c r="Q22" i="34"/>
  <c r="Q23" i="34"/>
  <c r="Q24" i="34"/>
  <c r="Q26" i="34"/>
  <c r="Q30" i="34"/>
  <c r="Q31" i="34"/>
  <c r="Q32" i="34"/>
  <c r="Q34" i="34"/>
  <c r="Q35" i="34"/>
  <c r="Q36" i="34"/>
  <c r="Q37" i="34"/>
  <c r="Q38" i="34"/>
  <c r="Q42" i="34"/>
  <c r="Q43" i="34"/>
  <c r="Q44" i="34"/>
  <c r="Q45" i="34"/>
  <c r="Q46" i="34"/>
  <c r="Q47" i="34"/>
  <c r="Q8" i="34"/>
  <c r="AP50" i="36" l="1"/>
  <c r="AM50" i="36"/>
  <c r="AG50" i="36"/>
  <c r="AT49" i="36"/>
  <c r="AV49" i="36" s="1"/>
  <c r="AP49" i="36"/>
  <c r="AM49" i="36"/>
  <c r="AX50" i="36" s="1"/>
  <c r="AW50" i="36" s="1"/>
  <c r="AG49" i="36"/>
  <c r="AT48" i="36"/>
  <c r="AV48" i="36" s="1"/>
  <c r="AP48" i="36"/>
  <c r="AM48" i="36"/>
  <c r="AX49" i="36" s="1"/>
  <c r="AW49" i="36" s="1"/>
  <c r="AG48" i="36"/>
  <c r="AP47" i="36"/>
  <c r="AM47" i="36"/>
  <c r="AX48" i="36" s="1"/>
  <c r="AW48" i="36" s="1"/>
  <c r="AG47" i="36"/>
  <c r="AH47" i="36" s="1"/>
  <c r="AI47" i="36" s="1"/>
  <c r="K47" i="36"/>
  <c r="AJ47" i="36" s="1"/>
  <c r="AP46" i="36"/>
  <c r="AM46" i="36"/>
  <c r="AG46" i="36"/>
  <c r="AP45" i="36"/>
  <c r="AM45" i="36"/>
  <c r="AG45" i="36"/>
  <c r="AP44" i="36"/>
  <c r="AM44" i="36"/>
  <c r="AG44" i="36"/>
  <c r="AP43" i="36"/>
  <c r="AM43" i="36"/>
  <c r="AF43" i="36"/>
  <c r="AG43" i="36" s="1"/>
  <c r="AH43" i="36" s="1"/>
  <c r="AI43" i="36" s="1"/>
  <c r="L43" i="36"/>
  <c r="AT43" i="36" s="1"/>
  <c r="K43" i="36"/>
  <c r="AP42" i="36"/>
  <c r="AG42" i="36"/>
  <c r="AH42" i="36" s="1"/>
  <c r="AI42" i="36" s="1"/>
  <c r="AX42" i="36" s="1"/>
  <c r="AW42" i="36" s="1"/>
  <c r="K42" i="36"/>
  <c r="AP41" i="36"/>
  <c r="AI41" i="36"/>
  <c r="AX41" i="36" s="1"/>
  <c r="AW41" i="36" s="1"/>
  <c r="AH41" i="36"/>
  <c r="AG41" i="36"/>
  <c r="K41" i="36"/>
  <c r="AJ41" i="36" s="1"/>
  <c r="AW40" i="36"/>
  <c r="AV40" i="36"/>
  <c r="AU40" i="36"/>
  <c r="AP40" i="36"/>
  <c r="AG40" i="36"/>
  <c r="AW39" i="36"/>
  <c r="AU39" i="36"/>
  <c r="AP39" i="36"/>
  <c r="AG39" i="36"/>
  <c r="AW38" i="36"/>
  <c r="AU38" i="36"/>
  <c r="AY38" i="36" s="1"/>
  <c r="AP38" i="36"/>
  <c r="AG38" i="36"/>
  <c r="AP37" i="36"/>
  <c r="AH37" i="36"/>
  <c r="AI37" i="36" s="1"/>
  <c r="AX37" i="36" s="1"/>
  <c r="AW37" i="36" s="1"/>
  <c r="K37" i="36"/>
  <c r="AW36" i="36"/>
  <c r="AP36" i="36"/>
  <c r="AW35" i="36"/>
  <c r="AP35" i="36"/>
  <c r="AW34" i="36"/>
  <c r="AP34" i="36"/>
  <c r="AW33" i="36"/>
  <c r="AP33" i="36"/>
  <c r="AT33" i="36" s="1"/>
  <c r="AV32" i="36"/>
  <c r="AU32" i="36"/>
  <c r="AP32" i="36"/>
  <c r="AG32" i="36"/>
  <c r="AH32" i="36" s="1"/>
  <c r="AI32" i="36" s="1"/>
  <c r="AX32" i="36" s="1"/>
  <c r="AW32" i="36" s="1"/>
  <c r="AY32" i="36" s="1"/>
  <c r="K32" i="36"/>
  <c r="L32" i="36" s="1"/>
  <c r="AW31" i="36"/>
  <c r="AP31" i="36"/>
  <c r="AG31" i="36"/>
  <c r="AW30" i="36"/>
  <c r="AV30" i="36"/>
  <c r="AU30" i="36"/>
  <c r="AP30" i="36"/>
  <c r="AF30" i="36"/>
  <c r="AG30" i="36" s="1"/>
  <c r="AH30" i="36" s="1"/>
  <c r="AI30" i="36" s="1"/>
  <c r="K30" i="36"/>
  <c r="AW29" i="36"/>
  <c r="AY29" i="36" s="1"/>
  <c r="AV29" i="36"/>
  <c r="AU29" i="36"/>
  <c r="AP29" i="36"/>
  <c r="AG29" i="36"/>
  <c r="AW28" i="36"/>
  <c r="AY28" i="36" s="1"/>
  <c r="AV28" i="36"/>
  <c r="AU28" i="36"/>
  <c r="AP28" i="36"/>
  <c r="AF28" i="36"/>
  <c r="AG28" i="36" s="1"/>
  <c r="AH28" i="36" s="1"/>
  <c r="AI28" i="36" s="1"/>
  <c r="K28" i="36"/>
  <c r="AP26" i="36"/>
  <c r="AG26" i="36"/>
  <c r="AP25" i="36"/>
  <c r="AF25" i="36"/>
  <c r="AG25" i="36" s="1"/>
  <c r="AH25" i="36" s="1"/>
  <c r="AI25" i="36" s="1"/>
  <c r="AX25" i="36" s="1"/>
  <c r="K25" i="36"/>
  <c r="AP24" i="36"/>
  <c r="AG24" i="36"/>
  <c r="AP23" i="36"/>
  <c r="AG23" i="36"/>
  <c r="AP22" i="36"/>
  <c r="AF22" i="36"/>
  <c r="AG22" i="36" s="1"/>
  <c r="AH22" i="36" s="1"/>
  <c r="K22" i="36"/>
  <c r="L22" i="36" s="1"/>
  <c r="AV21" i="36"/>
  <c r="AU21" i="36"/>
  <c r="AP21" i="36"/>
  <c r="AG21" i="36"/>
  <c r="AP20" i="36"/>
  <c r="AF20" i="36"/>
  <c r="AG20" i="36" s="1"/>
  <c r="AH20" i="36" s="1"/>
  <c r="AI20" i="36" s="1"/>
  <c r="AX20" i="36" s="1"/>
  <c r="K20" i="36"/>
  <c r="L20" i="36" s="1"/>
  <c r="AT20" i="36" s="1"/>
  <c r="AP19" i="36"/>
  <c r="AG19" i="36"/>
  <c r="AP18" i="36"/>
  <c r="AG18" i="36"/>
  <c r="AP17" i="36"/>
  <c r="AF17" i="36"/>
  <c r="AG17" i="36" s="1"/>
  <c r="AH17" i="36" s="1"/>
  <c r="AI17" i="36" s="1"/>
  <c r="AX17" i="36" s="1"/>
  <c r="K17" i="36"/>
  <c r="AX16" i="36"/>
  <c r="AW16" i="36"/>
  <c r="AP16" i="36"/>
  <c r="AG16" i="36"/>
  <c r="AH16" i="36" s="1"/>
  <c r="L16" i="36"/>
  <c r="K16" i="36"/>
  <c r="AP15" i="36"/>
  <c r="AF15" i="36"/>
  <c r="AG15" i="36" s="1"/>
  <c r="AH15" i="36" s="1"/>
  <c r="AI15" i="36" s="1"/>
  <c r="AX15" i="36" s="1"/>
  <c r="AW15" i="36" s="1"/>
  <c r="L15" i="36"/>
  <c r="AT15" i="36" s="1"/>
  <c r="K15" i="36"/>
  <c r="AP14" i="36"/>
  <c r="AG14" i="36"/>
  <c r="AP13" i="36"/>
  <c r="AF13" i="36"/>
  <c r="AG13" i="36" s="1"/>
  <c r="AH13" i="36" s="1"/>
  <c r="AI13" i="36" s="1"/>
  <c r="AX13" i="36" s="1"/>
  <c r="K13" i="36"/>
  <c r="AP12" i="36"/>
  <c r="AG12" i="36"/>
  <c r="AP11" i="36"/>
  <c r="AG11" i="36"/>
  <c r="AF10" i="36"/>
  <c r="AG10" i="36" s="1"/>
  <c r="AH10" i="36" s="1"/>
  <c r="K10" i="36"/>
  <c r="L10" i="36" s="1"/>
  <c r="AT10" i="36" s="1"/>
  <c r="AJ16" i="36" l="1"/>
  <c r="AT22" i="36"/>
  <c r="AJ28" i="36"/>
  <c r="AY30" i="36"/>
  <c r="AY39" i="36"/>
  <c r="AY40" i="36"/>
  <c r="L41" i="36"/>
  <c r="L47" i="36"/>
  <c r="AT47" i="36" s="1"/>
  <c r="AV47" i="36" s="1"/>
  <c r="AJ15" i="36"/>
  <c r="L28" i="36"/>
  <c r="AT31" i="36"/>
  <c r="AT41" i="36"/>
  <c r="AJ43" i="36"/>
  <c r="AT16" i="36"/>
  <c r="AJ32" i="36"/>
  <c r="AJ37" i="36"/>
  <c r="AU31" i="36"/>
  <c r="AY31" i="36" s="1"/>
  <c r="AV31" i="36"/>
  <c r="AU15" i="36"/>
  <c r="AY15" i="36" s="1"/>
  <c r="AV15" i="36"/>
  <c r="AU16" i="36"/>
  <c r="AY16" i="36" s="1"/>
  <c r="AV16" i="36"/>
  <c r="AU43" i="36"/>
  <c r="AV43" i="36"/>
  <c r="AT44" i="36" s="1"/>
  <c r="AI10" i="36"/>
  <c r="AX10" i="36" s="1"/>
  <c r="AJ10" i="36"/>
  <c r="AJ25" i="36"/>
  <c r="AU10" i="36"/>
  <c r="AV10" i="36"/>
  <c r="AT11" i="36" s="1"/>
  <c r="AJ13" i="36"/>
  <c r="AJ20" i="36"/>
  <c r="AV22" i="36"/>
  <c r="AT23" i="36" s="1"/>
  <c r="AU22" i="36"/>
  <c r="AX26" i="36"/>
  <c r="AW26" i="36" s="1"/>
  <c r="AW25" i="36"/>
  <c r="AW17" i="36"/>
  <c r="AX18" i="36"/>
  <c r="AW13" i="36"/>
  <c r="AX14" i="36"/>
  <c r="AW14" i="36" s="1"/>
  <c r="AJ17" i="36"/>
  <c r="AV20" i="36"/>
  <c r="AU20" i="36"/>
  <c r="AI22" i="36"/>
  <c r="AX22" i="36" s="1"/>
  <c r="AJ22" i="36"/>
  <c r="AJ30" i="36"/>
  <c r="AV41" i="36"/>
  <c r="AU41" i="36"/>
  <c r="AY41" i="36" s="1"/>
  <c r="AX21" i="36"/>
  <c r="AW21" i="36" s="1"/>
  <c r="AY21" i="36" s="1"/>
  <c r="AW20" i="36"/>
  <c r="AV33" i="36"/>
  <c r="AT34" i="36" s="1"/>
  <c r="AU33" i="36"/>
  <c r="AY33" i="36" s="1"/>
  <c r="AJ42" i="36"/>
  <c r="L13" i="36"/>
  <c r="AT13" i="36" s="1"/>
  <c r="L37" i="36"/>
  <c r="AT37" i="36" s="1"/>
  <c r="L25" i="36"/>
  <c r="AT25" i="36" s="1"/>
  <c r="L30" i="36"/>
  <c r="L42" i="36"/>
  <c r="AT42" i="36" s="1"/>
  <c r="AU48" i="36"/>
  <c r="AY48" i="36" s="1"/>
  <c r="AX43" i="36"/>
  <c r="AW43" i="36" s="1"/>
  <c r="AU49" i="36"/>
  <c r="AY49" i="36" s="1"/>
  <c r="AT50" i="36"/>
  <c r="AX47" i="36"/>
  <c r="AW47" i="36" s="1"/>
  <c r="L17" i="36"/>
  <c r="AT17" i="36" s="1"/>
  <c r="AU47" i="36" l="1"/>
  <c r="AY47" i="36" s="1"/>
  <c r="AV13" i="36"/>
  <c r="AT14" i="36" s="1"/>
  <c r="AU13" i="36"/>
  <c r="AY13" i="36" s="1"/>
  <c r="AU34" i="36"/>
  <c r="AY34" i="36" s="1"/>
  <c r="AV34" i="36"/>
  <c r="AT35" i="36" s="1"/>
  <c r="AY20" i="36"/>
  <c r="AX23" i="36"/>
  <c r="AW22" i="36"/>
  <c r="AV50" i="36"/>
  <c r="AU50" i="36"/>
  <c r="AY50" i="36" s="1"/>
  <c r="AV42" i="36"/>
  <c r="AU42" i="36"/>
  <c r="AY42" i="36" s="1"/>
  <c r="AY22" i="36"/>
  <c r="AW10" i="36"/>
  <c r="AY10" i="36" s="1"/>
  <c r="AX11" i="36"/>
  <c r="AX44" i="36"/>
  <c r="AU17" i="36"/>
  <c r="AY17" i="36" s="1"/>
  <c r="AV17" i="36"/>
  <c r="AT18" i="36" s="1"/>
  <c r="AV25" i="36"/>
  <c r="AT26" i="36" s="1"/>
  <c r="AU25" i="36"/>
  <c r="AY25" i="36" s="1"/>
  <c r="AV23" i="36"/>
  <c r="AT24" i="36" s="1"/>
  <c r="AU23" i="36"/>
  <c r="AU37" i="36"/>
  <c r="AY37" i="36" s="1"/>
  <c r="AV37" i="36"/>
  <c r="AV44" i="36"/>
  <c r="AT45" i="36" s="1"/>
  <c r="AU44" i="36"/>
  <c r="AW18" i="36"/>
  <c r="AX19" i="36"/>
  <c r="AW19" i="36" s="1"/>
  <c r="AY43" i="36"/>
  <c r="AU11" i="36"/>
  <c r="AV11" i="36"/>
  <c r="AT12" i="36" s="1"/>
  <c r="AU18" i="36" l="1"/>
  <c r="AY18" i="36" s="1"/>
  <c r="AV18" i="36"/>
  <c r="AT19" i="36" s="1"/>
  <c r="AW44" i="36"/>
  <c r="AY44" i="36" s="1"/>
  <c r="AX45" i="36"/>
  <c r="AU12" i="36"/>
  <c r="AY12" i="36" s="1"/>
  <c r="AV12" i="36"/>
  <c r="AW11" i="36"/>
  <c r="AY11" i="36" s="1"/>
  <c r="AX12" i="36"/>
  <c r="AW12" i="36" s="1"/>
  <c r="AV45" i="36"/>
  <c r="AT46" i="36" s="1"/>
  <c r="AU45" i="36"/>
  <c r="AX24" i="36"/>
  <c r="AW24" i="36" s="1"/>
  <c r="AW23" i="36"/>
  <c r="AY23" i="36" s="1"/>
  <c r="AV24" i="36"/>
  <c r="AU24" i="36"/>
  <c r="AV35" i="36"/>
  <c r="AT36" i="36" s="1"/>
  <c r="AU35" i="36"/>
  <c r="AY35" i="36" s="1"/>
  <c r="AV26" i="36"/>
  <c r="AU26" i="36"/>
  <c r="AY26" i="36" s="1"/>
  <c r="AV14" i="36"/>
  <c r="AU14" i="36"/>
  <c r="AY14" i="36" s="1"/>
  <c r="AV36" i="36" l="1"/>
  <c r="AU36" i="36"/>
  <c r="AY36" i="36" s="1"/>
  <c r="AV46" i="36"/>
  <c r="AU46" i="36"/>
  <c r="AW45" i="36"/>
  <c r="AY45" i="36" s="1"/>
  <c r="AX46" i="36"/>
  <c r="AW46" i="36" s="1"/>
  <c r="AU19" i="36"/>
  <c r="AY19" i="36" s="1"/>
  <c r="AV19" i="36"/>
  <c r="AY24" i="36"/>
  <c r="AY46" i="36" l="1"/>
  <c r="AC7" i="30" l="1"/>
  <c r="X7" i="30"/>
  <c r="S7" i="30"/>
  <c r="N7" i="30"/>
  <c r="H7" i="30"/>
  <c r="AC6" i="30"/>
  <c r="X6" i="30"/>
  <c r="S6" i="30"/>
  <c r="N6" i="30"/>
  <c r="H6" i="30"/>
  <c r="AC5" i="30"/>
  <c r="X5" i="30"/>
  <c r="S5" i="30"/>
  <c r="N5" i="30"/>
  <c r="H5" i="30"/>
  <c r="AC4" i="30"/>
  <c r="X4" i="30"/>
  <c r="S4" i="30"/>
  <c r="N4" i="30"/>
  <c r="H4" i="30"/>
  <c r="AC3" i="30"/>
  <c r="X3" i="30"/>
  <c r="S3" i="30"/>
  <c r="N3" i="30"/>
  <c r="H3"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H33" authorId="0" shapeId="0" xr:uid="{00000000-0006-0000-0100-000001000000}">
      <text>
        <r>
          <rPr>
            <sz val="11"/>
            <color rgb="FF000000"/>
            <rFont val="Calibri"/>
            <family val="2"/>
          </rPr>
          <t xml:space="preserve">POLY:
</t>
        </r>
        <r>
          <rPr>
            <sz val="11"/>
            <color rgb="FF000000"/>
            <rFont val="Calibri"/>
            <family val="2"/>
          </rPr>
          <t>Se actualiza con el nùmero del registro de isolucion</t>
        </r>
      </text>
    </comment>
    <comment ref="BH37" authorId="0" shapeId="0" xr:uid="{00000000-0006-0000-0100-000002000000}">
      <text>
        <r>
          <rPr>
            <sz val="11"/>
            <color rgb="FF000000"/>
            <rFont val="Calibri"/>
            <family val="2"/>
          </rPr>
          <t xml:space="preserve">POLY:
</t>
        </r>
        <r>
          <rPr>
            <sz val="11"/>
            <color rgb="FF000000"/>
            <rFont val="Calibri"/>
            <family val="2"/>
          </rPr>
          <t>Se actualiza el mapa con el nùmero de registro en isolucion</t>
        </r>
      </text>
    </comment>
  </commentList>
</comments>
</file>

<file path=xl/sharedStrings.xml><?xml version="1.0" encoding="utf-8"?>
<sst xmlns="http://schemas.openxmlformats.org/spreadsheetml/2006/main" count="2658" uniqueCount="1308">
  <si>
    <t>Subcomponente</t>
  </si>
  <si>
    <t>Meta o producto</t>
  </si>
  <si>
    <t>Fecha programada</t>
  </si>
  <si>
    <t>1.1</t>
  </si>
  <si>
    <t>1.2</t>
  </si>
  <si>
    <t>2.1</t>
  </si>
  <si>
    <t>2.2</t>
  </si>
  <si>
    <t>2.3</t>
  </si>
  <si>
    <t>3.1</t>
  </si>
  <si>
    <t>4.1</t>
  </si>
  <si>
    <t>4.2</t>
  </si>
  <si>
    <t>4.3</t>
  </si>
  <si>
    <t xml:space="preserve">Plan Anticorrupción y de Atención al Ciudadano                                                                                                                                                                                   </t>
  </si>
  <si>
    <t>Componente 1: Gestión del Riesgo de Corrupción - Mapa de Riesgos de Corrupción</t>
  </si>
  <si>
    <t xml:space="preserve"> Actividades</t>
  </si>
  <si>
    <t xml:space="preserve">Responsable </t>
  </si>
  <si>
    <t>3.2</t>
  </si>
  <si>
    <t>4.4</t>
  </si>
  <si>
    <t>4.5</t>
  </si>
  <si>
    <t>Responsable</t>
  </si>
  <si>
    <t>Evidencia</t>
  </si>
  <si>
    <t>5.1</t>
  </si>
  <si>
    <t>Secretaría de Planeación</t>
  </si>
  <si>
    <t>5.2</t>
  </si>
  <si>
    <t>5.4</t>
  </si>
  <si>
    <t>5.3</t>
  </si>
  <si>
    <t>Proceso</t>
  </si>
  <si>
    <t>Si el Riesgo se materializará podria…</t>
  </si>
  <si>
    <t>Impacto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</si>
  <si>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</si>
  <si>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</si>
  <si>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</si>
  <si>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</si>
  <si>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</si>
  <si>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</si>
  <si>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</si>
  <si>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</si>
  <si>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</si>
  <si>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</si>
  <si>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</si>
  <si>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</si>
  <si>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</si>
  <si>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</si>
  <si>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</si>
  <si>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</si>
  <si>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</si>
  <si>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</si>
  <si>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</si>
  <si>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No</t>
  </si>
  <si>
    <t>Si</t>
  </si>
  <si>
    <t>Moderado</t>
  </si>
  <si>
    <t>3-Posible</t>
  </si>
  <si>
    <t>20-Extrema</t>
  </si>
  <si>
    <t>2-Improbable</t>
  </si>
  <si>
    <t>Mayor</t>
  </si>
  <si>
    <t>Financiero</t>
  </si>
  <si>
    <t>10-Alta</t>
  </si>
  <si>
    <t>60-Extrema</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</si>
  <si>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</si>
  <si>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</si>
  <si>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</si>
  <si>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</si>
  <si>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</si>
  <si>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</si>
  <si>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</si>
  <si>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</si>
  <si>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</si>
  <si>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</si>
  <si>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</si>
  <si>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</si>
  <si>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Frecuencia</t>
  </si>
  <si>
    <t>Tipos de impacto</t>
  </si>
  <si>
    <t xml:space="preserve">Tipo de control </t>
  </si>
  <si>
    <t>Probabilidad</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</si>
  <si>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</si>
  <si>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</si>
  <si>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</si>
  <si>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</si>
  <si>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</si>
  <si>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</si>
  <si>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</si>
  <si>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</si>
  <si>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</si>
  <si>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</si>
  <si>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Preventivo</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</si>
  <si>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</si>
  <si>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</si>
  <si>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</si>
  <si>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</si>
  <si>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</si>
  <si>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</si>
  <si>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</si>
  <si>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</si>
  <si>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</si>
  <si>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</si>
  <si>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</si>
  <si>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</si>
  <si>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Posible</t>
  </si>
  <si>
    <t>El evento podría ocurrir en algun momento</t>
  </si>
  <si>
    <t>Se presentó una vez en los ultimos dos años</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</si>
  <si>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</si>
  <si>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</si>
  <si>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</si>
  <si>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</si>
  <si>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</si>
  <si>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Detectivo</t>
  </si>
  <si>
    <t>Información</t>
  </si>
  <si>
    <t>Cumplimiento</t>
  </si>
  <si>
    <t>Probable</t>
  </si>
  <si>
    <t>El evento probablemente ocurrirá en la mayoria de las circunstancias</t>
  </si>
  <si>
    <t>Se presentó una vez en el ultimo año</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</si>
  <si>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</si>
  <si>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</si>
  <si>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</si>
  <si>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</si>
  <si>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</si>
  <si>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</si>
  <si>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</si>
  <si>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</si>
  <si>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</si>
  <si>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</si>
  <si>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</si>
  <si>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</si>
  <si>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</si>
  <si>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</si>
  <si>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</si>
  <si>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</si>
  <si>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</si>
  <si>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</si>
  <si>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</si>
  <si>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</si>
  <si>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</si>
  <si>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</si>
  <si>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</si>
  <si>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</si>
  <si>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</si>
  <si>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</si>
  <si>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</si>
  <si>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</si>
  <si>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</si>
  <si>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</si>
  <si>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</si>
  <si>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</si>
  <si>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</si>
  <si>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</si>
  <si>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</si>
  <si>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</si>
  <si>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</si>
  <si>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</si>
  <si>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</si>
  <si>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</si>
  <si>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</si>
  <si>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</si>
  <si>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</si>
  <si>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</si>
  <si>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</si>
  <si>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</si>
  <si>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</si>
  <si>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</si>
  <si>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</si>
  <si>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</si>
  <si>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5-CASI SEGURO</t>
  </si>
  <si>
    <t>5-Alta</t>
  </si>
  <si>
    <t>25-Extrema</t>
  </si>
  <si>
    <t>5-Moderado</t>
  </si>
  <si>
    <t>5-Moderada</t>
  </si>
  <si>
    <t>10-Mayor</t>
  </si>
  <si>
    <t>20-Catastrófico</t>
  </si>
  <si>
    <t>5-MODERADO</t>
  </si>
  <si>
    <t>10-Moderada</t>
  </si>
  <si>
    <t>10-MAYOR</t>
  </si>
  <si>
    <t>20-Alta</t>
  </si>
  <si>
    <t>20-CATASTRÓFICO</t>
  </si>
  <si>
    <t>40-Extrema</t>
  </si>
  <si>
    <t>15-Alta</t>
  </si>
  <si>
    <t>30-Extrema</t>
  </si>
  <si>
    <t>80-Extrema</t>
  </si>
  <si>
    <t>50-Extrema</t>
  </si>
  <si>
    <t>100-Extrema</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</si>
  <si>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</si>
  <si>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</si>
  <si>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</si>
  <si>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</si>
  <si>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</si>
  <si>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</si>
  <si>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</si>
  <si>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</si>
  <si>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</si>
  <si>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</si>
  <si>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</si>
  <si>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Situación actual</t>
  </si>
  <si>
    <t xml:space="preserve">
Beneficio al ciudadano o entidad</t>
  </si>
  <si>
    <t>Avance</t>
  </si>
  <si>
    <t>Componente 3:  Rendición de cuentas</t>
  </si>
  <si>
    <t>Actividades</t>
  </si>
  <si>
    <t>Comité RPC</t>
  </si>
  <si>
    <t>1.3</t>
  </si>
  <si>
    <t>Todas las Secretarías</t>
  </si>
  <si>
    <t>1.4</t>
  </si>
  <si>
    <t>2.4</t>
  </si>
  <si>
    <t>Secretaría TIC</t>
  </si>
  <si>
    <t>2.5</t>
  </si>
  <si>
    <t>Componente 5:  Transparencia y Acceso a la Información</t>
  </si>
  <si>
    <t>Indicadores</t>
  </si>
  <si>
    <t>1.5</t>
  </si>
  <si>
    <t>1.6</t>
  </si>
  <si>
    <t>3.3</t>
  </si>
  <si>
    <t>3.4</t>
  </si>
  <si>
    <t>3.5</t>
  </si>
  <si>
    <t>Objetivo de la Actividad</t>
  </si>
  <si>
    <t>Meta o Producto</t>
  </si>
  <si>
    <t xml:space="preserve">Indicador </t>
  </si>
  <si>
    <t>Fecha Programada</t>
  </si>
  <si>
    <t>Actividad realizada</t>
  </si>
  <si>
    <t>Evidencias</t>
  </si>
  <si>
    <t>Nombre del trámite, proceso o procedimiento</t>
  </si>
  <si>
    <t>Tipo de racionalización</t>
  </si>
  <si>
    <t>Acción especifica de racionalización</t>
  </si>
  <si>
    <t>descripción de la mejora a realizar al trámite, proceso o procedimiento</t>
  </si>
  <si>
    <t>Dependencia responsable</t>
  </si>
  <si>
    <t xml:space="preserve">PLANEACION ESTRATEGIA DE RACIONALIZACION </t>
  </si>
  <si>
    <t>Fecha inicio</t>
  </si>
  <si>
    <t xml:space="preserve">Componente 2: Racionalización de Trámites </t>
  </si>
  <si>
    <t>Observación Dirección S&amp;E</t>
  </si>
  <si>
    <t>Observaciones Dirección S&amp;E</t>
  </si>
  <si>
    <t>Componente 4:  Atención al Ciudadano</t>
  </si>
  <si>
    <t xml:space="preserve">Formato monitoreo avance de ejecución Plan Anticorrupción y de Atención al Ciudadano  </t>
  </si>
  <si>
    <t xml:space="preserve">Formato monitoreo avance de ejecución del Plan Anticorrupción y de Atención al Ciudadano  </t>
  </si>
  <si>
    <t>DIRECCIONAMIENTO ESTRATÉGICO Y ARTICULACIÓN GERENCIAL</t>
  </si>
  <si>
    <t>Fecha de Aprobación:12/08/2020</t>
  </si>
  <si>
    <t>Versión: 01</t>
  </si>
  <si>
    <t>Fecha de aprobación:  12/08/2020</t>
  </si>
  <si>
    <t>Versión:                                     01</t>
  </si>
  <si>
    <t>Código:                       E-DEAG-FR-095</t>
  </si>
  <si>
    <t>Versión:                                            01</t>
  </si>
  <si>
    <t>Fecha de Aprobación:     12/08/2020</t>
  </si>
  <si>
    <t>Código: E-DEAG-FR- 095</t>
  </si>
  <si>
    <t>Fecha de Aprobación: 12/08/2020</t>
  </si>
  <si>
    <t>Código:  E-DEAG-FR-095</t>
  </si>
  <si>
    <t>Secretaría de la Función Pública</t>
  </si>
  <si>
    <t>31 de marzo de 2022</t>
  </si>
  <si>
    <t>Socializar la Política de Administración de Riesgos de Corrupción</t>
  </si>
  <si>
    <t>3 eventos de socialización realizados</t>
  </si>
  <si>
    <t>Gerencia de Buen Gobierno</t>
  </si>
  <si>
    <t xml:space="preserve">Realizar el acompañamiento en la elaboración estudios previos y pliegos, emitiendo los conceptos pertinentes en el comité de contratación. </t>
  </si>
  <si>
    <t>15 de diciembre de 2022</t>
  </si>
  <si>
    <t xml:space="preserve">Mantener actualizado y socializar el manual de contratación de la entidad </t>
  </si>
  <si>
    <t xml:space="preserve"> Emitir directriz sobre modificaciones contractuales y socializarla
</t>
  </si>
  <si>
    <t>30 de Noviembre de 2022</t>
  </si>
  <si>
    <t>1. Número de informes de supervisión elaborados. 
2. Número de contratos reportados en SUPERVISA</t>
  </si>
  <si>
    <t>31 de diciembre de 2022</t>
  </si>
  <si>
    <t>Mapa de riesgo de corrupción actualizado</t>
  </si>
  <si>
    <t xml:space="preserve">
Gerencia de Buen Gobierno
</t>
  </si>
  <si>
    <t>30 de junio de 2022</t>
  </si>
  <si>
    <t>Socializar el mapa de riesgos de corrupción con los líderes de procesos de la Administración Departamental</t>
  </si>
  <si>
    <r>
      <rPr>
        <sz val="14"/>
        <color rgb="FFFF0000"/>
        <rFont val="Arial"/>
        <family val="2"/>
      </rPr>
      <t xml:space="preserve"> </t>
    </r>
    <r>
      <rPr>
        <sz val="14"/>
        <color rgb="FF000000"/>
        <rFont val="Arial"/>
        <family val="2"/>
      </rPr>
      <t>Actas de soc</t>
    </r>
    <r>
      <rPr>
        <sz val="14"/>
        <rFont val="Arial"/>
        <family val="2"/>
      </rPr>
      <t>ialización del mapa de riesgo de corrupción</t>
    </r>
  </si>
  <si>
    <t>30 de mayo de 2022</t>
  </si>
  <si>
    <t xml:space="preserve">Actualizar y cargar las actividades de tratamiento a los riesgos de corrupción en el software Isolución </t>
  </si>
  <si>
    <t>Actividades de tratamiento actualizadas y cargadas en software Isolución</t>
  </si>
  <si>
    <t xml:space="preserve">Líderes de cada proceso </t>
  </si>
  <si>
    <t>2.6</t>
  </si>
  <si>
    <t xml:space="preserve">Publicar el mapa de riesgos de corrupción </t>
  </si>
  <si>
    <t>Mapa de riesgos de corrupción publicado permanentemente</t>
  </si>
  <si>
    <t xml:space="preserve">Divulgar el mapa de riesgos de corrupción </t>
  </si>
  <si>
    <t xml:space="preserve">Mapa de riesgos de corrupción divulgado </t>
  </si>
  <si>
    <t>Gestionar  los riesgos de corrupción</t>
  </si>
  <si>
    <t>Riesgos de corrupción gestionados con evidencias cargadas en Isolución</t>
  </si>
  <si>
    <t>Primera y Segunda linea de Defensa (Líderes de procesos con riesgos de corrupción identificados)</t>
  </si>
  <si>
    <t>De acuerdo al plan anual de riesgo de cada proceso</t>
  </si>
  <si>
    <t>Monitorear y revisar controles eficaces y eficientes</t>
  </si>
  <si>
    <t>Informe de desempeño trimestral con el monitoreo a los riesgos y la efectividad de los controles</t>
  </si>
  <si>
    <t xml:space="preserve">30 de abril de 2022
31 de julio de 2022
31 de octubre de 2022
15 de diciembre de 2022 </t>
  </si>
  <si>
    <t>Revisar el contexto estrategico si se detectan cambios en los factores internos y externos</t>
  </si>
  <si>
    <t>Análisis del contexto actualizado</t>
  </si>
  <si>
    <t>Verificar y determinar riesgos emergentes si como resultado del monitoreo estos se manifiestan</t>
  </si>
  <si>
    <t>Informe de desempeño trimestral
Riesgos de corrupción emergentes identificados</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</si>
  <si>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</si>
  <si>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</si>
  <si>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</si>
  <si>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 xml:space="preserve">30 de abril de 2022
31 de julio de 2022
31 de octubre de 2022
 </t>
  </si>
  <si>
    <t>Realizar seguimiento a la efectividad de los controles incorporados - Riesgos de corrupción 2022</t>
  </si>
  <si>
    <t xml:space="preserve">Dos informes en la vigencia </t>
  </si>
  <si>
    <t>Oficina de Control Interno</t>
  </si>
  <si>
    <t xml:space="preserve">
31 de diciembre de 2022 </t>
  </si>
  <si>
    <t>PLANIFICACION DEL DESARROLLO INSTITUCIONAL</t>
  </si>
  <si>
    <t>Código: E - PID - FR - 081</t>
  </si>
  <si>
    <t>Versión: 09</t>
  </si>
  <si>
    <t>IDENTIFICACIÓN DE RIESGOS</t>
  </si>
  <si>
    <t>Fecha de aprobación:  19/08/2022</t>
  </si>
  <si>
    <t>Identificación del riesgo</t>
  </si>
  <si>
    <t>Análisis del riesgo inherente</t>
  </si>
  <si>
    <t>Evaluación del riesgo - Valoración de los controles</t>
  </si>
  <si>
    <t>Evaluación del riesgo - Nivel del riesgo residual</t>
  </si>
  <si>
    <t>Plan de Acción</t>
  </si>
  <si>
    <t xml:space="preserve">Referencia </t>
  </si>
  <si>
    <t>Objetivo</t>
  </si>
  <si>
    <t>Alcance</t>
  </si>
  <si>
    <t>Causa Inmediata</t>
  </si>
  <si>
    <t>Causa Raíz</t>
  </si>
  <si>
    <t>Descripción del Riesgo</t>
  </si>
  <si>
    <t>Clasificación del Riesgo</t>
  </si>
  <si>
    <t>Frecuencia con la cual se realiza la actividad</t>
  </si>
  <si>
    <t>Probabilidad Inherente</t>
  </si>
  <si>
    <t>%</t>
  </si>
  <si>
    <t>Suma Afirmaciones</t>
  </si>
  <si>
    <t>Calificación Impacto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</si>
  <si>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</si>
  <si>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</si>
  <si>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</si>
  <si>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</si>
  <si>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</si>
  <si>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</si>
  <si>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</si>
  <si>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</si>
  <si>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</si>
  <si>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</si>
  <si>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</si>
  <si>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</si>
  <si>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</si>
  <si>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</si>
  <si>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</si>
  <si>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</si>
  <si>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</si>
  <si>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</si>
  <si>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</si>
  <si>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</si>
  <si>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Tipo</t>
  </si>
  <si>
    <t>Implementación</t>
  </si>
  <si>
    <t>Calificación</t>
  </si>
  <si>
    <t>Documentación</t>
  </si>
  <si>
    <t>Promoción del Transporte y la Movilidad</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</si>
  <si>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</si>
  <si>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</si>
  <si>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Reputacional</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</si>
  <si>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</si>
  <si>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</si>
  <si>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</si>
  <si>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Fraude Interno</t>
  </si>
  <si>
    <t>si</t>
  </si>
  <si>
    <t>no</t>
  </si>
  <si>
    <t>El gerente de sedes operativas en tránsito de la Secretaría de Transporte y Movilidad, mensualmente debe vigilar y validar la asignación de usuarios de consulta a través de los formatos para la administración de perfiles-utilización de software circulemos.</t>
  </si>
  <si>
    <t>Manual</t>
  </si>
  <si>
    <t>Documentado</t>
  </si>
  <si>
    <t>Aleatoria</t>
  </si>
  <si>
    <t>Con Registro</t>
  </si>
  <si>
    <t>Reducir (mitigar)</t>
  </si>
  <si>
    <t>Alexander Ernesto Hortua Gonzalez</t>
  </si>
  <si>
    <t>Gerente  de sedes operativas en tránsito</t>
  </si>
  <si>
    <t>Dirección de Servicios de la Movilidad</t>
  </si>
  <si>
    <t>Alejandra Rodriguez Prieto</t>
  </si>
  <si>
    <t>Los profesionales universitarios asignados a las sedes operativas de la Secretaría de Transporte y Movilidad, realizarán mensualmente reuniones con los administradores de la concesion SIEET, para efectuar el seguimiento a los tramites adelantados durante el periodo correspondiente, tomado aleatoriamente del libro de control de circulación de carpetas, quedando como soporte de la reunión acta de los tramites solicitados verificando el cumplimiento de los requisitos y tiempos establecidos.</t>
  </si>
  <si>
    <t>El Director de Política Sectorial de la Secretaría de Transporte y Movilidad, emitirá certificación con periodicidad mensual donde se evidencie cumplimiento de los requisitos establecidos para los tramites que se adelantan en la dirección</t>
  </si>
  <si>
    <t>Oscar Eduardo Rocha</t>
  </si>
  <si>
    <t>Director de Política Sectorial</t>
  </si>
  <si>
    <t>Dirección de Política Sectorial</t>
  </si>
  <si>
    <t>Jorge Alberto Godoy Lozano</t>
  </si>
  <si>
    <t>Direccionamiento Estratégico y Articulación Gerencial</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</si>
  <si>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</si>
  <si>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</si>
  <si>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Económico y Reputacional</t>
  </si>
  <si>
    <t>Realización de rendición de cuentas de forma sesgada</t>
  </si>
  <si>
    <t>Manipulación de la información que se reporta para la rendición de cuentas.</t>
  </si>
  <si>
    <t>Posibilidad de recibir cualquier dádiva o beneficio a nombre propio o de terceros para omitir o alterar información en el proceso de rendición de cuentas.</t>
  </si>
  <si>
    <t>Anualmente los profesionales de la dirección de Seguimiento y Evaluación socializan el procedimiento de "RENDICIÓN DE CUENTAS E-DEAG-PR-008" a los enlaces designados de cada dependencia de la Gobernación y propician capacitaciones en control social, lenguaje claro. En caso de encontrar desconocimiento del proceso se procede a informar al Comité de Rendición de Cuentas. Las evidencias del control son: Listados de asistencia a socializacions y certificados de los cursos tomados.</t>
  </si>
  <si>
    <t>Continua</t>
  </si>
  <si>
    <t>Jonathan Ramirez Guerrero</t>
  </si>
  <si>
    <t>Director Técnico</t>
  </si>
  <si>
    <t>Dirección de Seguimiento y Evaluación</t>
  </si>
  <si>
    <t>Anualmente los profesionales que lideran la rendición de cuentas de la dirección de seguimiento y evaluación aplican el procedimiento "RENDICIÓN DE CUENTAS E-DEAG-PR-008" con el fin de formular y ejecutar la estrategia de rendición de cuentas que permita informar, explicar y dialogar con la ciudadanía y sus organizaciones, acerca de la forma en que se administran los recursos y las políticas públicas, así como los avances o resultados de los planes de desarrollo, de las competencias y sobre la garantía de derechos ciudadanos. En caso de encontrar desviaciones en la información comunicada respecto a lo reportado en los sistemas de seguimiento al Plan de Desarrollo se procede a informar al comité de rendición de cuentas. Las evidencias del control son: Informe trimestral de ejecución del Plan de Desarrollo y informes previos de diálogos de rendición de cuentas.</t>
  </si>
  <si>
    <t>Gestión de Asuntos Internacionales</t>
  </si>
  <si>
    <t xml:space="preserve"> 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</si>
  <si>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</si>
  <si>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 xml:space="preserve">Interés de las empresas de acceder rápidamente, sin cumplimiento de criterios establecidos por la SAI a programas o acciones de internacionalización. </t>
  </si>
  <si>
    <t xml:space="preserve">Direccionamiento de la verificación de diagnósticos y criterios de potencialidad exportadora de las empresas. </t>
  </si>
  <si>
    <t>Posibilidad de recibir o dar cualquier dádiva o beneficio a nombre propio o de terceros para favorecer empresas  sin potencial exportador en  la evaluación y acceso a los  programas o acciones de internacionalización liderados por la Secretaría de Asuntos Internacionales.</t>
  </si>
  <si>
    <t>Ejecucion y Administracion de procesos</t>
  </si>
  <si>
    <t xml:space="preserve">Cada vez que se vayan a iniciar acciones para la internacionalizacion empresarial, se deberá aplicar previamente instrumento diagnóstico a las empresas interesadas. Así mismo, se deberá levantar informe diagnóstico empresarial para la internacionalización por parte de los profesionales de la Secretaría de Asuntos Internacionales, en el que se evidencie la evaluación de criterios para calificar a las empresas con o sin potencial exportador . En caso de que estas se identifiquen a través de convocatorias y/o convenios, los instrumentos e informes serán en formato adaptado y desarrollado por el socio estratégico. </t>
  </si>
  <si>
    <t xml:space="preserve">Alexander Garzon </t>
  </si>
  <si>
    <t>Jefe de la Oficina de Asuntos Economicos Internacionales</t>
  </si>
  <si>
    <t xml:space="preserve">Secretaria de Asuntos Internacionales </t>
  </si>
  <si>
    <t xml:space="preserve">Marcela Machado Acevedo </t>
  </si>
  <si>
    <t>Atención al Usuario</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</si>
  <si>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telefónico para que cada dependencia trámite y de contestación a las solicitudes de manera adecuada, transparente, efectiva en los términos de ley establecidos y posterior evaluación de la oportunidad en la respuesta y la satisfacción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</si>
  <si>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Secretaria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</si>
  <si>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la verificación de requisitos y criterios establecidos en la actividad de radicación</t>
  </si>
  <si>
    <t>Manipulación de la documentación para dilatar o agilizar los trámites correspondientes.</t>
  </si>
  <si>
    <t>Posibilidad de recibir cualquier dádiva o beneficio a nombre propio o de terceros para realizar la radicación y direccionamiento  de las comunicaciones externas recibidas, sin el cumplimiento de los requisitos establecidos para la recepción de las mismas.</t>
  </si>
  <si>
    <t>diaria</t>
  </si>
  <si>
    <t>Un profesional universitario realiza un informe mensual de seguimiento a cada radicador del proceso de radicación y direccionamiento de las comunicaciones oficiales externas recibidas, para detectar y verificar el direccionamiento errado, productividad por radicador, tiempo de publicación de imagenes, documentos recibidos por radicador y en total, lo anterior en cumplimiento del indicador de comunicaciones oficiales externas recibidas. Este  informe es avalado por el Director de Atención al Usuario y publicado en Isolucion. Evidencia: informe de seguimiento.</t>
  </si>
  <si>
    <t>Automático</t>
  </si>
  <si>
    <t>Evitar</t>
  </si>
  <si>
    <t>Emilse Bohórquez Bello</t>
  </si>
  <si>
    <t>Profesional Universitario</t>
  </si>
  <si>
    <t>Dirección de Atención al Usuario</t>
  </si>
  <si>
    <t>Cristóbal Sierra Sierra</t>
  </si>
  <si>
    <t>Gestión de los Ingresos</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</si>
  <si>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</si>
  <si>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</si>
  <si>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Manipulación de la información</t>
  </si>
  <si>
    <t>Posibilidad de recibir cualquier dádiva o beneficio a nombre propio o de terceros para permitir la evasión de las obligaciones tributarias y de las sanciones o multas impuestas.</t>
  </si>
  <si>
    <t xml:space="preserve">La Direccion de rentas y Gestion tributaria y la Dirección de ejecuciones fiscales trimestralmente realizan revisión de que la directirz impartida que para realizar cualquier tramite solo se atenderan a los responsables, representantes legales y apoderados o acreditados legalmente, mediante un informe con el fin de que si existe alguna anomalia en este aspecto se puedan tomar medidas correspondientes. </t>
  </si>
  <si>
    <t>Carlos Arturo Ballesteros 
Luis Augusto Ruiz</t>
  </si>
  <si>
    <t>Subdirecotr de atencion al contribuyente 
Director de ejecuciones fiscales</t>
  </si>
  <si>
    <t>Dirección de Rentas y Gestión Tributaria
Dirección de Ejecuciones Fiscales</t>
  </si>
  <si>
    <t>Director de Rentas y Gestión Tributaria
Dirección de Ejecuciones Fiscales</t>
  </si>
  <si>
    <t>El subdirector de fiscalización trimestralmente realiza informe de una muestra aleatoria de los expedientes con aprehensión que permita verificar la aplicación y el cumplimiento de las sanciones impuestas, con esta muestra el Coordinador del grupo comisionará un equipo de Fiscalización, que deberá dirigirse a los establecimientos y verificará el cumplimiento de la medida impuesta, tomando registro fotográfico, en caso de existir alguna desviación debe estar descrito en el informe para tomar las medidas adecuadas al respecto.</t>
  </si>
  <si>
    <t xml:space="preserve">Edgar Ricardo Lombo Bastidas </t>
  </si>
  <si>
    <t>Subdirector de Fiscalización</t>
  </si>
  <si>
    <t xml:space="preserve">Subdirección de Fiscalización </t>
  </si>
  <si>
    <t xml:space="preserve">El profesional encargado de la administración del laboratorio anualmente hará firmar las actas de imparcialidad en el laboratorio de las personas que intervienen en las actividades del mismo. Sin embargo, pueden ocurrir desviaciones debido a que las partes interesadas no crean conveniente firmar la respectiva acta de imparcialidad en el laboratorio y se invalidarían los resultados que se emitan, reasignando la actividad a otro profesional. Este control se verifica con las actas debidamente diligenciadas y firmadas. </t>
  </si>
  <si>
    <t>Asistencia Técnica</t>
  </si>
  <si>
    <t xml:space="preserve"> 
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t>
  </si>
  <si>
    <t>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t>
  </si>
  <si>
    <t xml:space="preserve">Solicitar pagos no reglamentados en beneficio propio o de un tercero durante la asistencia técnica  </t>
  </si>
  <si>
    <t>Desconocimiento por parte de los beneficiarios de los requisitos y características de las asistencias técnicas</t>
  </si>
  <si>
    <t>Posibilidad de recibir cualquier dádiva o beneficio a nombre propio o de terceros por la prestación del servicio de la asistencia técnica</t>
  </si>
  <si>
    <t xml:space="preserve">Anualmente el profesional encargado del proceso asistencia técnica de la Dirección de seguimiento y evaluación de la secretaría de planeación lidera la formulación del plan de asistencia técnica y el portafolio de servicios siguiendo el procedimiento "M-AT-PR-001 FORMULACIÓN PLAN DE ASISTENCIA TÉCNICA". esta información es publicada en la pagina web de la entidad y solializada con los enlaces de cada secretaría,  Como evidencia se registra el plan anual de asistencia tecnica. En caso de evidenciar desviaciones se informa al nivel directivo para la toma de desiciones.  </t>
  </si>
  <si>
    <t>Pablo Mendoza</t>
  </si>
  <si>
    <t>Contratista</t>
  </si>
  <si>
    <t>S Planeación</t>
  </si>
  <si>
    <t>Jonathan Ramirez</t>
  </si>
  <si>
    <t>Trimestralmente el profesional encargado del proceso asistencia técnica de la dirección de seguimiento y evaluación de la Secretaría de Planeación realiza informe consolidado  a la ejecución del plan de asistencia tecnica en cumplimiento al procedimiento "M-AT-PR-004 Seguimiento y Evaluación al Plan de Asistencia Técnica", con el proposito de determinar el cumplimiento del plan y verificar la percepción y comentarios del beneficiario. Como evidencia se deja el "M-AT-FR-005 Informe de Gestión de Asistencia Técnica", en caso de evidenciar denuncias de cobros no reglamentados se aplica el procedimiento "ATENCIÓN DENUNCIAS DE CORRUPCIÓN M-AU-PR-004"</t>
  </si>
  <si>
    <t>Evaluación y seguimiento</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</si>
  <si>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</si>
  <si>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 xml:space="preserve"> 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</si>
  <si>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Debilidades en el uso de herramientas definidas para orientar las actividades de auditoría</t>
  </si>
  <si>
    <t>Debilidades en el seguimiento a la planeación y ejecución de auditorías</t>
  </si>
  <si>
    <t>Posibilidad de recibir o solicitar cualquier dádiva para entregar resultados de evaluaciones independientes que no se ajusten  a la realidad del proceso o secretaría evaluadas.</t>
  </si>
  <si>
    <t>Usuarios, productos y prácticas , organizacionales</t>
  </si>
  <si>
    <t>REVISIÓN DE PLANEACIÓN DE INFORMES:
1) El profesional asignado para revisar la planeación de un informe
2) Cada vez que se va a realizar un informe
3) Verifica que se haya realizado la planeación inicial del informe
4)  De acuerdo a las metodologías definidas y las directrices de la Jefe de Oficina
5) En caso de encontrar debilidades en la planeación el profesional asignado solicita el ajustes de la planeación especificando los aspectos a mejorar
6) Acta de reunión, correo electrónico del resultado de evaluación y observaciones a la evaluación (si aplica)</t>
  </si>
  <si>
    <t>Jairo Sánchez</t>
  </si>
  <si>
    <t>Profesional Especializado (E)</t>
  </si>
  <si>
    <t>Yoana Marcela Aguirre</t>
  </si>
  <si>
    <t>#3835</t>
  </si>
  <si>
    <t>Desconocimiento del estatuto de auditoría</t>
  </si>
  <si>
    <t>REVISIÓN DE INFORMES:
1) El profesional asignado por la Jefe de Oficina de Control Interno para revisar un informe
2) Antes de emitir la versión final de un informe 
3) Revisa que se haya dado cumplimiento a la planeación establecida para la elaboración del informe
4) De acuerdo a los criterios de evaluación definidos a nivel normativo, de SCI y de MIPG, y las directrices impartidas por la jefe de la oficina para realizarlo
5) En caso de encontrar inconsistencias, información incompleta o resultados de evaluación sin mencionar los debidos soportes,  el informe se devuelve al funcionario que lo elaboró para que haga los ajustes necesarios
6) Informe  y correos electrónicos solicitando los ajustes necesarios (si aplica)</t>
  </si>
  <si>
    <t>Falta de apropiación del código de ética del auditor</t>
  </si>
  <si>
    <t>Ausencia de actividades de socialización y apropiación del código de ética del auditor y estatuto de auditoría interna</t>
  </si>
  <si>
    <t>EVALUACIÓN DE RESULTADOS
1) El profesional asignado para el seguimiento a los resultados
2) Al final del semestre
3) Verifica si existen resultados de evaluaciones externas que no han sido advertidos por la oficina de control interno
4) De acuerdo a los informes de las evaluaciones de la oficina de control interno y de las auditorías de los entes externos de control
5) En caso de encontrar situaciones no evidenciadas por la oficina de control interno se comunican a la persona encargada del fomento de la cultura del control para programar actividades de apoyo en las situaciones no detectadas
6) Matriz de verificación de resultados y programa de fomento de cultura del control ajustado</t>
  </si>
  <si>
    <t>Sin Documentar</t>
  </si>
  <si>
    <t>Mauricio Galeano</t>
  </si>
  <si>
    <t>Contratista (Asesor)</t>
  </si>
  <si>
    <t>Promoción del Desarrollo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</si>
  <si>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</si>
  <si>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</si>
  <si>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Entrega de información incompleta, incorrecta y no oportuna para la gestión del trámite.</t>
  </si>
  <si>
    <t>Carencia de herramientas tecnológicas para el seguimiento, control y monitoreo de la gestión del  trámite.</t>
  </si>
  <si>
    <t>Posibilidad de solicitar cualquier dadiva o beneficio a nombre propio o de terceros por acelarar o dilatar el trámite en forma indebida en términos  de ley y derecho  de turno.</t>
  </si>
  <si>
    <t>El profesional Universitario (Responsable ) cada cuatro meses (Periodicidad) realiza seguimiento de los trámites adelantados por cada dirección de la Secretaría de salud  (Proposito) Consolida la información por dirección de la Secretaría de Salud y, lo envía secretaria de planeción  (Como lo hace) En caso de que no se entregue la información se solicita  vía  correo institucional al referente de trámite de la dirección competente  (la desviación )  matriz (Evidencia )</t>
  </si>
  <si>
    <t>Seguimiento a la gestion de tramites por la direccion de Desarrolllo de Servicios mensual</t>
  </si>
  <si>
    <t>Javier Suarez</t>
  </si>
  <si>
    <t xml:space="preserve">Director </t>
  </si>
  <si>
    <t xml:space="preserve">Dirección de </t>
  </si>
  <si>
    <t>No hay mecanismos de supervisión directa a la información brindada para la orientación del trámite al usuario.</t>
  </si>
  <si>
    <t>El profesional Universitario (Responsable)  Verfica la Actualización de los requisitos y costos para la gestión de  trámites. (Proposito) Llevando a cabo un seguimiento del informacion reportada   en página web y Plataformas existentes para usuarios (Como lo hace).En caso de no hallar actulizada la informació se envío solocitud por correo institucional a los referente de trámite no actulizado para que lo adelente (Desviación) correo institucional (Evidencia)</t>
  </si>
  <si>
    <t>Seguimiento a la gestion de tramites mediante sensos po la direccion Salud Publica- Mensual</t>
  </si>
  <si>
    <t>Jhon Morera</t>
  </si>
  <si>
    <t>Direccion de Desarrollos de Servicios</t>
  </si>
  <si>
    <t>Diana Ramos</t>
  </si>
  <si>
    <t>Direccion de Inspección, Vigilancia y Control</t>
  </si>
  <si>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</si>
  <si>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</si>
  <si>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</si>
  <si>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Distribución diferente del recaudo</t>
  </si>
  <si>
    <t xml:space="preserve">Desvío por acción u omisión en la distribución especifica de los recursos, contrariando la normatividad vigente.  </t>
  </si>
  <si>
    <t>Posibilidad de recibir cualquier dádiva o beneficio, a nombre propio o de terceros, para que al distribuir el recaudo se haga una destinación específica diferente, con fines de favorecer otros sectores.</t>
  </si>
  <si>
    <t>El jefe de la Oficina de Análisis Financiero de la Secretaría de Hacienda revisará cada semestre los criterios para la  aplicación de la normatividad de las rentas con asignación especifíca, a través del informe de Ingresos con Destinación Específica que realiza un profesional especializado de la misma oficina, con el fin de verificar la destinación adecuada de los recursos. Evidencia: informe de Ingresos con Destinación Específica.</t>
  </si>
  <si>
    <t>Dumar Albeiro David Bonilla</t>
  </si>
  <si>
    <t>Jefe Oficina de Análisis Financiero</t>
  </si>
  <si>
    <t>Oficina de Análisis Financiero</t>
  </si>
  <si>
    <t>1 de enero de 2022</t>
  </si>
  <si>
    <t xml:space="preserve">Liquidación manual de algunas destinaciones específicas del recaudo, generando descuidos prevenibles. </t>
  </si>
  <si>
    <t xml:space="preserve">El director financiero de Tesorería de la Secrearía de Hacienda adelantará mensualmente en SAP la verificación del diligenciamiento de la matriz de control, que realiza un profesional universitario de la misma dirección, diseñada para asignar las destinaciones específicas de cada renta, de acuerdo con los porcentajes establecidos en la norma, atendiendo la dinámica de cada renta, para minimizar o imposibilitar cualquier cambio de destinación de los recursos. Evidencia: Matriz en SAP. </t>
  </si>
  <si>
    <t>Luis Armando Rojas Quevedo</t>
  </si>
  <si>
    <t>Director Financiero de Tesorería</t>
  </si>
  <si>
    <t>Dirección de Tesorería</t>
  </si>
  <si>
    <t>Direccionar la apertura de cuentas para ciertas entidades bancarias</t>
  </si>
  <si>
    <t>Selección de las entidades bancarias sin tener presente la solidez, calificación y respaldo al momento de aperturar las cuentas.</t>
  </si>
  <si>
    <t>Posibilidad de recibir cualquier dádiva o beneficio, a nombre propio o de terceros, para favorecer a una entidad bancaria con la apertura de cuentas o inversiones.</t>
  </si>
  <si>
    <t>El Director Financiero de Tesorería de la Secretaría de Hacienda, cada vez que vaya abrir una cuenta, sólo seleccionará entidades financieras que tengan la acreditación de calificadoras de riesgo de AAA y AA+, información que es remitida anualmente por la Oficina de Análisis Financiero de la Secretaría de Hacienda. Para verificar, el profesional universitario realizará una relación semestral de cuentas aperturadas para contrastar con las entidades bancarias acreditadas dentro del inventario total de cuentas activas del departamento, en el nivel central. Evidencia: Calificaciones de las entidades bancarias publicadas en isolucion (anual); relación del inventario de cuentas donde se resalten las nuevas aperturadas (semestral).</t>
  </si>
  <si>
    <t>Luis Armando Rojas Quecedo</t>
  </si>
  <si>
    <t>Ignorar la mejor tasa de interés ofrecida por las entidades bancarias</t>
  </si>
  <si>
    <t xml:space="preserve">Un profesional universitario de la Dirección de Tesorería enviará correo electrónico a todas las entidades bancarias, todos los primeros lunes de cada mes, solicitando información de las tasas de interés, para seleccionar la que más rentabilidad le genere al departamento; a partir de la información brindada, se genera un top de entidades bancarias, donde la mejor tasa ofrecida es seleccionada para transferir los recursos. Evidencia: En Isolucion se cargan los oficios recibidos de las entidades bancarias, para que sean consultados y el top generado. </t>
  </si>
  <si>
    <t>María Cristina Clavijo Vanegas</t>
  </si>
  <si>
    <t>Técnico</t>
  </si>
  <si>
    <t>Gestión Contractual</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</si>
  <si>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</si>
  <si>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 xml:space="preserve"> 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</si>
  <si>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 xml:space="preserve">Falta de controles </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</si>
  <si>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</si>
  <si>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</si>
  <si>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t>La dirección de contratación asesora de manera permanente a las secretarías y entidades del nivel central en la estructuración de los procesos contractuales, para garantizar los principios de la contratación estatal, conmesas de trabajo en las intervienen los equipos estructuradores, como evidencia las actas de comite de contratación donde se deja constancia de las mesas técnicas realizadas.</t>
  </si>
  <si>
    <t>Juan Carlos Gomez</t>
  </si>
  <si>
    <t>Director de Contratación</t>
  </si>
  <si>
    <t>Dirección e contratación</t>
  </si>
  <si>
    <t>Secretrio Jurídico</t>
  </si>
  <si>
    <t>La dirección de contratación genera circulares con lineamientos sobre el proceso contractual, según directrices del orden nacional o Departamental para garantizar procesos contractuales ajustados a la normatividad legal vigente.</t>
  </si>
  <si>
    <t>Falta de lineamientos que restrinjan las posibilidades de corrupción</t>
  </si>
  <si>
    <t>La dirección de contratación realiza la actualización, publicación y socialización de los formatos del proceso de gestión contractual de acuerdo a los requerimientos de SECOP II y la normatividad legal vigente.</t>
  </si>
  <si>
    <t>El comité de contratación del Departamento, dos veces a la semana, revisa y aprueba la contratación a excepción de los contratos de prestación de servicios de apoyo a la gestión, para garantizar que se ajusten a la normatividad vigente y cumplan los principios de la contratación estatal.  Evidencias actas de comité y conceptos de los abogados.</t>
  </si>
  <si>
    <t>La dirección de contratación socializa de manera permanente los conceptos, manuales y guías de Colombia Compra Eficiente, para mantener actualizados a los equipos estructuradores sobre los lineamientos nacionales en materia contractual. Evidencia correos y circulares.</t>
  </si>
  <si>
    <t>Yoana Aguirre</t>
  </si>
  <si>
    <t>Jefe Oficina de Control Interno</t>
  </si>
  <si>
    <t>Despacho del Gobernador</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</si>
  <si>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</si>
  <si>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Recibo a satisfacción y/o pago de objetos contractuales que no corresponden a las especificaciones técnicas exigidas o no fueron ejecutados</t>
  </si>
  <si>
    <t>Omisión del supervisor o de los encargados del seguimiento de verificar las obligaciones en el contrato para el cumplimiento del objeto contractual y su alcance para darlos por recibidos y ordenar su pago.</t>
  </si>
  <si>
    <t xml:space="preserve">Posibilidad de recibir o solicitar cualquier dádiva a nombre propio o de terceros, para favorecer al contratista frente a la omsión o retraso en las obligaciones contractuales o poscontractuales. </t>
  </si>
  <si>
    <t xml:space="preserve">La dirección de contratación realiza seguimiento a adiciones modificaciones y prorrogas radicadas por las dependencias de la Entidad, de manera permanente, a traves del estudio de la solucitud del proceso en curso, evidencia concepto de la viabilidad. </t>
  </si>
  <si>
    <t>La dirección de contratación consolida cuatrimestralmente los informes de seguimiento de los supervisores a los contratos o convenios de la Entidad, a través del aplicativo SUPERVISA, para garantizar la debida función de supervisión.  Evidencia informes de SUPERVISA</t>
  </si>
  <si>
    <t xml:space="preserve"> La dirección de contratación consolida cuatrimestralme, los contratos en riesgo medio y alto a los cuales se les hace seguimiento mediante la plataforma SUPERVISA, con el proposito de minimizar el riesgo de declaratoria de un incumplimiento. Evidencia informes de contratos en riesgo.</t>
  </si>
  <si>
    <t>Jefe Oficina Controlñ Interno</t>
  </si>
  <si>
    <t>Oficina de control Interno</t>
  </si>
  <si>
    <t xml:space="preserve">La dirección de contratación realiza anualmente seguimiento a la liquidación de contratos y convenios que así lo tengan establecidos, para garantizar su debida finalización. Evidencia informe de liquidación de contratos y convenios. </t>
  </si>
  <si>
    <t>Gestión Jurídica</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</si>
  <si>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</si>
  <si>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</si>
  <si>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</si>
  <si>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Inadecuada defensa de la entidad, por parte del apoderado judicial, por acción u omisión en cumplimiento de las facultades otorgadas, entre otras, dejando de solictar pruebas relevantes para el proceso.</t>
  </si>
  <si>
    <t>Posibilidad de recibir cualquier dádiva o beneficio a nombre propio o de terceros, u omitir actuacions procesales, para favorecer a la contraparte.</t>
  </si>
  <si>
    <t>Fortalecer la revisión aleatoria de la totalidad de procesos judiciales en curso para ampliar la observación del desempeño de los mismos, que se requiere para ejercer una adecuada y eficiente defensa judicial  a cargo de los apoderados designados para el efecto, de manera permanente. Verificar: a través del sistema SIPROJ y rama judicial. Desviación: solicitar información faltante a través de correo electrónico; evidencia: formato revisión aleatoria procesos judiciales y extrajudiciales a-gj-fr-018.</t>
  </si>
  <si>
    <t>Director de defensa Judicial y Extrajudicial</t>
  </si>
  <si>
    <t>Dirección de defensa Judicial y Extrajudicial</t>
  </si>
  <si>
    <t>Secretarío Jurídico</t>
  </si>
  <si>
    <t>Fortalecimiento Territorial</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</si>
  <si>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</si>
  <si>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
Línea de Emergencias 123 de Cundinamarca.</t>
  </si>
  <si>
    <t>Personas que solicitan entregas de ayudas humanitarias que no han seguido el protocolo con la alcaldía para la entrega de  las mismas</t>
  </si>
  <si>
    <t xml:space="preserve">El proceso de entrega de ayudas humantiarias a las comunidaddes se realiza con el concurso de muchos actores, que pese a estar plenamente identificados, pueden ignorar los controles previstos durante las entregas. </t>
  </si>
  <si>
    <t xml:space="preserve">Posibilidad de recibir cualquier dádiva o beneficio a nombre propio o de terceros, para desviar las entregas de ayuda humanitaria. </t>
  </si>
  <si>
    <t>Realizar trimestralmente una revision aleatoria al seguimiento del proceso de entrega de ayuda humanitaria, al procedimiento, protocolos, formatos y actas de entrega.</t>
  </si>
  <si>
    <t>Gina Lorena Herrera Parra</t>
  </si>
  <si>
    <t>Director</t>
  </si>
  <si>
    <t>UAEGRD- Secretaria de  Gobierno</t>
  </si>
  <si>
    <t>Secretarío de Gobierno</t>
  </si>
  <si>
    <t>Promoción del Desarrollo Educativo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</si>
  <si>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</si>
  <si>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
El proceso está integrado por 6 subprocesos: Gestión de Cobertura del Servicio Educativo, Gestión de la Calidad del Servicio Educativo en Educación Preescolar, Básica y Media, Gestión al Desarrollo y Acceso a la Educación Superior, Gestión de la Inspección y Vigilancia del Servicio Educativo, Gestión del Talento Humano de las Instituciones Educativas y Gestión de la Infraestructura Educativa.</t>
  </si>
  <si>
    <t>Falta de control operativo del ingreso y salida de la información al Sistema Humano.</t>
  </si>
  <si>
    <t>Por Ingreso de novedades con información no veraz o que se asignen valores salariales que no estén soportados adecuadamente</t>
  </si>
  <si>
    <t>Posibilidad  de obtener un beneficio económico por alteración en la nómina del personal docente, directivo docente y administrativo de las IED, debido a inconsistencias en el ingreso de la información al aplicativo que soporta la nómina, así como la inadecuada liquidación de las horas extras y la deficiencia en la seguridad informática del Sistema de Información de Gestión de Recursos Humanos-HUMANO. Esto ocasiona ingreso de novedades con información no veraz o  se asignan valores salariales que no están soportados adecuadamente.</t>
  </si>
  <si>
    <t>Usuarios, productos y prácticas, organizacionales</t>
  </si>
  <si>
    <t>El subdirector de administración y desarrollo hace seguimiento mensual, a través de la persona contratada, con el fin de verificar las actividades de ingreso y salida de novedades al sistema de gestión de información de recursos humanos HUMANO.  En caso de encontrar incosistencias solicita la corrección de las mismas al responsable del cargue de la información. Esto se evidencia en el sistema HUMANO y en la matriz de control de actos administrativos.</t>
  </si>
  <si>
    <t>1-Realizar reportes de cargue de novedades al sistema HUMANO, así como seguimiento y verificación de información de actos administrativos (Evidencia. Matriz de control)
2-Gestionar actividades necesarias para la activación del Control de Planta en el Sistema Humano.</t>
  </si>
  <si>
    <t>Edgar Excelino Mayorga</t>
  </si>
  <si>
    <t>Subdirector de Administración y Desarrollo</t>
  </si>
  <si>
    <t>Subdirección de Administración y Desarrollo</t>
  </si>
  <si>
    <t>Cristina Paola Miranda Escandón</t>
  </si>
  <si>
    <t>30 de Junio de 2021</t>
  </si>
  <si>
    <t>31 de Diciembre de 2021</t>
  </si>
  <si>
    <t xml:space="preserve">Falta de información oportuna  sobre los cambios de personal para modificación de perfiles y permisos de ingresos al Sistema
</t>
  </si>
  <si>
    <t>El profesional Universitario que administra el sistema Humano hace continua revisión de los roles de los usuarios asignados al mismo,  con el fin de realizar las corrrespondientes activaciones, inactivaciones o cambios en los permisos de los usuarios. En caso de encontrar inconsistencias procede a realizar las modificaciones respectivas y deja como evidencia correos informando dichas novedades.</t>
  </si>
  <si>
    <t xml:space="preserve">Realizar comunicación por parte de la directora de personal a los coordinadores de área, para que informen las novedades de traslados, retiros, ingresos o asignación de funciones de los usuarios y así hacer las actualizaciones de roles en el sistema de gestión de información de recursos humanos HUMANO ®. Evidencia comunicado y reporte de las novedades mediante correo electrónico
</t>
  </si>
  <si>
    <t>Juan Carlos Medina</t>
  </si>
  <si>
    <t>Dirección de Personal</t>
  </si>
  <si>
    <t xml:space="preserve">Falta de cruce de información de los sistemas para controlar la liquidación de horas extras autorizadas, reportadas y liquidadas.
</t>
  </si>
  <si>
    <t>El profesional universitario de nómina mensualmente realiza estandarización e implementación del procedimiento para la autorización, asignación, reporte y verificación de las horas extras del personal docente y administrativo de las IED. Hace uso del aplicativo OVER TIME para el reporte de las horas extras efectivamente laboradas por los docentes y administrativos de las IED. La evidencia son los actos administrativos y reportes del aplicativo OVER TIME.</t>
  </si>
  <si>
    <t>Realizar autorización, reporte y verificación de las horas extras del personal Docente, Directivo Docente y Administrativo. Evidencia son los reportes de OVER TIME o Humano.</t>
  </si>
  <si>
    <t>Erika López</t>
  </si>
  <si>
    <t>Nómina</t>
  </si>
  <si>
    <t>Ricaurte Osorio</t>
  </si>
  <si>
    <t xml:space="preserve">Muestreo no determinado técnicamente para la revisión de las nóminas autorizadas, reportadas y liquidadas.
</t>
  </si>
  <si>
    <t xml:space="preserve">El  profesional Universitario designado realiza mensualmente  la  revisión aleatoria a la nómina, con el fin de detectar posibles inconsistencias. Si las hay, envía a la Directora de Personal  un informe, que se deja como evidencia.
</t>
  </si>
  <si>
    <t>Realizar revisión aleatoria de la nómina. Evidencia informe de revisión</t>
  </si>
  <si>
    <t>Raul Zarate</t>
  </si>
  <si>
    <t xml:space="preserve">1. Deficiencias en la consolidación de informes. </t>
  </si>
  <si>
    <t>1. Deficiencias en el monitoreo, seguimiento y Control de los programas</t>
  </si>
  <si>
    <t xml:space="preserve">Reportar un mayor número de estudiantes beneficiados con el servicio de transporte y alimentación escolar para favorecimiento particular o de terceros
</t>
  </si>
  <si>
    <t>La Coordinadora junto con el equipo de profesionales del PAE realiza el proceso de contratación para  la interventoría del Programa PAE, conforme a los recursos disponibles por lo menos dos veces al año, fijando en las obligaciones contractuales las condiciones de seguimiento y control propias del programa. En caso de no contar con recursos suficientes y oportunos para realizar esta contratación, se contrata un número mayor de profesionales para  el equipo PAE con el fin de fortalcecer y realizar la supervisión del Programa. El control de esta actividad se sustenta con los informes mensuales de supervisión e interventoría en donde se relaciona el seguimiento desde los diferentes componentes.</t>
  </si>
  <si>
    <t>La coordinadora junto con el equipo PAE revisará y hará seguimiento a las recomendaciones dejadas en los informes de interventoría y/o supervisión y las matrices de CAPS (casos de atención prioritaria) y PQRS,  con el fin de efectuar una correcta consolidación de los informes. (informes de seguimiento)</t>
  </si>
  <si>
    <t>Genny Milena Padilla Reinoso</t>
  </si>
  <si>
    <t>Directora de Cobertura</t>
  </si>
  <si>
    <t>Cesar Mauricio Loez Alfono</t>
  </si>
  <si>
    <t>Mensual</t>
  </si>
  <si>
    <t xml:space="preserve">2.   Falta de control en el cruce de la información del operador o los municipios frente a los registros del SIMAT. </t>
  </si>
  <si>
    <t>El equipo de la interventoría del Programa PAE es el encargado de realizar el seguimiento y control de las obligaciones contractuales de cada uno de los Operadores y en  los respectivos informes presentados mensualmente se consigna dicha supervisión. En caso de que cada uno de los Operadores no cumpla las condiciones contractuales, la Interventoria efectúa los requerimientos  y acciones a las que haya lugar hasta subsanar las situaciones detectadas. El control de esta actividad se sustenta con las actas de reunión entre la interventoría, los Operadores del Poograma y el equipo PAE y los informes de interventoria mensualmente.</t>
  </si>
  <si>
    <t>Verificar que en el informe de supervisión se consignen las Actas de reunión mensual entre la Secretaría de Educación, la Interventoría del Programa y los operadores. (informes de supervisión, actas de reunión mensual)</t>
  </si>
  <si>
    <t>3. Demora en el reporte de información por parte del operador.</t>
  </si>
  <si>
    <t>El Coordinador (a) junto con el equipo de profesionales del PAE y desde las diferentes disciplinas, realizan visitas  de control a las Sedes Educativas de los municipios no certificados del Departamento  conforme al plan de rutas aprobado una vez al mes, con el fin de realizar seguimiento a la supervisón que ejerce la Interventoria del Programa en campo. El control de esta actividad se sustenta con las actas de visitas e informes de supervisión.</t>
  </si>
  <si>
    <t>Verificar  que en las actas de visita se relacionen y se sustenten las actividades propias realizadas por la Interventoria del Programa PAE. (actas de visita)</t>
  </si>
  <si>
    <t>El Equipo de supervisión del PAE, mensualmente previo a la aprobación de los pagos, realizan la revisión de los informes presentados por la Interventoría en donde se consignan las planillas y certificaciones firmadas por los rectores, las cuales avalan el numero de raciones entregadas mensualmente y que una vez revisadas y aprobadas serán objeto de pago. El control de esta actividad se sustenta con las actas de visitas e informes de supervisión.</t>
  </si>
  <si>
    <t>Verificar que en los informes de pago mensuales se registre el número de raciones reales entregadas a los titulares de derecho beneficiarios del Programa PAE. (informes de pago validados)</t>
  </si>
  <si>
    <t>Código:  E-DEAG-FR- 095</t>
  </si>
  <si>
    <t>Versión: 1</t>
  </si>
  <si>
    <t>DATOS TRÁMITES A RACIONALIZAR</t>
  </si>
  <si>
    <t>ACCIONES DE RACIONALIZACIÓN A DESARROLLAR</t>
  </si>
  <si>
    <t xml:space="preserve">
Fecha final
</t>
  </si>
  <si>
    <t>Certificado de libertad y tradición de un vehículo automotor</t>
  </si>
  <si>
    <t>Tecnológica</t>
  </si>
  <si>
    <t>Ampliar canales de atención al usuario para que pueda obtener certificado de libertad y tradición de un vehiculo automotor de manera virtual</t>
  </si>
  <si>
    <t>Se expide unicamente de forma presencial.</t>
  </si>
  <si>
    <t>El usuario desde su ubicación puede solicitar y cancelar los derecchos de un certificado libertad y tradicion de un vehiculo automotor a través de su dispositivo movil o cp</t>
  </si>
  <si>
    <t>evitar desplazamiento y menores costos</t>
  </si>
  <si>
    <t>Secretaría de Movilidad y Transporte</t>
  </si>
  <si>
    <t>01-01-2022</t>
  </si>
  <si>
    <t>31-12-2022</t>
  </si>
  <si>
    <t>Impuesto al degüello de ganado mayor</t>
  </si>
  <si>
    <t>Pago en linea por PSE</t>
  </si>
  <si>
    <t>El Pago se realiza de manera presencial en los puntos de pago definidos por la Gobernación</t>
  </si>
  <si>
    <t>Habilitar pago por PSE mediante el cual los usuarios podran hacer sus pagos en linea a traves de internet</t>
  </si>
  <si>
    <t>Ampliación de los canales de atención, evitar desplazamientos al usuario y reducir costos</t>
  </si>
  <si>
    <t>Secretaría de Hacienda</t>
  </si>
  <si>
    <t>Tornaguía de tránsito</t>
  </si>
  <si>
    <t>Seguimiento al tramite a traves de chat</t>
  </si>
  <si>
    <t>No existe un chat que permita realizar seguimiento al tramite</t>
  </si>
  <si>
    <t>Habilitar un chat pera realizar seguimiento al tramite electronicamente</t>
  </si>
  <si>
    <t>Ampliacion de los canales para realizar seguimiento electronicamente al tramite, evitando desplazamientos para el usuario y reducir costos</t>
  </si>
  <si>
    <t>Tornaguía de movilización</t>
  </si>
  <si>
    <t>Tornaguía de reenvíos</t>
  </si>
  <si>
    <t>Impuesto al consumo de cigarrillos y tabaco elaborado de origen nacional</t>
  </si>
  <si>
    <t>Impuesto al consumo de licores, vinos, aperitivos y similares de origen nacional</t>
  </si>
  <si>
    <t>Impuesto al consumo de cervezas, sifones, refajos y mezclas nacionales</t>
  </si>
  <si>
    <t>Sobretasa departamental a la gasolina motor</t>
  </si>
  <si>
    <t>Legalización de las tornaguías</t>
  </si>
  <si>
    <t>Señalización de los productos gravados con el impuesto al consumo</t>
  </si>
  <si>
    <t>Anulación de las tornaguías</t>
  </si>
  <si>
    <t>Registro de los sujetos pasivos o responsables del impuesto al consumo (Eliminar por estar repetido)</t>
  </si>
  <si>
    <t>Facilidades de pago para los deudores de obligaciones tributarias</t>
  </si>
  <si>
    <t>Devolución y/o compensación de pagos en exceso y pagos de lo no debido por conceptos no tributarios</t>
  </si>
  <si>
    <t>Administrativa</t>
  </si>
  <si>
    <t>Recepción y/o envío de documentación a traves de correo electrónico</t>
  </si>
  <si>
    <t>No existe un buzón de correo electrónico que permita la recepción y/o envio de documentación</t>
  </si>
  <si>
    <t>Habilitar buzón de correo electrónico para la descarga y envío de correos electrónicos</t>
  </si>
  <si>
    <t>Solicitud de Cancelación de Bodega de Rentas</t>
  </si>
  <si>
    <t>no existe un chat que permita realizar seguimiento al tramite</t>
  </si>
  <si>
    <t>Adición y/o Asociación de Productos</t>
  </si>
  <si>
    <t>Solicitud de Desestampillaje o Reposición de Estampillas de Productos Gravados con el Impuesto al Consumo</t>
  </si>
  <si>
    <t>Solicitud de Renovación Registro INVIMA, Agotamiento de Producto y Actualización de Datos del Contribuyente</t>
  </si>
  <si>
    <t>Solicitud de inscripción de bodega de rentas (Esta repetido )</t>
  </si>
  <si>
    <t>Solicitud modificación de inscripción de bodega de rentas</t>
  </si>
  <si>
    <t>1.7</t>
  </si>
  <si>
    <t>1.8</t>
  </si>
  <si>
    <t>1.9</t>
  </si>
  <si>
    <t>1.10</t>
  </si>
  <si>
    <t>1.11</t>
  </si>
  <si>
    <t>1.12</t>
  </si>
  <si>
    <t>1.13</t>
  </si>
  <si>
    <t>Socializar la estrategia de Rendición de Cuentas</t>
  </si>
  <si>
    <t>X</t>
  </si>
  <si>
    <t>Listado de Asistencia y Presentación en Power Point. (Video de socialización si aplica)</t>
  </si>
  <si>
    <t>Socializar en los municipios y con la ciudadanía los avances de la gestión realizada en los municipios en el marco de la Gira del Gobernador.</t>
  </si>
  <si>
    <t>Registro fotográfico por evento.</t>
  </si>
  <si>
    <t>Secretaria de Prensa</t>
  </si>
  <si>
    <t>Publicar en página Web Informe Previo a Audiencia Pública de Rendición de Cuentas</t>
  </si>
  <si>
    <t>Informe publicado en la página Web.</t>
  </si>
  <si>
    <t>Publicar Informe Previo a Audiencia Pública de Rendición de Cuentas de Niños, niñas, adolescentes y jóvenes.</t>
  </si>
  <si>
    <t>Informe previo publicado en la página Web.</t>
  </si>
  <si>
    <t>Secretaría de Desarrollo e Inclusión Social</t>
  </si>
  <si>
    <t>Publicar informes de gestión de las inversiones con cargo al Sistema General de Regalías</t>
  </si>
  <si>
    <t>Informes publicados en la página Web.</t>
  </si>
  <si>
    <t>Publicar avances sobre la gestión adelantada en el marco del SNRdC, Nodo a definir.</t>
  </si>
  <si>
    <t>Socializar vía correo electrónico los informes preparatorios a los grupos de interés registrados.</t>
  </si>
  <si>
    <t>Registro de correos electrónicos enviados.</t>
  </si>
  <si>
    <r>
      <rPr>
        <sz val="11"/>
        <rFont val="Arial"/>
        <family val="2"/>
      </rPr>
      <t xml:space="preserve">Socializar vía correo electrónico los informes de regalías a los grupos de interés </t>
    </r>
    <r>
      <rPr>
        <b/>
        <sz val="11"/>
        <rFont val="Arial"/>
        <family val="2"/>
      </rPr>
      <t>registrados.</t>
    </r>
  </si>
  <si>
    <t>Socializar vía correo electrónico los informes del nodo (por definir) a los grupos de interés registrados.</t>
  </si>
  <si>
    <t>Secretaría de Planeación
Secretaría de Prensa</t>
  </si>
  <si>
    <t>Podcast informativo semanal con secretarios de despacho</t>
  </si>
  <si>
    <t xml:space="preserve">Podcast  publicado en página Web </t>
  </si>
  <si>
    <t>Publicar y difundir las convocatorias para participar en los espacios de diferentes a audiencias públicas.</t>
  </si>
  <si>
    <t>Evidencias de piezas de comunicación publicadas en redes sociales, página Web y CIAC.
Evidencias de envío de correo electrónicos.</t>
  </si>
  <si>
    <t>Secretaría de Prensa</t>
  </si>
  <si>
    <t>Publicar y difundir las convocatorias para participar en los espacios de  audiencias.</t>
  </si>
  <si>
    <t>,.-</t>
  </si>
  <si>
    <t>Evidencias de piezas de comunicación publicadas en redes sociales, página Web y CIAC.
Evidencias de difusión de Cuñas radiales, anuncios de televisión y prensa impresa o digital, mensajes de texto, correo electrónico, boletines impresos o digitales.</t>
  </si>
  <si>
    <t>Etapa</t>
  </si>
  <si>
    <t xml:space="preserve">MES EJECUCIÓN </t>
  </si>
  <si>
    <t>Preparación</t>
  </si>
  <si>
    <t>Ejecución</t>
  </si>
  <si>
    <t>Seguimiento y Evaluación</t>
  </si>
  <si>
    <t>MARZO</t>
  </si>
  <si>
    <t>ABRIL</t>
  </si>
  <si>
    <t>MAYO</t>
  </si>
  <si>
    <t>JUNIO</t>
  </si>
  <si>
    <t>JULIO</t>
  </si>
  <si>
    <t>AGOSTO</t>
  </si>
  <si>
    <t>SEPTIEMBRE</t>
  </si>
  <si>
    <t>OCTUBRE</t>
  </si>
  <si>
    <t>NOVIEMBRE</t>
  </si>
  <si>
    <t>DICIEMBRE</t>
  </si>
  <si>
    <t>Diálogos de rendición de cuentas de  las inversiones con cargo al Sistema General de Regalías</t>
  </si>
  <si>
    <t>Informe ejercicios de Rendición  de Cuentas.
Videos de diálogos de Rendición de Cuentas, si aplica.</t>
  </si>
  <si>
    <t>Diálogo de gestión adelantada en el marco del SNRdC, Nodo a definir.</t>
  </si>
  <si>
    <t>Realizar audiencia pública de Rendición de Cuentas</t>
  </si>
  <si>
    <t>Informe ejercicios de Rendición  de Cuentas
Videos de audiencia de Rendición de Cuentas</t>
  </si>
  <si>
    <t xml:space="preserve">Secretarías de Planeación, Prensa y Gerencia de Buen Gobierno </t>
  </si>
  <si>
    <t>Realizar audiencia pública de Rendición de Cuentas de niños, niñas, adolescentes y jóvenes.</t>
  </si>
  <si>
    <t>Realizar programas radiales temáticos con preguntas en vivo dirigido por el Secretario de Planeación, retransmitidos.</t>
  </si>
  <si>
    <t>Brindar capacitaciones a grupos de interés sobre participación ciudadana.</t>
  </si>
  <si>
    <t>Registro de asistentes.</t>
  </si>
  <si>
    <t>Responder por escrito en el término de quince días hábiles a las preguntas de los ciudadanos formuladas en el marco del proceso de Rendición de Cuentas.</t>
  </si>
  <si>
    <t>Registro de comunicaciones enviadas.</t>
  </si>
  <si>
    <t>Entidades responsable de la pregunta.
Secretaría de Planeación.</t>
  </si>
  <si>
    <t>Publicar las respuestas e inquietudes recibidas en los eventos de rendición de cuentas.</t>
  </si>
  <si>
    <t>Informe consolidado y publicado en la página Web.</t>
  </si>
  <si>
    <t>Realizar la encuesta de satisfacción de Rendición de Cuentas sobre los eventos realizados.</t>
  </si>
  <si>
    <t>Registro de encuestas realizadas.</t>
  </si>
  <si>
    <t>Analizar el nivel de satisfacción, recomendaciones y sugerencias obtenidas en las encuestas realizadas en los eventos de Rendición de Cuentas.</t>
  </si>
  <si>
    <t>Documento análisis y recomendaciones sobre el resultado de la Rendición de Cuentas.</t>
  </si>
  <si>
    <t>Secretaría de Planeación y Secretaria de Desarrollo e Inclusión Social</t>
  </si>
  <si>
    <t>Publicar los resultados de Rendición de Cuentas.</t>
  </si>
  <si>
    <t>Documento consolidado de rendición de cuentas publicado en página Web</t>
  </si>
  <si>
    <t>Publicar informe de evaluación de la estrategia de rendición de cuentas</t>
  </si>
  <si>
    <t>Control Interno</t>
  </si>
  <si>
    <t>Subcomponente 3.  Responsabilidad</t>
  </si>
  <si>
    <t>Secretaría General</t>
  </si>
  <si>
    <t>30/03/2022
30/06/2022
30/09/2022 
31/12/2022</t>
  </si>
  <si>
    <t>Socializar el protocolo de Atención al Usuario para los servidores Públicos  de la Gobernación de Cundinamarca.</t>
  </si>
  <si>
    <t>Actas de capacitaciones e informes consolidados con el número de capacitaciones y número de servidores públicos capacitados</t>
  </si>
  <si>
    <t>Elaborar  el procedimiento de las salas virtuales, subcomponente del canal virtual</t>
  </si>
  <si>
    <t>Realizar campañas de difusión de los canales dispuestos por la Gobernación de Cundinamarca.</t>
  </si>
  <si>
    <t>Promover la apropiación de la Estrategia de Lenguaje Claro a los servidores públicos de la Gobernación de Cundinamarca.</t>
  </si>
  <si>
    <t>1. Diseño de cronograma con programación de laboratorios de simplicidad.</t>
  </si>
  <si>
    <t>Capacitar a los servidores públicos de la Gobernación de Cundinamarca en los tiempos de respuesta oportuna de acuerdo a la normatividad vigente.</t>
  </si>
  <si>
    <t xml:space="preserve">Realizar capacitaciones en el manejo apropiado  del sistema de gestión documental mercurio </t>
  </si>
  <si>
    <t>Actas de capacitaciones del manejo del aplicativo</t>
  </si>
  <si>
    <t xml:space="preserve"> Promover la implementación de la Política Interna de protección de datos personales. </t>
  </si>
  <si>
    <t xml:space="preserve">Realizar 4 mesas técnicas con las Secretarías del nivel central de la Gobernación de Cundinamarca con el  objetivo  de difundir y promover la política de protección de datos personales </t>
  </si>
  <si>
    <t>Realizar la desconcentración del servicio a través de las ferias y la Unidad móvil</t>
  </si>
  <si>
    <t>Realizar 4 actividades de desconcentración de servicio en cada cuatrimestre.</t>
  </si>
  <si>
    <t>30/04/2022
 30/08/2022 
31/12/2022</t>
  </si>
  <si>
    <t>Reporte, informe  socialización trimestral del Indicador de Oportunidad en la respuesta de PQRSDF.</t>
  </si>
  <si>
    <t xml:space="preserve">1. Generar y socializar en reunión  de administradores de PQRSDF, informe trimestral indicador oportunidad en la respuesta. </t>
  </si>
  <si>
    <t>30/04/2022 
30/08/2022 
31/12/2022</t>
  </si>
  <si>
    <t>Salidas de la Unidad Móvil a los municipios del Departamento de Cundinamarca, para prestar servicios de atención al usuario.</t>
  </si>
  <si>
    <t xml:space="preserve">Informe y registro de número de municipios y  usuarios atendidos a través de la unidad móvil en servicio al usuario. </t>
  </si>
  <si>
    <t>Informe Ferias de Servicios presenciales y virtuales realizadas, con número de municipios y  usuarios participantes y atendidos.</t>
  </si>
  <si>
    <t>Todas las Secretarias del Sector Central y descentralizado.</t>
  </si>
  <si>
    <t>Mejorar la funcionalidad de la ventanilla única virtual.</t>
  </si>
  <si>
    <t>Ventanilla única virtual  de tramites habilitada con el 10% de los tramites de la Gobernación e implementación del modulo EPX (recepción de PQRSDF).</t>
  </si>
  <si>
    <t>5.5</t>
  </si>
  <si>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</si>
  <si>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</si>
  <si>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No. de actualizaciones adelantadas /No.  publicaciones requeridas por la normativa vigente </t>
  </si>
  <si>
    <t>Secretaría TIC - Dirección de Gobierno Digital
Secretaría de Prensa y Comunicaciones</t>
  </si>
  <si>
    <t xml:space="preserve">Publicar todos los documentos de los procesos contractuales en la plataforma SECOP II dentro de los pazos establecidos </t>
  </si>
  <si>
    <t>100% de documentos de los procesos contractuales publicados en SECOP II</t>
  </si>
  <si>
    <t xml:space="preserve">No. de procesos adelantados/No. de contratos publicados </t>
  </si>
  <si>
    <t>Secretaría Jurídica</t>
  </si>
  <si>
    <t>Dirección de Contratación</t>
  </si>
  <si>
    <t>Actualización  de los trámites en el SUIT</t>
  </si>
  <si>
    <t>Reportar el 100% de los trámites en el SUIT</t>
  </si>
  <si>
    <t xml:space="preserve">
Secretaría de Planeación</t>
  </si>
  <si>
    <t xml:space="preserve">Dirección de Infraestructura de Datos Espaciales y Estadísticos </t>
  </si>
  <si>
    <t>Micrositios actualizados conforme a estándares de publicación de información y firma de compromiso para mantener actualizada la información con el esquema proporcionado por la Dirección de Gobierno Digital</t>
  </si>
  <si>
    <t xml:space="preserve">23 micrositios con información actualizada
Actas de compromiso firmadas por los responsables de la administración de información de las entidades y dependencias
</t>
  </si>
  <si>
    <t>Gerencia de Buen Gobierno, 
Secretaría TIC-Dirección de Gobierno Digital</t>
  </si>
  <si>
    <t>31 de marzo de 2022
31 de agosto de 2022
30 de noviembre de 2022</t>
  </si>
  <si>
    <t>100% capacitaciones realizadas</t>
  </si>
  <si>
    <t>Numero de capacitaciones solicitadas / numero de capacitaciones realizadas</t>
  </si>
  <si>
    <t>Secretaría Jurídica-Dirección de Contratación</t>
  </si>
  <si>
    <t xml:space="preserve">Hacer seguimiento a la actualización de las hojas de vida en el SIGEP para funcionarios y contratistas </t>
  </si>
  <si>
    <t>Tres seguimientos</t>
  </si>
  <si>
    <t>No. de seguimientos realizados/ No. de seguimientos propuestos</t>
  </si>
  <si>
    <t>30/04/2022
30/08/2022
30/12/2022</t>
  </si>
  <si>
    <t>ITA diligenciado y presentado a PGN</t>
  </si>
  <si>
    <t>Indicador del ITA superior al año 2020</t>
  </si>
  <si>
    <t>Gerencia de Buen Gobierno
Secretaría TIC - Dirección de Gobierno Digital</t>
  </si>
  <si>
    <t>Todas las entidades y dependencias</t>
  </si>
  <si>
    <t>Realizar talleres prácticos sobre cumplimiento y aplicación de Ley de Transparencia y Acceso a la Información Pública</t>
  </si>
  <si>
    <t>Talleres a funcionarios y contratista</t>
  </si>
  <si>
    <t>No. talleres realizados/No. planteados</t>
  </si>
  <si>
    <t>Gerencia de Buen Gobierno,
Dirección de Gobierno Digital y
Secretaría de la Función Pública</t>
  </si>
  <si>
    <t>Organizar talleres de formación en aplicación de Ley 1581 de 2012 de protección de datos personales</t>
  </si>
  <si>
    <t>No. de preguntas frecuentes, depuradas y actualizadas/ 
No. total de preguntas frecuentes</t>
  </si>
  <si>
    <t>Secretaría General
Secretaria de Prensa</t>
  </si>
  <si>
    <t xml:space="preserve">Actualización Manual de Defensa Judicial Decreto  427 de 2019 </t>
  </si>
  <si>
    <t xml:space="preserve">Adopción y Socialización Manual de Defensa Judicial </t>
  </si>
  <si>
    <t>Manual /Socializado</t>
  </si>
  <si>
    <t xml:space="preserve">Secretaría Jurídica-Dirección de Defensa Judicial y Extrajudicial </t>
  </si>
  <si>
    <t>Socialización Decreto que adopta la Política de Mejora Normativa</t>
  </si>
  <si>
    <t>Número de socializaciones/Socialización Decreto</t>
  </si>
  <si>
    <t>Organizar talleres de formación en aplicación de Ley 1755 de 2015 sobre Derecho de Petición, enmarcada dentro de las obligaciones de transparencia pasiva</t>
  </si>
  <si>
    <t>Talleres a funcionarios y contratistas</t>
  </si>
  <si>
    <t xml:space="preserve">Coordinar acciones para el fortalecimiento del canal de denuncias </t>
  </si>
  <si>
    <t>Estrategia de promoción del canal de denuncias</t>
  </si>
  <si>
    <t>Gerencia de Buen Gobierno, Secretaría General
Oficina de Control Interno Disciplinario</t>
  </si>
  <si>
    <t>Instrumentos de gestión documental con el lleno de requisitos</t>
  </si>
  <si>
    <t>(3)  instrumentos archivísticos</t>
  </si>
  <si>
    <t xml:space="preserve">Secretaría General
</t>
  </si>
  <si>
    <t>Dirección de Gestión Documental.</t>
  </si>
  <si>
    <t xml:space="preserve">No. De visitas programadas/ No. De visitas realizadas
</t>
  </si>
  <si>
    <t xml:space="preserve">Secretaría General </t>
  </si>
  <si>
    <t>Dirección de Gestión Documental</t>
  </si>
  <si>
    <t xml:space="preserve">Trimestral </t>
  </si>
  <si>
    <t>No. de instrumentos  /No.  Actualizaciones https://www.datos.gov.co  -  Datos Abiertos</t>
  </si>
  <si>
    <t>No. de actos administrativos actualizado y disponibles en la web/No. total de actos administrativos emitidos</t>
  </si>
  <si>
    <t>Todas las Entidades del Sector Central</t>
  </si>
  <si>
    <t>No. de actos decretos y ordenanzas departamentales actualizado y disponibles en la web/No. total de decretos y ordenanzas  emitidos</t>
  </si>
  <si>
    <t xml:space="preserve">Secretaria General </t>
  </si>
  <si>
    <t xml:space="preserve">Adoptar 2 herramientas que atiendan a los criterios de accesibilidad. 
</t>
  </si>
  <si>
    <t xml:space="preserve">Numero de Herramientas adoptadas. 
</t>
  </si>
  <si>
    <t xml:space="preserve">
Secretaria General
Secretaria de Desarrollo Social
</t>
  </si>
  <si>
    <t>Elaboración, socialización,  implementación  de la guía diferencial de acceso a la información según el usuario</t>
  </si>
  <si>
    <t>No. de guías elaboradas/ No. de guías propuestas</t>
  </si>
  <si>
    <t>Secretaría de Desarrollo Social</t>
  </si>
  <si>
    <t>Realizar de manera aleatoria  cliente oculto para evaluar  el servicio que se presta a través de los canales; presencial, telefónico y virtual, dispuestos por la Administración Departamental y generar recomendaciones</t>
  </si>
  <si>
    <t>Aplicar cliente oculto a todas la dependencias del sector central durante el 2022 y rendir informe semestral de resultados</t>
  </si>
  <si>
    <t xml:space="preserve">30/06/2022
30/11/2022
</t>
  </si>
  <si>
    <t>Medición del tiempo de respuesta a las PQRSDF</t>
  </si>
  <si>
    <t>Informe de indicador oportunidad de respuesta a PQRSDF</t>
  </si>
  <si>
    <t xml:space="preserve">Informe trimestral  de oportunidad de respuesta
</t>
  </si>
  <si>
    <t>Realizar las reuniones del Comité de Transparencia del Decreto 492 de 2021, por el cual se reglamentan las instancias de participación y transparencia de la Gobernación de Cundinamarca y se dictan otras disposiciones.</t>
  </si>
  <si>
    <t>Tres (3) Comités al año</t>
  </si>
  <si>
    <t>No de Comités realizados / No. de Comités que indican el Decreto 010 de 2019</t>
  </si>
  <si>
    <t>Secretaría TIC - Dirección de Gobierno  Digital
Secretaría General
Secretaría Jurídica 
Secretaría de Planeación
Secretaría de Prensa y Comunicaciones
Secretaría de Gobierno
Secretaría de Función Pública
Oficina de Control Interno
Instituto Departamental de Acción Comunal</t>
  </si>
  <si>
    <t>POLÍTICA DE INTEGRIDAD</t>
  </si>
  <si>
    <t>SUBCOMPONENTE</t>
  </si>
  <si>
    <t>Iniciativa Adicional</t>
  </si>
  <si>
    <t>CONFLICTOS DE INTERÉS</t>
  </si>
  <si>
    <t>Prevenir y evitar traumatismos en las actuaciones administrativas que adelante la entidad.</t>
  </si>
  <si>
    <t>Implementar la política de integridad en el componente de Conflictos de Interès</t>
  </si>
  <si>
    <t>CÓDIGO DE INTEGRIDAD</t>
  </si>
  <si>
    <t>Estrategia de apropiación del Código de integridad para la vigencia 2022</t>
  </si>
  <si>
    <t>Generar estrategias novedosas y participativas para que todas los funcionarios de la Entidad puedan vivir el código de integridad y sus valores en cada una de sus actuaciones diarias</t>
  </si>
  <si>
    <t>Plan de apropiación codigo de integridad 2022</t>
  </si>
  <si>
    <t>Plan construido</t>
  </si>
  <si>
    <t>Secretaría de la Función Pública - DDH</t>
  </si>
  <si>
    <t>Continuar con la estrategia de agentes de valor, dando la bienvenida, socializando estrategia y reconociendo su importancia en la apropación</t>
  </si>
  <si>
    <t>Confirmar el grupo de Agentes de Valor liderado por directivos de cada entidad, dar la bienvenida y generar el compromiso de la vigencia actual</t>
  </si>
  <si>
    <t>Grupo de Agentes de valor</t>
  </si>
  <si>
    <t xml:space="preserve">Confirmación de grupo de WH - Bienvenida </t>
  </si>
  <si>
    <t>Socializar con agentes de valor las estregias para 2022</t>
  </si>
  <si>
    <t xml:space="preserve">Presentar la estrategia de apropiación de código de integridad para el 2022 </t>
  </si>
  <si>
    <t>Acta de reunión</t>
  </si>
  <si>
    <t>Socialización de estrategia</t>
  </si>
  <si>
    <t xml:space="preserve">Actividades mensuales </t>
  </si>
  <si>
    <t>Desarrollar las actividades mensuales para la apropiación de los valores del codigo de integridad de acuerdo con las estrategias diseñadas en cada entidad</t>
  </si>
  <si>
    <t>Desarrollo de la actividad Fotografias- videos</t>
  </si>
  <si>
    <t xml:space="preserve">Realización de las actividades por secretaría de manera mensual </t>
  </si>
  <si>
    <t>Cada entidad responsable</t>
  </si>
  <si>
    <t>Mensual de Marzo a Septiembre de 2022</t>
  </si>
  <si>
    <t>Feria de los valores</t>
  </si>
  <si>
    <t>Dia del valor - actividades para comunicar y generar la apropiación</t>
  </si>
  <si>
    <t>Feria el Plazoleta de la paz</t>
  </si>
  <si>
    <t>Realización bimensual de la feria del valor</t>
  </si>
  <si>
    <t>Abril, Junio, Agosto, Octubre de 2022</t>
  </si>
  <si>
    <t>Informe de apropiación</t>
  </si>
  <si>
    <t>Medir el nivel de apropiación del valor a trabajar en cada una de las secretarías y dar a conocer a la entidad cómo se vivió en cada responsable</t>
  </si>
  <si>
    <t>Informe mensual de apropiación</t>
  </si>
  <si>
    <t>Informe elaborado</t>
  </si>
  <si>
    <t>5 primeros dias de cada mes desde abril hasta Octubre de 2022</t>
  </si>
  <si>
    <t xml:space="preserve">31 de abril de 2022
31 de julio de 2022
31 de octubre de 2022
</t>
  </si>
  <si>
    <t>07 de julio de 2022</t>
  </si>
  <si>
    <t>15 de julio de 2022</t>
  </si>
  <si>
    <r>
      <rPr>
        <b/>
        <sz val="12"/>
        <color rgb="FF000000"/>
        <rFont val="Arial"/>
        <family val="2"/>
      </rPr>
      <t xml:space="preserve">Subcomponente 1. </t>
    </r>
    <r>
      <rPr>
        <sz val="12"/>
        <color rgb="FF000000"/>
        <rFont val="Arial"/>
        <family val="2"/>
      </rPr>
      <t>Información de calidad y en lenguaje claro.</t>
    </r>
  </si>
  <si>
    <r>
      <rPr>
        <b/>
        <sz val="12"/>
        <color rgb="FF000000"/>
        <rFont val="Arial"/>
        <family val="2"/>
      </rPr>
      <t>Subcomponente 2.</t>
    </r>
    <r>
      <rPr>
        <sz val="12"/>
        <color rgb="FF000000"/>
        <rFont val="Arial"/>
        <family val="2"/>
      </rPr>
      <t xml:space="preserve">
Diálogo de doble vía con la ciudadanía y sus organizaciones.</t>
    </r>
  </si>
  <si>
    <t>3.6</t>
  </si>
  <si>
    <t>3.7</t>
  </si>
  <si>
    <r>
      <rPr>
        <b/>
        <sz val="14"/>
        <color rgb="FF000000"/>
        <rFont val="Arial"/>
        <family val="2"/>
      </rPr>
      <t xml:space="preserve">Subcomponente 1.
</t>
    </r>
    <r>
      <rPr>
        <sz val="14"/>
        <color rgb="FF000000"/>
        <rFont val="Arial"/>
        <family val="2"/>
      </rPr>
      <t xml:space="preserve">Estructura administrativa y Direccionamiento estratégico </t>
    </r>
  </si>
  <si>
    <r>
      <rPr>
        <b/>
        <sz val="14"/>
        <color rgb="FF000000"/>
        <rFont val="Arial"/>
        <family val="2"/>
      </rPr>
      <t xml:space="preserve">Subcomponente 2.
</t>
    </r>
    <r>
      <rPr>
        <sz val="14"/>
        <color rgb="FF000000"/>
        <rFont val="Arial"/>
        <family val="2"/>
      </rPr>
      <t>Fortalecimiento de los canales de atención.</t>
    </r>
  </si>
  <si>
    <t>Subcomponente 3.
Talento Humano.</t>
  </si>
  <si>
    <r>
      <rPr>
        <b/>
        <sz val="14"/>
        <color rgb="FF000000"/>
        <rFont val="Arial"/>
        <family val="2"/>
      </rPr>
      <t xml:space="preserve">Subcomponente 4. 
</t>
    </r>
    <r>
      <rPr>
        <sz val="14"/>
        <color rgb="FF000000"/>
        <rFont val="Arial"/>
        <family val="2"/>
      </rPr>
      <t>Normativo y procedimental</t>
    </r>
  </si>
  <si>
    <r>
      <rPr>
        <b/>
        <sz val="14"/>
        <color rgb="FF000000"/>
        <rFont val="Arial"/>
        <family val="2"/>
      </rPr>
      <t xml:space="preserve">Subcomponente 5. </t>
    </r>
    <r>
      <rPr>
        <sz val="14"/>
        <color rgb="FF000000"/>
        <rFont val="Arial"/>
        <family val="2"/>
      </rPr>
      <t>Relacionamiento con el ciudadano</t>
    </r>
  </si>
  <si>
    <t xml:space="preserve">Entidades y Direcciones cooperantes </t>
  </si>
  <si>
    <t>Subcomponente 1. Lineamientos de Transparencia Activa</t>
  </si>
  <si>
    <t>Subcomponente 3. Elaboración los Instrumentos de Gestión de la Información</t>
  </si>
  <si>
    <t>Subcomponente 4. Criterio diferencial de accesibilidad</t>
  </si>
  <si>
    <t>Subcomponente 5.
Monitoreo del Acceso a la Información Pública</t>
  </si>
  <si>
    <r>
      <rPr>
        <b/>
        <sz val="16"/>
        <color rgb="FF000000"/>
        <rFont val="Arial"/>
        <family val="2"/>
      </rPr>
      <t xml:space="preserve">Subcomponente 1.                                        </t>
    </r>
    <r>
      <rPr>
        <sz val="16"/>
        <color rgb="FF000000"/>
        <rFont val="Arial"/>
        <family val="2"/>
      </rPr>
      <t xml:space="preserve"> Política de Administración de Riesgos de Corrupción</t>
    </r>
  </si>
  <si>
    <r>
      <rPr>
        <b/>
        <sz val="16"/>
        <color rgb="FF000000"/>
        <rFont val="Arial"/>
        <family val="2"/>
      </rPr>
      <t xml:space="preserve">Subcomponente 2.                                                  </t>
    </r>
    <r>
      <rPr>
        <sz val="16"/>
        <color rgb="FF000000"/>
        <rFont val="Arial"/>
        <family val="2"/>
      </rPr>
      <t xml:space="preserve">  Construcción del Mapa de Riesgos de Corrupción</t>
    </r>
  </si>
  <si>
    <r>
      <rPr>
        <b/>
        <sz val="16"/>
        <color rgb="FF000000"/>
        <rFont val="Arial"/>
        <family val="2"/>
      </rPr>
      <t xml:space="preserve">Subcomponente 3.                                            </t>
    </r>
    <r>
      <rPr>
        <sz val="16"/>
        <color rgb="FF000000"/>
        <rFont val="Arial"/>
        <family val="2"/>
      </rPr>
      <t xml:space="preserve"> Consulta y divulgación </t>
    </r>
  </si>
  <si>
    <r>
      <rPr>
        <b/>
        <sz val="16"/>
        <color rgb="FF000000"/>
        <rFont val="Arial"/>
        <family val="2"/>
      </rPr>
      <t>Subcomponente 4</t>
    </r>
    <r>
      <rPr>
        <sz val="16"/>
        <color rgb="FF000000"/>
        <rFont val="Arial"/>
        <family val="2"/>
      </rPr>
      <t xml:space="preserve">                                           Monitoreo o revisión</t>
    </r>
  </si>
  <si>
    <r>
      <rPr>
        <b/>
        <sz val="16"/>
        <color rgb="FF000000"/>
        <rFont val="Arial"/>
        <family val="2"/>
      </rPr>
      <t xml:space="preserve">Subcomponente 5. </t>
    </r>
    <r>
      <rPr>
        <sz val="16"/>
        <color rgb="FF000000"/>
        <rFont val="Arial"/>
        <family val="2"/>
      </rPr>
      <t>Seguimiento</t>
    </r>
  </si>
  <si>
    <t xml:space="preserve">
Realizar dos capacitaciones al año  a los funcionarios sobre la Guía para la identificación y declaración del conflicto
de intereses en el sector
público colombiano</t>
  </si>
  <si>
    <t xml:space="preserve"> Capacitaciones Realizadas </t>
  </si>
  <si>
    <t xml:space="preserve">Capacitaciones realizas/Capacitaciones planeadas </t>
  </si>
  <si>
    <t xml:space="preserve">Primer Semestre 
Segundo Semestre </t>
  </si>
  <si>
    <t xml:space="preserve">Realizar cuatro piezas piblicitarias al año </t>
  </si>
  <si>
    <t xml:space="preserve">Piezas Publicitarias </t>
  </si>
  <si>
    <t>Piezas publicitarias realizadas /Piezas publicitarias realizadas</t>
  </si>
  <si>
    <t xml:space="preserve">Agosto 
Septiembre
Octubre 
Noviembre 
Diciembre </t>
  </si>
  <si>
    <t>Realizar de manera mensual durante las jornadas  de inducción el espacio para incluir y socializar la Guía para la identificación y declaración del conflicto
de intereses</t>
  </si>
  <si>
    <t xml:space="preserve">Capacitar a los nuevos funcionarios en las inducciones </t>
  </si>
  <si>
    <t xml:space="preserve">Número de funcionarios capacitados en las inducciones </t>
  </si>
  <si>
    <t>Mensual ( Agosto 
Septiembre
Octubre 
Noviembre 
Diciembre )</t>
  </si>
  <si>
    <t>Se realizaron durante el años dos capacitaciones a todos los funcionarios y contratistas del niel central de la Gobernación de Cundinamarca.
- La primera el día 20 de Abril de 2022
- La segunda el día 14 de Octubre de 2022</t>
  </si>
  <si>
    <t xml:space="preserve">Durante el año 2022 se realizaron 23  piezas publicitarias enviadas  por los direfentes canales informativos con los que cuenta la Gobernación con el objetivo de comunicar la importancia de identificar y declarar el conflicto de interés  </t>
  </si>
  <si>
    <t>Desde el mes de Agosto se incorpora al programa de induccion el tema de Conflicto de Interés con el objetivo de socializar la guia  para la identificación y declaración del conflicto
de intereses en el sector
público colombiano</t>
  </si>
  <si>
    <t xml:space="preserve">Se anexa el plan de apropiacion trabajado durante el año 2022 donde queda evidenciado la division y asignación de las secretaria y el valor trabajado. </t>
  </si>
  <si>
    <t>Durante el año 2022 se crea el grupo de Agentes de Valor con el objetivo de reconocer la importancia de los valores del código de integridad</t>
  </si>
  <si>
    <t xml:space="preserve">Durante la reunión del 14 de febrero de 2022 se dio a conocer a los agentes de valor la estrategia de apropiacion del código de integridad. </t>
  </si>
  <si>
    <t xml:space="preserve">Se anexan 6 informes de las activiades mensuales desarrolladas frente al código de integridad, en cada informe reposan el registro fotografico. </t>
  </si>
  <si>
    <t>Se anexan los 2 informes de las dos ferias de los valores realizadas. 
De igual forma la trecera feria de los valores se llevará a cabo el día 6 de Diciembre de 2022</t>
  </si>
  <si>
    <t xml:space="preserve">Se anexan los informes y evaluaciones realizadas frente a la apropiacion de los valores trabajados por cada una de las secretarias. </t>
  </si>
  <si>
    <t xml:space="preserve">Informes de aplicabilidad 
Evaluaciones </t>
  </si>
  <si>
    <t>Evidencias de las Dos capacitaciones. 
Listados 
pantallazos 
kahoot 
imágenes 
https://drive.google.com/drive/folders/1mL6RawD3RpCwPOyiNiZfcFju2lvXyFRu?usp=share_link</t>
  </si>
  <si>
    <t>Piezas publicitarias Enviadas a los funcionarios 
https://drive.google.com/drive/folders/1mL6RawD3RpCwPOyiNiZfcFju2lvXyFRu?usp=share_link</t>
  </si>
  <si>
    <t>Agendas de inducción 
Planillas de asistencia 
https://drive.google.com/drive/folders/1mL6RawD3RpCwPOyiNiZfcFju2lvXyFRu?usp=share_link</t>
  </si>
  <si>
    <t>Plan de Apropiacion 
https://drive.google.com/drive/folders/1mL6RawD3RpCwPOyiNiZfcFju2lvXyFRu?usp=share_link</t>
  </si>
  <si>
    <t>PDF de grupo de Agentes de Valor 
https://drive.google.com/drive/folders/1mL6RawD3RpCwPOyiNiZfcFju2lvXyFRu?usp=share_link</t>
  </si>
  <si>
    <t xml:space="preserve">Acta de Reunión 
https://drive.google.com/drive/folders/1mL6RawD3RpCwPOyiNiZfcFju2lvXyFRu?usp=share_link
</t>
  </si>
  <si>
    <t>Informes de Cercania, Felicidad, Diligencia, Justicia, Compromiso y Honestidad. 
https://drive.google.com/drive/folders/1mL6RawD3RpCwPOyiNiZfcFju2lvXyFRu?usp=share_link</t>
  </si>
  <si>
    <t>Informes de las dos ferias 
pieza publicitaria a la tercera 
https://drive.google.com/drive/folders/1mL6RawD3RpCwPOyiNiZfcFju2lvXyFRu?usp=share_link</t>
  </si>
  <si>
    <t>Verificado</t>
  </si>
  <si>
    <t>Plantilla de Seguimiento 
https://drive.google.com/drive/folders/1mL6RawD3RpCwPOyiNiZfcFju2lvXyFRu?usp=share_link</t>
  </si>
  <si>
    <t>Secretaria de Integración Regional</t>
  </si>
  <si>
    <t>Se actualizó el Directorio de funcionarios y contratistas de la Secretaría de Integración Regional. Se implementó el ícono de la Región Metropolitana. Se creó la sección Instrumentos de Gestión de la Información en el espacio de Transparencia. Se adicionó la sección de Talleres de Dinámicas Regionales en el espacio de Información de interés. Se actualizó la sección Sistemas de Información en oferta institucional. Se actualiza constantemente la sección de noticias. Se actualizó información de indicadores regionales a partir de los resultados de la Encuesta Multipropósito.  - Tablero de movilidad con gráficos sobre conmutación laboral entre los municipios encuestados y Bogotá. Se actualizó información de indicadores regionales a partir de los resultados de la Encuesta Multipropósito -Servicios Públicos</t>
  </si>
  <si>
    <t>Se actualizaron las preguntas frecuentes en el Micrositio de la Secretaría de Integración Regional.</t>
  </si>
  <si>
    <t xml:space="preserve">Se actualizó el Normograma de la Secretaría de Integración Regional </t>
  </si>
  <si>
    <t>Durante el tercer cuatrimestre, el Gobernador Nicolás García ha venido asistiendo a diferentes municipios y provincias dando a conocer los adelantos de los diferentes planes, programas y proyectos que viene ejecutando la Gobernación de Cundinamarca.</t>
  </si>
  <si>
    <t>https://drive.google.com/drive/folders/1_cls19AobaSv785WkU9jXfNtwUMnmUy6</t>
  </si>
  <si>
    <t xml:space="preserve">Drive con boletines de los meses de Agosto a Noviembre
Boletín Publicado en Página Web
</t>
  </si>
  <si>
    <t>https://drive.google.com/drive/folders/1-4a8FWxjK_lt65XlcH_ZGAPdznHbViXz</t>
  </si>
  <si>
    <t>https://drive.google.com/drive/folders/1s5hjOmU17cB7HRXzXT220YBN06UGG31m</t>
  </si>
  <si>
    <t>https://drive.google.com/drive/folders/1MQoEKsCO9Np-8yfRu7pnTHq7Qfn85Toa</t>
  </si>
  <si>
    <t>https://drive.google.com/drive/folders/1WiEFZ393cYzCd8FbL_JFBLUbIocG30Dd</t>
  </si>
  <si>
    <t xml:space="preserve">La Secretaría de Prensa y Comunicaciones viene actualizando constantemente el micrositio en sus ítems de comunicados de prensa y oferta institucional para los meses de agosto , septiembre octubre y noviembre . </t>
  </si>
  <si>
    <t>https://drive.google.com/drive/folders/1SWi22MeVx_ASsgz-oyo1z0rlbrqytdcF</t>
  </si>
  <si>
    <t>Secretaria de Prensa y Comunicaciones</t>
  </si>
  <si>
    <t>https://drive.google.com/drive/folders/1ZAesrCHYs0lCY9rbjJ1xyfJ-DDy2zrHd</t>
  </si>
  <si>
    <t>Durante el periodo comprendido entre los meses de  agosto a noviembre del presente año, en el micrositio de la Secretaría de Prensa y Comunicaciones  se publicaron las circulares, internas y externas que se han emitido desde esta dependencia.</t>
  </si>
  <si>
    <t>https://drive.google.com/drive/folders/1Ry-r13h30iAPhqwWlIQioqaUJQQnHTv6</t>
  </si>
  <si>
    <t>Secretaria de Asuntos Internacionales</t>
  </si>
  <si>
    <t>https://www.cundinamarca.gov.co/dependencias/secasuntosinternacionales/quienes-somos/directorio-de-funcionarios</t>
  </si>
  <si>
    <t>Esta lista de preguntas y respuestas debe ser actualizada periódicamente de acuerdo con las consultas realizadas por los usuarios, ciudadanos y grupos de interés a través de los diferentes canales disponibles.</t>
  </si>
  <si>
    <t>No se ha adoptado el manual de contratación</t>
  </si>
  <si>
    <t>Durante el tercer cuatrimestre se han rendido 14.175 Informes de supervisión de un total de 4708 contratos. Se han identificado los contratos con riesgo medio y alto de incumplimiento a los cuales se les ha realizado seguimiento</t>
  </si>
  <si>
    <t xml:space="preserve">Seguimiento a la publicación de los instrumentos de gestión de información acorde a la circular 042 del 10 de noviembre del 2021 de la Secretaría General </t>
  </si>
  <si>
    <t>Secretaria de las TIC</t>
  </si>
  <si>
    <t>1.1/Seguimiento-Actualización-de-informacion.pdf
1.1/Seguimiento-Circular-42-de-2021xlsx.xlsx
http://cundinet.cundinamarca.gov.co/paac/2022/sectic/noviembre/PAAC.zip</t>
  </si>
  <si>
    <t>https://drive.google.com/drive/folders/1S7JrWMKAiztRGeUhnPiRBUoPh-Tmfx28</t>
  </si>
  <si>
    <t>Secretaria de Ambiente</t>
  </si>
  <si>
    <t>Se realizó seguimiento a la contratación y publicación en SECOP II de los procesos adelantados por las dependencias del departamento de Cundinamarca</t>
  </si>
  <si>
    <t xml:space="preserve">se anexa informe de  SECOP II
https://drive.google.com/drive/folders/1S7JrWMKAiztRGeUhnPiRBUoPh-Tmfx28
</t>
  </si>
  <si>
    <t xml:space="preserve">Se Implementó del plan de formación con la participación de 466 personas en el año 2021 y 2023 en el 2022
La secretaria Jurídica - Dirección de Contratación de la Gobernación de Cundinamarca realizó con fecha de corte al 30 de junio de 2022, la validación de las capacitaciones realizadas en la vigencia fiscal 2022. 
De la información analizada se observa lo siguiente: 
En la vigencia 2022 en las diferentes jornadas de capacitación de manera virtual ofertadas por la Secretaria Jurídica asistieron 3080 personas
En la vigencia 2022 en las diferentes jornadas de capacitación de manera virtual ofertadas por la Secretaria Jurídica se observa que un gran porcentaje de participación se centra en la supervisión de los contratos por medio de la herramienta de SUPERVISA
En la vigencia 2022 en las diferentes jornadas de capacitación de manera virtual ofertadas por la Secretaria Jurídica se observa que un gran porcentaje de participación se centra en la supervisión de los contratos por medio de la herramienta de SUPERVISA
En la vigencia 2022 en las 5 jornadas de capacitación de forma personalizada asistieron 64 personas y en las 14 jornadas de capacitación de forma virtual asistieron 3080, es decir para las 19 jornadas de capacitación ofertadas la asistencia fue de 3144 personas
 </t>
  </si>
  <si>
    <t>Secretaría de Ambiente</t>
  </si>
  <si>
    <t>En el transcurso del tercer cuatrimestre, la Secretaría de Hábitat y Vivienda realizó publicación de Resoluciones de la 016 a la 079 de 2022.</t>
  </si>
  <si>
    <t>https://www.cundinamarca.gov.co/dependencias/sechabitatyvivienda/centro-documental/Resoluciones</t>
  </si>
  <si>
    <t>se anexan listados de asistencia
https://drive.google.com/drive/folders/1S7JrWMKAiztRGeUhnPiRBUoPh-Tmfx28</t>
  </si>
  <si>
    <t>Se realizó el tercer Comité de Atención al Usuario el día 30 de septiembre de 2022 y el cuarto comité se realizará el día 14 de diciembre de 2022 de acuerdo a lo establecido en el Decreto 539 de 2020.</t>
  </si>
  <si>
    <t>https://drive.google.com/drive/folders/1oslWGQuOx3auqQQNsnzmeM7b8fRsdewn?usp=share_link</t>
  </si>
  <si>
    <t>En la estrategia de Lenguaje Claro para la vigencia 2022, se cuentan con 1672 funcionarios y contratistas de la Gobernación de Cundinamarca, certificados por el DNP en el curso virtual de  Lenguaje Claro.  Se realizaron dos laboratorios de simplicidad (Secretaría General y Secretaría de Competitividad.</t>
  </si>
  <si>
    <t>Se realizó capacitación con la Super Intendencia de Industria y Comercio-SIC el día 06 de octubre de 2022, con la participación de las entidades del nivel central de la Gobernación. Adicionalmente, se envió oficio con solicitud de reporte de las acciones realizadas por la Oficna de Control Interno en el seguimiento y control de la implementación y aplicación de la Ley de Protección de Datos Personales y el Decreto 363 de 2017 de la Gobernación de Cundinamarca.  Se realizó publicación promocionando el Decreto 363 de 2017, que contiene la Política de Protección de Datos Personales de la Gobernación de Cundinamarca.</t>
  </si>
  <si>
    <t>Se realizó ajuste y actualización al procedimiento de Salas Virtuales  M-AU-PR-018 de acuerdo a las sugerencias de la auditoría de ICONTEC; se actualizaron y ajustaron las tolerancias del Indicador de Oportunidad en la Respuesta, se actualizó el normograma del proceso de Atención al Usuario.</t>
  </si>
  <si>
    <t xml:space="preserve">La unidad móvil realizó salida al municipio de Fusagasugá a participar en el evento Feria Regional Artesanal y Multisectorial que se desarrolló en el marco del Festival de la Rumba Criolla el día 16 de septiembre de 2022. El 28 de octubre realizó salida dentro del marco de la feria de Servicios realizada en Cajicá.  El 24 de noviembre realizó salida al Municipio de Mosquera. </t>
  </si>
  <si>
    <t>Se realizaron pruebas de punta a punta  y de carga de la Ventanilla Única Virtual, en conjunto con la Secretaría de TIC se realizaron observaciones de forma en la interfaz del portal web para accesibilidad, navegabilidad y experiencia del usuario, lo anterior en el entorno de calidad con el fin de asegurar los procesos de los trámites correctamente en el entorno de producción. 
Posterior a ello, se efectuó el plan de capacitación a los líderes funcionales en las Secretarías de Educación, Hacienda y Transporte y Movilidad y la pedagogía para el uso y provecho del ciudadano.</t>
  </si>
  <si>
    <t>Se elaboró procedimiento de salas virtuales y se realizó ajuste de acuerdo a las sugerencias de la auditoría de ICONTEC.</t>
  </si>
  <si>
    <t>https://drive.google.com/drive/folders/1j0Udsr0OEIBsHJi0pHIkHKMQMO6iF2oS?usp=share_link</t>
  </si>
  <si>
    <t>https://drive.google.com/drive/folders/1z4jcNrAezXGsQHnL3LgojBWET5sNclX_</t>
  </si>
  <si>
    <t>Actividad cumplida al 100%</t>
  </si>
  <si>
    <t>Se continúa realizando el cliente oculto al canal virtual de la Dirección de Atención al Usuario (Salas Virtuales), la Secretaría de Desarrollo Social, Asuntos Internacionales y Jurídica,</t>
  </si>
  <si>
    <t>pendiente</t>
  </si>
  <si>
    <t>La Dirección de Gestión Documental en el cumplimiento del plan anticorrupción ha realizado las siguientes actividades:
A)	FUID- De acuerdo con la actividad, se implementa el formato A-GD-FR-003. La dirección ha realizado seguimiento a las dependencias del sector central por medio de las visitas de verificación de aplicación del programa de gestión documental e implementación de los instrumentos archivísticos, haciendo una revisión del formato único de inventario documental -FUID- de la secretaría de salud, hacienda, función pública, integración regional. 
B)	Hoja de control de préstamo de documentos- De acuerdo con la actividad, se implementa el formato A-GD-FR-010 en el cuarto trimestre de 2022, se realizó seguimiento y control en el archivo central de la Gobernación de Cundinamarca
C)	Sistema Integrado de Conservación -SIC- en el cuarto trimestre de 2022, se implementaron los programas de almacenamiento y re-almacenamiento por medio de actividades de retiro de ganchos metálicos, cambio de cajas y carpetas.
Se implementó el programa de capacitación y sensibilización, donde se ejecutó la actividad de capacitación de manejo de extintores, programa de inspección y mantenimiento de instalaciones físicas.</t>
  </si>
  <si>
    <t xml:space="preserve">De acuerdo con la actividad, la Dirección de Gestión Documental ha realizado las asistencias técnicas en el sector central de la Gobernación de Cundinamarca.
En el marco de la implementación de las Tablas de Retención Documental (TRD) en el sector central de la gobernación de Cundinamarca, se han realizado satisfactoriamente IV cronogramas de visitas, que representan el 100% del total de las dependencias del sector central.
Dicho lo anterior la dirección en cabeza de la secretaria general ha logrado significativos avances en materia de gestión documental a nivel central, que nos obliga a seguir trabajando en la mejora continua de todos nuestros procedimientos, logrando una optimización de procesos en pro de buscar siempre la eficiencia y la eficacia en materia de Gestión Documental </t>
  </si>
  <si>
    <t>En la actividad de elaboración de los instrumentos de gestión de información:
a)	Activos de información: En el cuarto trimestre 2022, se han reportado y cargado la información en datosabiertos.gov.co   garantizando la conservación y actualización de estos.
b)	Programa de gestión documental: Se ha velado por la publicación en datos abiertos (https://www.datos.gov.co - Datos Abiertos).
c)	Índice de Información Clasificada y Reservada: En el cuarto trimestre de 2022, se han reportado y cargado la información en el enlace correspondiente de datosabiertos.gov.co, garantizando la conservación y actualización de estos.</t>
  </si>
  <si>
    <t>https://drive.google.com/drive/folders/1OcPqxWoLmeXMmaFSt7elBt5IGneV7W2l</t>
  </si>
  <si>
    <t>https://drive.google.com/drive/folders/1MLlYsvCbvaYiODXq46odyAQMkJYMrYKZ</t>
  </si>
  <si>
    <t>https://drive.google.com/drive/folders/1G7Lr5lnJE7dFWd00EFWh7MdQJPHqVQC4</t>
  </si>
  <si>
    <t>https://www.cundinamarca.gov.co/dependencias/secagricultura</t>
  </si>
  <si>
    <t xml:space="preserve">Se realizó mesa técnica Gobierno digital y Transparencia de acceso a la información pública con la Secretaría TIC y la secretaría de Prensa y Comunicaciones. </t>
  </si>
  <si>
    <t>Secretaria de Agricultura</t>
  </si>
  <si>
    <t>https://www.cundinamarca.gov.co/dependencias/secagricultura/normativa/normativa-del-sector-de-agricultura</t>
  </si>
  <si>
    <t>Correos electrónicos de programación de las mesas técnicas.
https://drive.google.com/drive/folders/1fmUuDvvRhevZUI2AGthUpHZK4HKHSRpH</t>
  </si>
  <si>
    <t>ACTIVIDAD CUMPLIDA AL 100%</t>
  </si>
  <si>
    <t>Durante el presente año se ha venido trabajando en canales de recaudo de impuestos por PSE sin tener resultados satisfactorios, para lo cual nos permitimos indicar que se ha realizado:
- Revisión de los diferentes convenios con entidades del sector financiero para validar vigencia de los convenios
- Elaboración de invitación para el recaudo a entidades financieras, documento entregado a la oficina asesora jurídica de la secretaria de Hacienda 
Evidencias en el siguiente enlace:
https://drive.google.com/drive/folders/1wZefyoceAmOCGxLswlQKWk5YMSkGJ-TF?usp=sharing</t>
  </si>
  <si>
    <t>https://drive.google.com/drive/folders/1wZefyoceAmOCGxLswlQKWk5YMSkGJ-TF?usp=sharing</t>
  </si>
  <si>
    <t xml:space="preserve">Durante el presente año se ha venido trabajando en canales de recaudo de impuestos por PSE sin tener resultados satisfactorios, para lo cual nos permitimos indicar que se ha realizado:
- Revisión de los diferentes convenios con entidades del sector financiero para validar vigencia de los convenios
- Elaboración de invitación para el recaudo a entidades financieras, documento entregado a la oficina asesora jurídica de la secretaria de Hacienda 
</t>
  </si>
  <si>
    <t xml:space="preserve">Durante el presente año se ha venido trabajando en canales de recaudo de impuestos por PSE sin tener resultados satisfactorios, para lo cual nos permitimos indicar que se ha realizado:
- Revisión de los diferentes convenios con entidades del sector financiero para validar vigencia de los convenios
- Elaboración de invitación para el recaudo a entidades financieras, documento entregado a la oficina asesora jurídica de la secretaria de Hacienda 
</t>
  </si>
  <si>
    <t xml:space="preserve">
El tramite quedo totalmente en linea, con pago por PSE y actualizado en SUIT.El enlace es el siguiente:
 https://impuvehiculo.cundinamarca.gov.co/sivervcundinamarca/liquidacionweb/primeraa.php 
</t>
  </si>
  <si>
    <t xml:space="preserve">Se determinó la estructura del informe de rendición de cuentas, se realizó asistencia a las dependencias responsables de su elaboración y se encuentra en consolidación para su publicación. </t>
  </si>
  <si>
    <t>(Anexo 1. FORMATO INFORME DE GESTIÓN RENDICIÓN DE CUENTAS NNAJ. https://drive.google.com/drive/u/1/folders/1pSbBamhpYEqyeEOrG_T--50wfYRnvgRo</t>
  </si>
  <si>
    <t>Anexo 2. Reporte de correos electrónicos enviados RPC PIIAJ 2022.  https://drive.google.com/drive/u/1/folders/1pSbBamhpYEqyeEOrG_T--50wfYRnvgRo</t>
  </si>
  <si>
    <t>https://drive.google.com/drive/folders/1FM4YpxJPDRcdqFieHsTzrwXlLUaPCvjp</t>
  </si>
  <si>
    <t xml:space="preserve">En sesión de 22 de noviembre de 2022, el comité de rendición pública de cuentas de primera infancia, infancia, adolescencia y juventud aprobó la estrategia de realización de la audiencia pública el 16 de diciembre en el municipio de Villeta. </t>
  </si>
  <si>
    <t>Anexo 3. Metodología audiencia pública RPC NNAJ. Anexo 4. Agenda convocatoria segunda sesión - Rendición de Cuentas. Anexo 5. Correo de convocatoria - segunda sesión comité de rendición de cuentas. https://drive.google.com/drive/u/1/folders/1pSbBamhpYEqyeEOrG_T--50wfYRnvgRo</t>
  </si>
  <si>
    <t>Encuesta a implementar. Link encuesta: https://survey123.arcgis.com/share/05cd6a3f15f340c1af06bcbdafe2376c</t>
  </si>
  <si>
    <t xml:space="preserve">El 1 de septiembre la Gerencia de Buen Gobierno remite correo electrónico instando a todas las entidades a cumplir con las circulares de 2021 y 2022 sobre actualización de sus micrositios y portal web, bajo los criterios de la normatividad vigente.
El 7 de septiembre se convocó a la Dirección de Asuntos Municipales de la Secretaría de Gobierno, con el fin de validar la información que debería estar contenida en el Menú Participa del Portal Web. </t>
  </si>
  <si>
    <t>https://drive.google.com/drive/folders/13yWNAC_5I2C3aX8fcbvptfWoCsceofgD?usp=share_link</t>
  </si>
  <si>
    <r>
      <t xml:space="preserve">El 1 de septiembre la Gerencia de Buen Gobierno remite </t>
    </r>
    <r>
      <rPr>
        <b/>
        <sz val="14"/>
        <rFont val="Arial"/>
        <family val="2"/>
      </rPr>
      <t>correo electrónico</t>
    </r>
    <r>
      <rPr>
        <sz val="14"/>
        <rFont val="Arial"/>
        <family val="2"/>
      </rPr>
      <t xml:space="preserve"> instando a todas las entidades a cumplir con las circulares de 2021 y 2022 sobre actualización de sus micrositios y portal web, bajo los criterios de la normatividad vigente.
Se publica también en el menú de transparencia las circulares emitidas desde el 2021 sobre la actualización de micrositios. </t>
    </r>
  </si>
  <si>
    <t>https://drive.google.com/drive/folders/1JDCW9TmvUSS3I3jJNqLe8XDOHq992mZy?usp=share_link
https://www.cundinamarca.gov.co/transparencia</t>
  </si>
  <si>
    <t xml:space="preserve">De acuerdo a la gestión inicial de organización, se organizaron desde la Gerencia de Buen Gobierno los Encuentros Regionales de Transparencia en las provincias de Magdalena Centro, Almeidas y Tequendama del Departamento de Cundinamarca. En estos encuentros se trataron los temas: Participación Ciudadana y Control Social, Parámetros de diseño web Institucional con protección de datos personales; Transparencia y Acceso ala Información Pública (Pasiva y activa) y Principios y Riesgos de la Contratación Pública. Se anexa informe de los encuentros regionales y presentación utilizada en los encuentros regionales. </t>
  </si>
  <si>
    <t xml:space="preserve">https://drive.google.com/drive/folders/13t_08kBj8KUMGQfDtVoweW9yMApkyo6K?usp=share_link </t>
  </si>
  <si>
    <t>Secretaria General</t>
  </si>
  <si>
    <t xml:space="preserve">De acuerdo a la gestión inicial de organización, se organizaron desde la Gerencia de Buen Gobierno los Encuentros Regionales de Transparencia en las provincias de Magdalena Centro, Almeidas y Tequendama del Departamento de Cundinamarca. En estos encuentros se trataron los temas: Participación Ciudadana y Control Social, Parámetros de diseño web Institucional con protección de datos personales; Transparencia y Acceso ala Información Pública (Pasiva y activa) y Principios y Riesgos de la Contratación Pública. </t>
  </si>
  <si>
    <t>https://drive.google.com/drive/folders/15gNg74TZV9tlzfQSdvctLwNCC--XVpWL?usp=share_link</t>
  </si>
  <si>
    <t>https://drive.google.com/drive/folders/1D-j0lafAScLhhTv-6w9DQlzSntEkvw3K?usp=share_link</t>
  </si>
  <si>
    <t xml:space="preserve">Reunión 8 de noviembre de seguimiento a los compromisos de servicio al ciudadano y control interno disciplinario para el fortalecimiento del canal de denuncias. </t>
  </si>
  <si>
    <t xml:space="preserve">https://drive.google.com/drive/folders/1UhdVixYKlgvH_j_X7Ndm0hoKBnp0dQAu?usp=share_link </t>
  </si>
  <si>
    <t xml:space="preserve">https://drive.google.com/drive/folders/19NAcDEr4KeklXwsNaruGQAw-KsKhAzOo?usp=share_link </t>
  </si>
  <si>
    <t>Se realizaron 3 encuentros de transparencia y acceso a la información pública, en el cual se realizó capacitación la política Nacional de Participación Ciudadana y Control Social dirigida a alcaldes, concejales, personeros, directivos de empresas de servicios públicos y hospitales, entre otros.  Se anexa informe de los 3 encuentros.</t>
  </si>
  <si>
    <t>https://drive.google.com/file/d/1-O8LEy4KTvi2aFtY-RDbBs8bamkvsMMF/view?usp=share_link</t>
  </si>
  <si>
    <t xml:space="preserve">https://drive.google.com/drive/folders/1AtE4ylSTxF25nxEq77Wt1WD5Dm9Vb0jA?usp=share_link </t>
  </si>
  <si>
    <t xml:space="preserve">https://drive.google.com/drive/folders/1ezpGeFjRFJIgNuPGVdzkIBXW3wMu7eUE?usp=share_link </t>
  </si>
  <si>
    <t xml:space="preserve">https://drive.google.com/drive/folders/1b3qgtpB74vFXj5KIfRqD6dqUGg04bCch?usp=share_link </t>
  </si>
  <si>
    <t>https://www.cundinamarca.gov.co/dependencias/secplaneacion/transparencia/paac</t>
  </si>
  <si>
    <t>Mediante correo electrónico del 23 de noviembre se divulgó la actualización del MRC</t>
  </si>
  <si>
    <t xml:space="preserve">https://drive.google.com/drive/folders/1dnKv1-r9CnAzLVBjLz6KRXkyV9kryFwE?usp=share_link </t>
  </si>
  <si>
    <t>En relación al cumplimiento de los planes de mejoramiento de los riesgos de corrupción identificados para la vigencia 2022, tercer cuatrimestre con corte a 01/12/2022,  se evidenció seguimiento, cumplimiento a las actividades planteadas y se cargaron evidencias  con cobertura del el 85%, en el entendido que de 67 actividades propuestas, se dió cumplimiento a 57 de ellas. Por su parte la Gerencia de Buen Gobierno realizó seguimiento a todo el proceso hasta el último día de corte del tercer cuatrimestre 2022, cumpliendo con los términos de la circular 021 de 2022 emanada de la Oficina de Control Interno y de la Circular 004 de 2022 de la  Jefatura de Gabinete y Buen Gobierno, relacionadas con  el monitoreo PAAC. En documento pdf se anexa evidencia.</t>
  </si>
  <si>
    <t xml:space="preserve">https://isolucion.cundinamarca.gov.co/Isolucion/Mejoramiento/frmFiltroAccion.aspx?TipoAccion=MQ== 
https://drive.google.com/drive/folders/14t3XlwPqqBeuQOfOCfUZqPjvrzlBOLh5?usp=share_link </t>
  </si>
  <si>
    <t>Mediante Circular 004 de 2022 de la Jefatura de Gabinete y Buen Gobierno se recordó a las entiadades el envío de sus informes trimestrales de desemepeño. Estos fueron consolidados y analizados en el informe general que se anexa. 
En el drive se incorporan los informes de los procesos que dieron cumplimiento a la Circular 004 de 2022</t>
  </si>
  <si>
    <t>https://drive.google.com/drive/folders/1s8BdCfe-H98ncsgawG3fEOFr0YQMta2F?usp=share_link</t>
  </si>
  <si>
    <t xml:space="preserve">Se repite este ítem y la información es la misma que el 2.4
Luego de la labor de actualización que se realizó durante el primer semestre, la Secretaría de Función Pública remitió su matriz de riesgos de corrupción, el cual fue revisado y analizado, ajustado e incorporado al Mapa de Riesgos de Corrupción de la Gobernación, correspondiente al ítem No. 24. del archivo excel. Este MRC fue actualizado en isolucion (conforme se indica la Sec. de Función Pública en el hilo de correos que se adjunta)  e incorporado al PAAC 2022 coomo "Actualización Mapa de Riesgos de Corrupción", publicación efectuada por la Secretaría de Planeaciónel 30 de noviembre. 
https://www.cundinamarca.gov.co/dependencias/secplaneacion/transparencia/paac </t>
  </si>
  <si>
    <t xml:space="preserve">https://drive.google.com/drive/folders/1vRteuhup63DdMHP-hmuprQwwpgxHK_Oo?usp=share_link </t>
  </si>
  <si>
    <t xml:space="preserve">Desde la Gerencia de Buen Gobierno se analizó el riesgo identificado del Proceso de Gestión de la Seguridad y Salud enel Trabajo y resultado del análisis se incorporó al MRC.
Dado que el tratamiento de los riesgos de algunos procesos fueron tratados con posterioridad a su actualización, el primer informe de desempeño entregado en el reporte delcuatrimestre anterior estuvo enfocado al diseño de los controles y fue realizado por la Gerencia de Buen Gobierno. En el segundo informe trimestral, correspondiente a este corte, no se ha llevado a cabo la identificación de riesgos emergentes.Sin embargo, con ocasión de la Circular No. 004 de 2022 de la Jefatura de Gabienete, se espera que del análisis realizado por cada líder de proceso se logre identificar riesgos emergentes, pero estos serían incorporados en el MRC 2023, dado el cierre de la vigencia y el proceso de construcción del PAAC, pues el día 5 de diciembre se expedirá Circular de la Jefatura de Gabinete para la construcción del MRC 2023,confecha límite de entrega del 18 de diciembre de 2022. </t>
  </si>
  <si>
    <t>NO REPORTA INFORMACION</t>
  </si>
  <si>
    <t>https://drive.google.com/drive/folders/1hBujy_ZhqJ1AzXYJcJhJRAv00l9TZq34</t>
  </si>
  <si>
    <t>Dado de que en el presente año la STMC no cuenta con un consorcio tecnológico para poder realizar el desarrollo de la funcionalidad y así poder prestar el servicio de obtención o compra del certificado de tradición y libertad de un vehículo online, como medida de contingencia se proyecta de parte de la secretaría incluir este ítem en el proceso de licitación que definirá el nuevo prestador de los servicios para la STMC. Adiconalmente frente al recaudo virtual a través de PSE, se realizaron varias mesas de trabajo de las que hicieron parte Davivienda y circulemos, en las cuales no se logró concretar el tema de cómo se reflejaría ese pago por PSE en cada sede para poder generar los certificados solicitados por el ciudadano, concluyendo que necesariamente se requiere un desarrollo Tecnológico que permita llevar a cabo esta actividad, lo cual se haría a través del nuevo operador en dicha materia</t>
  </si>
  <si>
    <t>No reporta</t>
  </si>
  <si>
    <t>Se realizó la socialización vía correo electrónico del informe del Nodo Ola Invernal a los grupos de interés relacionados con el tema de la rendición de Cuentas.</t>
  </si>
  <si>
    <r>
      <rPr>
        <b/>
        <sz val="10"/>
        <rFont val="Arial"/>
        <family val="2"/>
      </rPr>
      <t xml:space="preserve">Se anexan soportes de socialización del informe por correo electrónico. Drive:
</t>
    </r>
    <r>
      <rPr>
        <sz val="10"/>
        <rFont val="Arial"/>
        <family val="2"/>
      </rPr>
      <t>https://drive.google.com/drive/folders/1KE6z-uCxT2n9HskMM3L5FljFAtroGKqR?usp=share_link</t>
    </r>
  </si>
  <si>
    <t>De manera conjunta con la Secretaría de Prensa se diseñó el boletín trimestral y se publicó en la página Web de rendición de cuentas el 30 de septiembre de 2022.
El boletín fue compartido por correo electrónico a todos los periodistas registrados del departamento, así como al grupo de WhatsApp de periodistas. 
El boletín del cuarto trimestre se encuentra en construcción y será publicado en el mes de Diciembre de acuerdo con la estrategia, sin embargo se adjunta evidencia parcial dado que la Oficina de Control Interno emitió Circular para adelantar el informe del PAAC.</t>
  </si>
  <si>
    <r>
      <rPr>
        <b/>
        <sz val="10"/>
        <rFont val="Arial"/>
        <family val="2"/>
      </rPr>
      <t>Drive con Documento:</t>
    </r>
    <r>
      <rPr>
        <sz val="10"/>
        <rFont val="Arial"/>
        <family val="2"/>
      </rPr>
      <t xml:space="preserve">
https://drive.google.com/drive/folders/1nMZxrsoVRsCUGlu_7nnJTqlXEJ9qucyC?usp=share_link</t>
    </r>
  </si>
  <si>
    <t>Se ha dado  respuestas a las inquietudes recibidas a través del buzón de participación y se enviaron por correo electrónico. No en todos los diálogos se recibieron preguntas en el buzón.
Actualmente nos encontramos en el proceso de respuesta a las preguntas de los diálogos de Noviembre y de la Audiencia Pública, teniendo en cuenta que la Oficina de Control Interno adelantó el reporte del PAAC, se adjunta evidencia de la gestión de los correos.</t>
  </si>
  <si>
    <r>
      <rPr>
        <b/>
        <sz val="10"/>
        <rFont val="Arial"/>
        <family val="2"/>
      </rPr>
      <t>Drive con respuestas y correos electrónicos de soporte:</t>
    </r>
    <r>
      <rPr>
        <sz val="10"/>
        <rFont val="Arial"/>
        <family val="2"/>
      </rPr>
      <t xml:space="preserve">
https://drive.google.com/drive/folders/1suRFABUo4p2UQoby4c4pP7DUAcIGa6_P?usp=share_link</t>
    </r>
  </si>
  <si>
    <t xml:space="preserve">La encuesta de satisfacción se ha aplicado en todos los eventos de diálogo radial, temáticos y la Audiencia Pública de Rendición de Cuentas.
Se encuentra pendiente la rendición de NNAJ.
Link encuesta: 
https://arcg.is/0iOfeT </t>
  </si>
  <si>
    <r>
      <rPr>
        <b/>
        <sz val="10"/>
        <rFont val="Arial"/>
        <family val="2"/>
      </rPr>
      <t>Tablero de resultados encuesta:</t>
    </r>
    <r>
      <rPr>
        <sz val="10"/>
        <rFont val="Arial"/>
        <family val="2"/>
      </rPr>
      <t xml:space="preserve">
https://www.arcgis.com/apps/dashboards/039e2fb886304dc1af5cc9cf22d7d6da
</t>
    </r>
    <r>
      <rPr>
        <b/>
        <sz val="10"/>
        <rFont val="Arial"/>
        <family val="2"/>
      </rPr>
      <t>Tabulación Encuestas Realizadas:</t>
    </r>
    <r>
      <rPr>
        <sz val="10"/>
        <rFont val="Arial"/>
        <family val="2"/>
      </rPr>
      <t xml:space="preserve">
https://drive.google.com/drive/folders/11fK59y02B3hVVGuO800IFiTb3b8dl4gM?usp=share_link
</t>
    </r>
  </si>
  <si>
    <r>
      <rPr>
        <b/>
        <sz val="10"/>
        <rFont val="Arial"/>
        <family val="2"/>
      </rPr>
      <t>Certificación emisora:</t>
    </r>
    <r>
      <rPr>
        <sz val="10"/>
        <rFont val="Arial"/>
        <family val="2"/>
      </rPr>
      <t xml:space="preserve">
https://drive.google.com/drive/folders/1WiEFZ393cYzCd8FbL_JFBLUbIocG30Dd?usp=share_link
</t>
    </r>
    <r>
      <rPr>
        <b/>
        <sz val="10"/>
        <rFont val="Arial"/>
        <family val="2"/>
      </rPr>
      <t>Videos:</t>
    </r>
    <r>
      <rPr>
        <sz val="10"/>
        <rFont val="Arial"/>
        <family val="2"/>
      </rPr>
      <t xml:space="preserve">
https://www.facebook.com/CundinamarcaGob/videos/el-dorado-radio/5341199695956458/
https://www.facebook.com/CundinamarcaGob/videos/el-dorado-radio/807307190396074
https://www.facebook.com/CundinamarcaGob/videos/el-dorado-radio/399412035597629
https://www.facebook.com/CundinamarcaGob/videos/el-dorado-radio/635346611518613
https://www.facebook.com/CundinamarcaGob/videos/el-dorado-radio/2112854038894321/
https://web.facebook.com/ElDoradoRadio.Co/videos/el-dorado-radio/1770476979966031/
https://web.facebook.com/ElDoradoRadio.Co/videos/el-dorado-radio/1558838954550363/
https://web.facebook.com/ElDoradoRadio.Co/videos/el-dorado-radio/530850478949475/
https://web.facebook.com/ElDoradoRadio.Co/videos/dorado-radio/643686393920405/
https://web.facebook.com/ElDoradoRadio.Co/videos/dorado-radio/643686393920405/
https://web.facebook.com/ElDoradoRadio.Co/videos/dorado-radio/643686393920405/
https://www.facebook.com/ElDoradoRadio.Co/videos/el-dorado-radio/1130524587601802/
https://www.facebook.com/ElDoradoRadio.Co/videos/el-dorado-radio/669619218150620/
https://www.facebook.com/CundinamarcaGob/videos/5398017830309334
https://www.facebook.com/ElDoradoRadio.Co/videos/el-dorado-radio/672581757724659/
https://www.facebook.com/ElDoradoRadio.Co/videos/el-dorado-radio/661866195348453/
https://www.facebook.com/ElDoradoRadio.Co/videos/el-dorado-radio/3324368121111874
</t>
    </r>
  </si>
  <si>
    <t xml:space="preserve">Se realizó el diálogo de Rendición de Cuentas en el marco del Sistema Nacional de Rendición con la Temática de Nodo Ola Invernal el día  28 de Septiembre de 2022 en el municipio de Sasaima con transmisión en redes sociales. </t>
  </si>
  <si>
    <r>
      <rPr>
        <b/>
        <sz val="10"/>
        <rFont val="Arial"/>
        <family val="2"/>
      </rPr>
      <t>Se anexan listados de asistencia e informe ejercicios de Rendición de Cuentas. Drive</t>
    </r>
    <r>
      <rPr>
        <sz val="10"/>
        <rFont val="Arial"/>
        <family val="2"/>
      </rPr>
      <t xml:space="preserve">:
https://drive.google.com/drive/folders/1HiqN-HKg4rQneHeoS6oIBVBlHqMOKk6p?usp=share_link
</t>
    </r>
    <r>
      <rPr>
        <b/>
        <sz val="10"/>
        <rFont val="Arial"/>
        <family val="2"/>
      </rPr>
      <t>Video del evento:</t>
    </r>
    <r>
      <rPr>
        <sz val="10"/>
        <rFont val="Arial"/>
        <family val="2"/>
      </rPr>
      <t xml:space="preserve"> https://www.facebook.com/CundinamarcaGob/videos/rendici%C3%B3n-de-cuentas-ola-invernal/610816863860274/?_rdc=1&amp;_rdr</t>
    </r>
  </si>
  <si>
    <t>Se realizó la Audiencia Pública de Rendición de Cuentas el día 29 de noviembre de 2022 en el municipio de Ubaté con transmisión a través de redes sociales y de la Emisora el Dorado Radio.</t>
  </si>
  <si>
    <r>
      <rPr>
        <b/>
        <sz val="10"/>
        <rFont val="Arial"/>
        <family val="2"/>
      </rPr>
      <t>Se anexan listados de asistencia  e informe  ejercicios de Rendición de Cuentas.</t>
    </r>
    <r>
      <rPr>
        <sz val="10"/>
        <rFont val="Arial"/>
        <family val="2"/>
      </rPr>
      <t xml:space="preserve">
https://drive.google.com/drive/folders/1Cx71Y39KSEctdYiJqPnlkT8rjFKTvBcA?usp=share_link
</t>
    </r>
    <r>
      <rPr>
        <b/>
        <sz val="10"/>
        <rFont val="Arial"/>
        <family val="2"/>
      </rPr>
      <t xml:space="preserve"> Video:</t>
    </r>
    <r>
      <rPr>
        <sz val="10"/>
        <rFont val="Arial"/>
        <family val="2"/>
      </rPr>
      <t xml:space="preserve">
https://www.facebook.com/CundinamarcaGob/videos/rendici%C3%B3n-de-cuentas/653288056274870</t>
    </r>
  </si>
  <si>
    <r>
      <rPr>
        <b/>
        <sz val="14"/>
        <rFont val="Arial"/>
        <family val="2"/>
      </rPr>
      <t xml:space="preserve">01/12/2022: </t>
    </r>
    <r>
      <rPr>
        <sz val="14"/>
        <rFont val="Arial"/>
        <family val="2"/>
      </rPr>
      <t xml:space="preserve">Certificación suscrita por la Directora de Defensa Judicial y Extrajudicial, la actualización del Manual de Defensa Judicial, se encuentra en lun noventa por ciento (90%).  El porcentaje restante estará listo la segunda semana del mes de diciembre de 2022, luego de lo cual  proyectaremos el Decreto correspondiente  para su adopción y socialización.. </t>
    </r>
  </si>
  <si>
    <t xml:space="preserve">Se ha realizado seguimiento a las respuestas de acuerdo con la metodología prevista en la circular 068/2022. A la fecha se han recibido 141 respuestas de las cuales 91 han sido recibidas efectivamente por los peticionarios, atendiendo de esta forma los informes preparatorios a los grupos de interés. </t>
  </si>
  <si>
    <t>Secretaría de Planeación
Secretaría de Prensa</t>
  </si>
  <si>
    <t>No reporta información</t>
  </si>
  <si>
    <t>Actualizar y publicar las preguntas frecuentes</t>
  </si>
  <si>
    <t>Listado de preguntas frecuentes actualizado y publicado</t>
  </si>
  <si>
    <t xml:space="preserve">Certificación
https://drive.google.com/drive/folders/1hKvvKaXlZoDPH81qUtSTJzOXisWyWe7b
</t>
  </si>
  <si>
    <t>Porcentaje de Avance PRIMER CUATRIMESTRE - 2022 (a abril 30)</t>
  </si>
  <si>
    <t>Porcentaje de Avance SEGUNDO CUATRIMESTRE - 2022 (a agosto 31)</t>
  </si>
  <si>
    <t>Porcentaje de Avance TERCER CUATRIMESTRE - 2022 (a Diciembre 31)</t>
  </si>
  <si>
    <t>Porcentaje
 ACUMULADO - AÑO 2022</t>
  </si>
  <si>
    <t>TERCER Seguimiento OCI - 2022</t>
  </si>
  <si>
    <t>AVANCES</t>
  </si>
  <si>
    <t>La Secretaría de la Función Pública realizó presentación de conflicto de interés y elaboró un juego a través de DINAMO te conecta en KAHOOT durante los meses de abril y octubre de la presente vigencia, con el fin de capacitar a los funcionarios de la entidad en este tema.</t>
  </si>
  <si>
    <t>Se da cumplimiento total de la actividad, a través de la publicación de 23 piezas gráficas durante la actual vigencia, las cuales fueron divulgadas a través de diferentes medios (twitter y correo)</t>
  </si>
  <si>
    <t>A través de las agendas de inducción de los meses de agosto, septiembre, octubre y noviembre, se evidencia la inclusión del tema conflicto de interés en del orden del dia.</t>
  </si>
  <si>
    <t>La actividad alcanzó el 100% de ejecución en la evaluación realizada durante el primer cuatrimestre vigencia 2022.</t>
  </si>
  <si>
    <t>Se realizó reunión en el cubo de colsubsidio  el 14 de febrero de 2022  a la que asistieron los agentes de valor y se logró la conformación de los tres grupos de agentes, para la vigencia 2022, asi mismo, fue explicada cada una de las funciones que como agentes adquieren y cada grupo realizó el respectivo Juramento.</t>
  </si>
  <si>
    <t>Se evidencian los seis informes relacionados a los valores del código de integridad cercania, justicia, felicidad, honestidad, diligencia, compromiso.</t>
  </si>
  <si>
    <t>Se realizaron las ferias de los valores el 29 de julio, 29 de septiembre y 6 de diciembre de 2022, sin embargo, no se da cumplimiento total de la actividad, toda vez que se debian realizar informes bimensuales para los meses de abril, junio, agosto y octubre.</t>
  </si>
  <si>
    <t>Se presentan 6 informes relacionados con la apropiación del código de integridad de los valores: justicia, diligencia, compromiso, cercania, felicidad y honestidad. Queda pendiente el informe relacionado al valor respeto.</t>
  </si>
  <si>
    <t xml:space="preserve">El link suministrado direcciona al directorio de funcionarios  de la Secretaria de Asuntos Internacionales. </t>
  </si>
  <si>
    <t xml:space="preserve">Se evidencia plantilla de seguimiento a la actualización de las hojas de vida en el SIGEP, de acuerdo al informe del Departamento Administrativo de Función Pública la Gobernación de Cundinamarca cuenta con un avance de un 87,5% en el aplicativo con corte a 26 de octubre de 2022. </t>
  </si>
  <si>
    <t>El  link suministrado direcciona  al micrositio de la Secretaria de Asuntos Internacionales, no se reportan evidencias que permitan observar avances en la actividad propuesta</t>
  </si>
  <si>
    <t>El  link suministrado direcciona  al micrositio de la Secretaria Integración Regional, no se reportan evidencias que permitan observar avances en la actividad propuesta</t>
  </si>
  <si>
    <t>Esta actividad fue cumplida al 100% en la verificación del primer cuatrimestre del PAAC</t>
  </si>
  <si>
    <t>En  el link suministrado se evidencia los enlaces de los instrumentos de gestión de información en datos abiertos.
No se evidencia documentos de realización de  asistencias técnicas en el cuarto trimestre de 2022 y documentos de cumplimiento del cronograma establecido.</t>
  </si>
  <si>
    <t>De acuerdo con las evidencias aportadas, se observa correo del 04 de agosto por parte de la Dirección de Gobierno Digital, en la cual se relaciona propuesta de diseño instruccional para el desarrollo de cursos
virtuales certificados. Así como borrador del diseño instruccional de los cursos virtuales que se tienen previstos desarrollar.
De otro lado, se aporta actas de capacitación de presentación del protocolo en atención al usuario, PQRSDF a la Secretaría de Gobierno, Secretaría de Hábitat y Vivienda, Secretaría de Planeación, Secretaría de la Mujer, Dirección de atención al usuario, IDECUT, Alcaldía de Mosquera, Dirección de ejecuciones fiscales, Dirección de rentas y gestión tributaria, Secretaría General, Secretaría de Agricultura. Y nota en la página web sobre términos de respuesta a los derechos de petición</t>
  </si>
  <si>
    <t xml:space="preserve">EL link que suministra la Secretaria de Agricultura, direcciona al micrositio donde se evidencia la normatividad de la Secretaria </t>
  </si>
  <si>
    <t xml:space="preserve">EL link que suministra la Secretaria de Prensa, direcciona al pantallazo del cargue de las circulares 2022. </t>
  </si>
  <si>
    <t>Se evidencia la publicación de decretos y ordenanzas departamentales en el centro de documentos de la entidad consultado en el enlace entregado por la Secretaria General.</t>
  </si>
  <si>
    <t>Se evidencia dos soportes 
1-	Copia de Excel denominado giras Gobernador 3 cuatrimestre en el que se adelanta la relación de la fecha de la actividad, entidad que la adelanta, evento, municipio donde se adelantó, link, pantallazo, medio por el cual se publicó. Relación que se inicia desde el 2/9/2022 hasta 16/11/2022
2-	Copia de boletines de prensa en la cual se describe las diferentes actividades adelantas por el señor Gobernador en conjunto con las diferentes entidades del orden departamental comentando fecha de realización y acciones efectuadas relacionadas con los proyectos y programas en ejecución por el departamento.</t>
  </si>
  <si>
    <t>Se evidencia soportes relacionados así:
1-	Se verifica que en la pagina WEB de la Gobernación de Cundinamarca se encuentra publicada copia del informe Audiencia publica general fecha de publicación 28 de noviembre de 2022 denominado el progreso no se detiene en el cual se detalla los avances y logros del gobierno departamental durante el periodo de 2022. Como de la publicación de informe de rendición de cuentas de niños niñas, adolescente y jóvenes de fecha 5 de diciembre de 2022.
2-	Se encuentra publicación del informe del sistema general de regalías de fecha 29 de julio de 2022.</t>
  </si>
  <si>
    <t>Se verifica que se encuentra 5 anexos así
 1- el formato de informe de Gestión Rendición de cuentas NNAJ DE 2022 el cual se recopilará los datos para la elaboración del respectivo informe y la presentación de la rendición de cuentas de NNJA, 2- Reporte de correo electrónico enviados RdC PIIJA 2022, 3- Metodología audiencia Rdc NNAJ 2022, agenda convocatoria II sesión, 5- correos convocatoria II sección RdC</t>
  </si>
  <si>
    <t>Se anexa 21 copia de correos vía electrónicos, donde se realizó la socialización e informa de la estrategia de Rdc en cumplimiento del PAAC el Nodo de atención de emergencia por la Ola Invernal en Cundinamarca, sobre la gestión adelantada por atención a los municipios afectados por la ola invernal 2021 – 2022, a los grupos de interés relacionados con el tema de la rendición de Cuentas.</t>
  </si>
  <si>
    <t xml:space="preserve">Se verifica la publicación del boletín trimestral V3 del 30 de septiembre de 2022 y se anexa los soportes relacionados con 1- soporte publicación, 2- soporte difusión con medios locales y 3- boletín trimestral septiembre 2022, como de las gestiones adelantadas para la publicación del cuarto (4) boletín. El cual se encuentra en elaboración.
</t>
  </si>
  <si>
    <t>En el Drive copia de boletines No 7 de septiembre, No 8 de octubre, No 9 de noviembre y agosto con la temática de Querido protagonista del progreso cundinamarqués conoce los hechos mas importantes del departamento, de los cuales tu es protagonista</t>
  </si>
  <si>
    <t xml:space="preserve">Se verifica la publicación de los PODCAST del 3er cuatrimestre en la sección de Rendición de Cuentas en el Portal Web de la Gobernación de Cundinamarca, de las siguientes entidades:
Secretaría de Ciencia, tecnología e Innovación, Secretaría de Minas, Energía y Gas, Unidad Administrativa de Pensiones, Oficina de control interno, Secretaría de Mujer y Equidad de Género, Agencia Comercial, Agencia de Empleo, Secretaría de Desarrollo e Inclusión Social, Secretaría de Integración Regional, Empresas Públicas de Cundinamarca – EPC, IPYBAC - Institución de Protección y Bienestar Animal, Secretaría de Hábitat y Vivienda, Agencia Catastral, Secretaría de Transporte y Movilidad, Secretaría de Asuntos Internacionales, Secretaría de Salud, Secretaría de Competitividad y Desarrollo Económico, Secretaría de Agricultura y Desarrollo Rural, Agencia para la Paz </t>
  </si>
  <si>
    <t>Se verifica que se anexo listado de links de los Podcast y las respectivas evidencias de su publicación para este informe.</t>
  </si>
  <si>
    <t>Se anexan 23 soportes donde se muestra como la Secretaría de Prensa y comunicaciones viene elaborando piezas comunicativas y diferentes estrategias de convocatoria para los espacios de rendición de cuentas como: estados de WhatsApp, protectores de pantalla, carteleras internas, página web y correos institucionales dando cumplimiento a la activada programada para lo relacionado con rendición de cuentas</t>
  </si>
  <si>
    <t>Se verifica que la entidad adelanto y realiza la publicación de la audiencia pública de rendición de cuentas en redes sociales de la Gobernación de Cundinamarca, comunicados de prensa, mensajes de texto, correos electrónicos, boletines impresos y cuña radial en la emisora El Dorado Radio.</t>
  </si>
  <si>
    <t xml:space="preserve">Se verifican 3 soporte con relación al diálogo de Rendición de Cuentas en el marco del Sistema Nacional de Rendición con la Temática de Nodo Ola Invernal 2921 – 2022, el día 28 de septiembre de 2022 en el municipio de Sasaima con transmisión en redes sociales. En el que se observó, copia del informe  de la audiencia Pública de rendición de cuentas para el nodo de ola invernal, listado de asistencia virtual y presencial del evento. </t>
  </si>
  <si>
    <t>Se evidencia la realización de la Audiencia Pública de Rendición de Cuentas el día 29 de noviembre de 2022 en el municipio de Ubaté difundida por redes sociales Twitter, Fan Page de la gobernación se anexa control de asistencia con transmisión a través de redes sociales y de la Emisora el Dorado Radio. Y se anexa video de 1:40:08 minutos de transmisión de la respectiva audiencia</t>
  </si>
  <si>
    <t>Se evidencia videos de la realización de los diferentes diálogos radiales por la secretarias de Ciencia Tecnología e innovación, Minas energía y gas, Control Interno, Administrativa de pensiones, Mujer y equidad de Género, Agencia Comercial, Agencia de Empleo, Desarrollo e inclusión Social, Integración Regional, EPC, Instituto de Protección y bienestar animal, Hábitat y vivienda, Agencia Catastral, Transporte y Movilidad, Asuntos internacionales, Salud, Competitividad y Desarrollo Económico, Agricultura y Desarrollo Rural, Agencia para la paz.</t>
  </si>
  <si>
    <t xml:space="preserve">Se evidencia
1-	 copia de plantilla de la promoción de la realización de los diferentes diálogos radiales por parte de la Corporación Social de Cundinamarca, Indeportes, Prensa y Comunicaciones,  la secretarias de Ciencia Tecnología e innovación, Minas energía y gas, Control Interno, Administrativa de pensiones, Mujer y equidad de Género, Agencia Comercial, Agencia de Empleo, Desarrollo e inclusión Social, Integración Regional, EPC, Instituto de Protección y bienestar animal, Hábitat y vivienda, Agencia Catastral, Transporte y Movilidad, Asuntos internacionales, Salud, Competitividad y Desarrollo Económico, Agricultura y Desarrollo Rural, Agencia para la paz. 
2-	Certificación de la emisora Dorado radio de las entidades y secretarias que presentaron su rendición de cuentas por emisiones radiales.
</t>
  </si>
  <si>
    <t xml:space="preserve"> Se verifica copia de informe denominado encuentros regionales de transparencia y buen Gobierno donde se realizaron 3 encuentros de transparencia y acceso a la información pública, en el cual se realizó capacitación la política Nacional de Participación Ciudadana y Control Social dirigida a alcaldes, concejales, personeros, directivos de empresas de servicios públicos y hospitales, entre otros. </t>
  </si>
  <si>
    <t>Se evidencia relación de los meses de septiembre, octubre, noviembre y diciembre, donde se ha dado  respuestas a las inquietudes recibidas a través del buzón de participación y se enviaron por correo electrónico. No en todos los diálogos se recibieron preguntas en el buzón.</t>
  </si>
  <si>
    <t>Se evidencia 7 soportes donde se observa copia de la publicación en los documentos compilados con la pregunta y respuesta de los diálogos adelantados de los meses de septiembre, octubre y noviembre. Como de una relación de las preguntas y las respuestas dadas, de las cuales se vienes publicadas en la pagina Web de la entidad.</t>
  </si>
  <si>
    <t>Se evidencia tabla de control con el resultado de la encuesta y un resumen de las actividades adelantadas con respecto a la encuesta de satisfacción la cual se adelantado en los diferentes diálogos radiales y Audiencia Pública de Rendición de Cuentas y la tabulación de la encuesta 2022</t>
  </si>
  <si>
    <t xml:space="preserve">Se verifica borrador preliminar de la documentación análisis consolidado de recomendaciones y evaluación diálogos virtuales, radiales y audiencia pública general y de NNAJ de rendición de cuentas 2022 plan de desarrollo “Cundinamarca ¡región que progresa!”, informe preliminar con corte 1 de diciembre 2022, audiencia de NNAJ no se a realizado.
</t>
  </si>
  <si>
    <t xml:space="preserve">Se evidencia link de encuesta disponible, con los respectivos datos para se elaborada y dar los conceptos sobre su participación. </t>
  </si>
  <si>
    <t>Se verifica borrador informe preliminar de evaluación de diálogos y resultados de rendición de cuentas desde Cundinamarca relacionada con análisis desde Cundinamarca    rendimos cuentas de la Gobernación de Cundinamarca, 2022 de noviembre</t>
  </si>
  <si>
    <t>Copia de acta de comité</t>
  </si>
  <si>
    <t>Actas e informes</t>
  </si>
  <si>
    <t>Se observan soportes que evidencian fortalecimiento a los canales de  atención de la gobernación, se aprecian piezas publicitarias, actividades de difusión en ferias de servicios con interacción con la comunidad.</t>
  </si>
  <si>
    <t>se aporta relación de 1680 funcionarios y contratistas de la Gobernación de Cundinamarca, certificados por el DNP en el curso virtual de  Lenguaje Claro, como parte de la estrategia de apropiación de la Gobernación de Cundinamarca., donde para el cuarto trimestres se registra 146 servidores públicos capacitados.</t>
  </si>
  <si>
    <t xml:space="preserve">Se aprecia informe de fecha 02 de octubre de 2022  en el cual se presentan los soportes de tres capacitaciones realizadas en el tercer cuatrimestre en  protocolo de atención al usuario y tiempos de respuesta oportuna de PQRSDF a los contratistas y funcionarios de la Secretaría de Salud, Secretaría de Ciencia, Tecnología e Innovación y Alta Consejería para la Felicidad y Bienestar. 
Se presenta informe de fecha 01 de noviembre de 2022, en el cual se describe cuatro capacitaciones realizadas en el mes de octubre en protocolo de atención al usuario  a los contratistas y funcionarios de la Dirección de Atención al Usuario, IDECUT, EPC y la Agencia Catastral.
</t>
  </si>
  <si>
    <t>Se aprecia acta de fecha 12 de septiembre y  11 de octubre de 2022,  en capacitación en aplicativo mercurio a contratistas. Inducción dada por personal del CIAU. Se aportan actas y listados de asistencia.</t>
  </si>
  <si>
    <t>Se elaboró procedimiento de salas virtuales cargado en la herramienta solución con el código M-AU-PR-018 versión 2 de fecha 22/Nov/2022 actualizado  conforme a oportunidad de mejora de auditoria externa de seguimiento  INCONTEC</t>
  </si>
  <si>
    <t>informes ferias de servicios</t>
  </si>
  <si>
    <t>Se evidencia informe del tercer trimestre PQRSDF 2022 indicador de oportunidades en la respuesta , en el cual se realiza el análisis de resultados obtenidos en este periodo comprendido entre 01/07/2022 31/09/2022</t>
  </si>
  <si>
    <t>Informe de oportunidad del tercer trimestre.</t>
  </si>
  <si>
    <t>Se evidencia informe de actividades de la unidad móvil  Atención al Usuario, en el municipio de Mosquera, el día 24/11/2022,  y en el municipio de Fusagasugá el día 16/09/2022.</t>
  </si>
  <si>
    <t>COMPONENTES PAAC</t>
  </si>
  <si>
    <t>AVANCE PRIMER CUATRIMESTRE</t>
  </si>
  <si>
    <t>AVANCE SEGUNDO CUATRIMESTRE</t>
  </si>
  <si>
    <t>AVANCE TERCER CUATRIMESTRE</t>
  </si>
  <si>
    <t>ACUMULADO</t>
  </si>
  <si>
    <t>Gestión del Riesgo de Corrupción – Mapa de Riesgos Corrupción</t>
  </si>
  <si>
    <t>Racionalización de Trámites</t>
  </si>
  <si>
    <t>Rendición de Cuentas</t>
  </si>
  <si>
    <t>Mecanismos para Mejorar la Atención al Ciudadano</t>
  </si>
  <si>
    <t>Mecanismos para la Transparencia y Acceso a la Información</t>
  </si>
  <si>
    <t>Iniciativas Adicionales-Integridad</t>
  </si>
  <si>
    <t xml:space="preserve"> </t>
  </si>
  <si>
    <t>No se reporta</t>
  </si>
  <si>
    <t>Mapa de riesgos de corrupción y fraude actualizado a 30 de noviembre  2022 en la web y en Isolución</t>
  </si>
  <si>
    <t>Correo electrónico de nov-23-2022</t>
  </si>
  <si>
    <t>Se evidencia Correo del 23 de noviembre informando actualizacion del Mapa</t>
  </si>
  <si>
    <t xml:space="preserve">Se evidencia " INFORME DE DESEMPEÑO CONSOLIDADO DE LOS CONTROLES DE RIESGOS DE CORRUPCIÓN PLAN ANTICORRUPCIÓN Y DE ATENCIÓN AL CIUDADANO III CUATRIMESTRE 2022" 
Adicionalmente informe de evaluacion de controles de  12 procesos del nivel central
</t>
  </si>
  <si>
    <t xml:space="preserve">Informe de Análisis de los controles de Riesgos de Corrupción.
Informe de </t>
  </si>
  <si>
    <t>Se evidencia excel con  Mapa de riesgos de corrupción  actualizado el 30 de noviembre  2022 en la web (micrositio de la  Secretaria de Planeacion/  menú : transparencia y acceso a la nformación )  y en Isolución
Sugerencia: Incluir  al archivo excel control de combios,version, fecha</t>
  </si>
  <si>
    <t>Se evidencia excel con  Mapa de riesgos de corrupción  actualizado el 30 de noviembre  2022 en la web (micrositio de la  Secretaria de Planeacion/  menú : transparencia y acceso a la nformación )  y en Isolución
Sugerencia: Incluir al archivo excel control de combios,version, fecha</t>
  </si>
  <si>
    <t>1) Con corte a 30 de octubre 2022 se realizo informe  sobre los riesgos de corrupcion evaluados en las auditorias internas de gestiòn 
2) La evolución de controles a riesgos de corrupción se realizò durente el mes   de noviembre 2022 y el informe consolidado se entrega a 30 de diciembre.</t>
  </si>
  <si>
    <t>informe de fecha 02 de octubre de 2022
informe de fecha 01 de noviembre de 2022</t>
  </si>
  <si>
    <t>acta No 103 (2 Comité de atención al Ciudadano) de fecha 30/09/2022
acta No 121 (2 Comité de atención al Ciudadano) de fecha 14/12/2022</t>
  </si>
  <si>
    <t>Observaciones Dirección de S&amp;E</t>
  </si>
  <si>
    <t>Revisar la Guía para la Gestión de Riesgos y la Política de Administración de Riesgos de la Administración Departamental, según la Guía de Administración de Riesgos y Diseño de Controles expedida por el DAFP</t>
  </si>
  <si>
    <t>1, Política de Administración de Riesgos de la Administración Departamental
2, Guía de Administración de Riesgos y Diseño de Controles revisada</t>
  </si>
  <si>
    <t xml:space="preserve">En el marco del proceso de construcción del PAAC 2023 se solicitó al Dr. Cristhian Chávez prever dentro del cronograma un espacio para socializar una vez más la política, guía y mapa de riesgos de corrupción, enfocada a dar a conocer los aspectos más importantes de la gestión de riesgos, articular los tres instrumentos para la prevención de riesgos de corrupción y reflexionar sobre los principales elementos que deben contribuir a una adecuada identificación de riesgos, de controles, a su valoración y seguimiento, de manera objetiva y permanente. 
El acta de la reunión donde se llevó a cabo la socialización la genera la Secretaría de Planeación, en razón a que se realizó en el marco de la reunión de lineamientos para el diligenciamiento del PAAC 2023. </t>
  </si>
  <si>
    <t>1. Número de capacitaciones proyectadas/ numero capacitaciones realizadas.                       
  2. Número de procesos radicados en la dirección de contratación / número de proceso revisados
3. Número de modificaciones radicadas para revisión en la dirección de contratación / numero de conceptos emitidos</t>
  </si>
  <si>
    <t xml:space="preserve">Secretaria Jurídica - Dirección de contratación </t>
  </si>
  <si>
    <t xml:space="preserve">Entre el 1 de septiembre  de 2022 y el 28 de noviembre se han radicado 368 procesos contractuales . Para lo corrido del año el total es de  765 radicaciones  en la dirección de contratación. Se emite informe de 700 que fueron radicada hasta el 15 de noviembre fecha de corte del informe </t>
  </si>
  <si>
    <t>El manual de contratación se encuentra en verificación normativa sobre el mismo borrador entregado en el primer cuatrimestre</t>
  </si>
  <si>
    <t>No se cuenta con versión actualizada del Manual de Contratación de la Gobernación</t>
  </si>
  <si>
    <t>Reportar contratos en SUPERVISA y elaborar informes de supervisión que acreditan el recibo a satisfacción de bienes, obras y/o servicios.</t>
  </si>
  <si>
    <t>Se evidencia matriz Excel de seguimiento a informe se supervisa, en el cual se identificó que durante  el tercer  cuatrimestre del año se han rendido  14,228 Informes de supervisión de un total de 4,759 contratos.</t>
  </si>
  <si>
    <t xml:space="preserve"> Informe Excel supervisa</t>
  </si>
  <si>
    <t xml:space="preserve">Actualizar el mapa de riesgos de corrupción en mesas de trabajo con los diferentes procesos de la Administración Departamental </t>
  </si>
  <si>
    <t xml:space="preserve">Luego de la labor de actualización que se realizó durante el primer semestre, la Secretaría de Función Pública remitió su matriz de riesgos de corrupción, el cual fue revisado y analizado, ajustado e incorporado al Mapa de Riesgos de Corrupción de la Gobernación, correspondiente al ítem No. 24. del archivo Excel. Este MRC fue actualizado en Isolución (conforme se indica la Sec. de Función Pública en el hilo de correos que se adjunta)  e incorporado al PAAC 2022 como "Actualización Mapa de Riesgos de Corrupción", publicación efectuada por la Secretaría de Planeación el 30 de noviembre. 
https://www.cundinamarca.gov.co/dependencias/secplaneacion/transparencia/PAAC </t>
  </si>
  <si>
    <t>Entre el 18 y 21 de noviembre se evidencia solicitud de actualización del mapa de riesgos de corrupción, con la inclusión de riesgos de corrupción del procesos de SST</t>
  </si>
  <si>
    <t xml:space="preserve">En el marco del proceso de construcción del PAAC 2023 se solicitó al Dr. Cristhian Chávez prever dentro del cronograma un espacio para socializar una vez más la política, guía y mapa de riesgos de corrupción, enfocada a dar a conocer los aspectos más importantes de la gestión de riesgos, articular los tres instrumentos para la prevención de riesgos de corrupción y reflexionar sobre los principales elementos que deben contribuir a una adecuada identificación de riesgos, de controles, a su valoración y seguimiento, de manera objetiva y permanente. 
Adicionalmente, se remitió correo electrónico a todos los usuarios de la gobernación el 23 de noviembre informando de su actualización y la ruta en la cual se encontraba el MRC. 
El acta de la reunión donde se llevó a cabo la socialización la genera la Secretaría de Planeación, en razón a que se realizó en el marco de la reunión de lineamientos para el diligenciamiento del PAAC 2023. </t>
  </si>
  <si>
    <t>Se evidencia Correo del 23 de noviembre informando actualización del Mapa de riesgos
No se evidencia acta de socialización con  los líderes de procesos de la Administración Departamental</t>
  </si>
  <si>
    <t>NO REPORTA INFORMACIÓN</t>
  </si>
  <si>
    <t xml:space="preserve">El mapa de riesgos de corrupción fue publicado el 31 de enero de 2022 con el PAAC. Su actualización fue publicada posteriormente en agosto de 2022 y la reciente actualización fue publicada el 30 de noviembre en el portal web. Esta publicación es SOLICITADA por la Gerencia de Buen Gobierno al a Secretaría de Planeación y de Función Pública, pues no cuenta con  administrador de contenidos, y son estas entidades quienes publican en cada plataforma mencionada. 
Igualmente, el MRC fue publicado en el numeral 9.2.2 del Menú de Transparencia y Acceso a la Información en la versión del 5 de octubre de 2022 https://www.cundinamarca.gov.co/transparencia/información-adicional/mapa-de-riesgos-de-corrupción y el d ía 30 de noviembre se solicitó al web master la publicación de la reciente actualización. </t>
  </si>
  <si>
    <t xml:space="preserve">Copia de informe previo Audiencia Publica, </t>
  </si>
  <si>
    <t>Listado links de Podcast</t>
  </si>
  <si>
    <t>Soportes de prensa</t>
  </si>
  <si>
    <t>Copia de informe  de audiencia nodo ola invernal</t>
  </si>
  <si>
    <t xml:space="preserve">Copia de informe encuentros regionales </t>
  </si>
  <si>
    <t>Tabla de control resultado encuetas</t>
  </si>
  <si>
    <t>Copia de correos electrónicos de socialización</t>
  </si>
  <si>
    <t>Boletín o infografía trimestral de Rendición de Cuentas</t>
  </si>
  <si>
    <t>Boletín o infografía publicado y difundido por correo electrónico</t>
  </si>
  <si>
    <r>
      <rPr>
        <b/>
        <sz val="10"/>
        <rFont val="Arial"/>
        <family val="2"/>
      </rPr>
      <t>Se anexa boletín, soporte de publicación, soporte de Difusión y gestión cuarto boletín . Drive</t>
    </r>
    <r>
      <rPr>
        <sz val="10"/>
        <rFont val="Arial"/>
        <family val="2"/>
      </rPr>
      <t xml:space="preserve">:
https://drive.google.com/drive/folders/1gJcRb25q7n7MTc178xiOcNpc_c1iCSsK?usp=share_link
</t>
    </r>
    <r>
      <rPr>
        <b/>
        <sz val="10"/>
        <rFont val="Arial"/>
        <family val="2"/>
      </rPr>
      <t xml:space="preserve">
Enlace a publicación: 
</t>
    </r>
    <r>
      <rPr>
        <sz val="10"/>
        <rFont val="Arial"/>
        <family val="2"/>
      </rPr>
      <t>https://www.cundinamarca.gov.co/dependencias/secplaneacion/rendición-de-cuentas/vigencia-2022/documentos-boletín-informativo</t>
    </r>
  </si>
  <si>
    <t xml:space="preserve">1- Soportes de publicación y difusión
2- Boletines </t>
  </si>
  <si>
    <t xml:space="preserve">https://drive.google.com/drive/folders/1EKvBRJ5vzJJVlE4xesYCry1oP8IfGTQm
https://www.cundinamarca.gov.co/dependencias/secplaneacion/rendición-de-cuentas/vigencia-2022/documentos-boletín-informativo
</t>
  </si>
  <si>
    <t>Se realizó la publicación de los PODCAST del 3er cuatrimestre en la sección de Rendición de Cuentas en el Portal Web de la Gobernación de Cundinamarca, de las siguientes entidades:
Secretaría de Ciencia, tecnología e Innovación
Secretaría de Minas, Energía y Gas
Unidad Administrativa de Pensiones
Oficina de control interno
Secretaría de Mujer y Equidad de Género
Agencia Comercial
Agencia de Empleo
Secretaría de Desarrollo e Inclusión Social
Secretaría de Integración Regional
Empresas Públicas de Cundinamarca - EPC
IPYBAC - Institución de Protección y Bienestar Animal
Secretaría de Hábitat y Vivienda
Agencia Catastral
Secretaría de Transporte y Movilidad
Secretaría de Asuntos Internacionales
Secretaría de Salud
Secretaría de Competitividad y Desarrollo Económico
Secretaría de Agricultura y Desarrollo Rural
Agencia para la Paz</t>
  </si>
  <si>
    <r>
      <rPr>
        <b/>
        <sz val="10"/>
        <rFont val="Arial"/>
        <family val="2"/>
      </rPr>
      <t xml:space="preserve">Se anexa soporte de publicación:
Drive:
</t>
    </r>
    <r>
      <rPr>
        <sz val="10"/>
        <rFont val="Arial"/>
        <family val="2"/>
      </rPr>
      <t xml:space="preserve">https://drive.google.com/drive/folders/1KVI7cQgjJJVOFHBkw7TZOMVsQsrQI-52?usp=sharing
</t>
    </r>
    <r>
      <rPr>
        <b/>
        <sz val="10"/>
        <rFont val="Arial"/>
        <family val="2"/>
      </rPr>
      <t>Enlace Publicación:</t>
    </r>
    <r>
      <rPr>
        <sz val="10"/>
        <rFont val="Arial"/>
        <family val="2"/>
      </rPr>
      <t xml:space="preserve"> https://www.cundinamarca.gov.co/dependencias/secplaneacion/rendición-de-cuentas/vigencia-2022/podcast</t>
    </r>
  </si>
  <si>
    <t>Publicación PODCAST</t>
  </si>
  <si>
    <t>Para la presente evaluación  del PAAC la Secretaría de Prensa y Comunicaciones desarrollo y publicó  14 Podcast con los adelantos de los planes, programas y proyectos en cumplimiento de las metas del PDD de las Secretarías de Educación , Mujer , Unidad de Pensiones, 2 de Agencia de Comercialización , Desarrollo Social , Empresas Públicas , IPYBAC , Hábitat y Vivienda , Agencia Catastral , Movilidad , Asuntos Internacionales , Salud y Competitividad.</t>
  </si>
  <si>
    <t>La Secretaría de Prensa y comunicaciones viene elaborando piezas comunicativas y diferentes estrategias de convocatoria para los espacios de rendición de cuentas como: estados de WhatsApp, protectores de pantalla, carteleras internas, página web y correos institucionales.</t>
  </si>
  <si>
    <t>Se realiza la publicación de la audiencia publica de rendición de cuentas en redes sociales de la Gobernación de Cundinamarca y cuña radial en la emisora El Dorado Radio</t>
  </si>
  <si>
    <t>Esta actividad se cumplió al 100% en el segundo cuatrimestre</t>
  </si>
  <si>
    <t>Copia de control de asistencia y reportes de correos electrónicos</t>
  </si>
  <si>
    <t>Se verifica que se encuentra los anexos así
1-	el formato de informe de Gestión Rendición de cuentas NNJA DE 2022 el cual se recopilará los datos para la elaboración del respectivo informe y la presentación de la rendición de cuentas de NNJA, 2- Reporte de correo electrónico enviados RdC PIIJA 2022, 3- Metodología audiencia Rdc NNAJ 2022, agenda convocatoria II sesión, 5- correos convocatoria II sección RdC
2-	En sesión de 22 de noviembre de 2022, el comité de rendición pública de cuentas de primera infancia, infancia, adolescencia y juventud aprobó la estrategia de realización de la audiencia pública el 16 de diciembre en el municipio de Villeta.</t>
  </si>
  <si>
    <t>Se verifica que se encuentra 5 anexos así
 1- el formato de informe de Gestión Rendición de cuentas NNAJ DE 2022 el cual se recopilará los datos para la elaboración del respectivo informe y la presentación de la rendición de cuentas de NNJA, 2- Reporte de correo electrónico enviados RdC PIIJA 2022, 3- Metodología audiencia Rdc NNJA 2022, agenda convocatoria II sesión, 5- correos convocatoria II sección RdC</t>
  </si>
  <si>
    <t>Se evidencia dos soportes relacionados así:
1-	Copia de informe de gestión nodo ola invernal 2022 en Cundinamarca del sistema Nacional de rendición de cuentas agosto 2022.
2-	Soporte de publicación en página Web del informe de gestión Nodo ola invernal 2022 con última actualización 8/09/2022, e informes de sistemas General de Regalías.</t>
  </si>
  <si>
    <t>Formato informe de gestión rendición de Cuentas NNJA</t>
  </si>
  <si>
    <t>Formato de informe de gestión Rendición de cuentas NNJA</t>
  </si>
  <si>
    <t>Certificación de la emisora sobre el programa realizado.
Videos cuando estén disponibles.</t>
  </si>
  <si>
    <t>Se realizaron 19 diálogos radiales en la emisora el dorado radio, así:
01 de septiembre de 2022	Secretaría de Ciencia, tecnología e Innovación
08 de septiembre de 2022	Secretaría de Minas, Energía y Gas
15 de septiembre de 2022	Unidad Administrativa de Pensiones
10 de septiembre de 2022	Oficina de control interno
22 de septiembre de 2022	Secretaría de Mujer y Equidad de Género
27 de septiembre de 2022	Agencia Comercial
29 de septiembre de 2022	Agencia de Empleo
04 de octubre de 2022	Secretaría de Desarrollo e Inclusión Social
06 de octubre de 2022	Secretaría de Integración Regional
11 de octubre de 2022	Empresas Públicas de Cundinamarca - EPC
18 de octubre de 2022	IPYBAC - Instituto de Protección y Bienestar Animal
20 de octubre de 2022	Secretaría de Hábitat y Vivienda
25 de octubre de 2022	Agencia Catastral
27 de octubre de 2022	Secretaría de Transporte y Movilidad
03 de noviembre de 2022	
08 de noviembre de 2022	Secretaría de Asuntos Internacionales
10 de noviembre de 2022	Secretaría de Salud
15 de noviembre de 2022	Secretaría de Competitividad y Desarrollo Económico
17 de noviembre de 2022	Secretaría de Agricultura y Desarrollo Rural
24 de noviembre de 2022	Agencia para la Paz</t>
  </si>
  <si>
    <t>Copia de diálogos radiales y plantilla de promoción</t>
  </si>
  <si>
    <t xml:space="preserve">La Emisora El Dorado Radio emitió en el mes de Agosto realizó 4 programas los días 4, 11 ,18 y 25 con la Corporación Social , Indeportes , Secretaria de Prensa y Comunicaciones y Secretaria de Educación. En el mes de Septiembre realizó 7 programas con la Secretaria de Ciencia, tecnología e innovación, Minas, Energía y Gas, Unidad de Pensiones, Oficina de Control Interno, Secretaria de la Mujer, Agencia Comercial y Agencia de Empleo. 
En el Mes de Octubre 7 programas con Desarrollo Social , Integración Regional , Empresas Públicas , IPYBAC , Secretaria de Hábitat y Vivienda , Agencia Catastral y Transporte y Movilidad. En el mes de Noviembre 5 programas con asuntos Internacionales , Salud , Competitividad , Agricultura y Agencia para la Paz . Dando así por cumplidos los Diálogos radiales programados en la vigencia 2022.
</t>
  </si>
  <si>
    <t>Relación de respuestas a inquietudes realizadas</t>
  </si>
  <si>
    <t>Las preguntas y respuestas de los diálogos han sido publicadas mensualmente en la página Web.Se incluyen preguntas de Agosto, Septiembre, Octubre y Noviembre, Diálogo Regalías 2 y Diálogo Ola Invernal.  (En Noviembre la información es  parcial dado que todavía nos encontramos en tiempo de respuestas de diálogos de Noviembre y Audiencia y la oficina de Control Interno adelantó la fecha de reporte del PAAC)</t>
  </si>
  <si>
    <r>
      <rPr>
        <b/>
        <sz val="10"/>
        <rFont val="Arial"/>
        <family val="2"/>
      </rPr>
      <t>Drive con soporte de publicación y adjuntos.</t>
    </r>
    <r>
      <rPr>
        <sz val="10"/>
        <rFont val="Arial"/>
        <family val="2"/>
      </rPr>
      <t xml:space="preserve"> 
https://drive.google.com/drive/folders/1CX_wDob7NdlXEOutwsw-g7MEmAvIr_q2?usp=share_link
</t>
    </r>
    <r>
      <rPr>
        <b/>
        <sz val="10"/>
        <rFont val="Arial"/>
        <family val="2"/>
      </rPr>
      <t>Preguntas publicadas en Página Web:</t>
    </r>
    <r>
      <rPr>
        <sz val="10"/>
        <rFont val="Arial"/>
        <family val="2"/>
      </rPr>
      <t xml:space="preserve">
https://www.cundinamarca.gov.co/dependencias/secplaneacion/rendición-de-cuentas/vigencia-2022/preguntas-y-respuestas</t>
    </r>
  </si>
  <si>
    <t>Copia publicación de respuestas de los diálogos</t>
  </si>
  <si>
    <t>Documento Preliminar de Análisis y Recomendaciones sobre el resultado de la Rendición de Cuentas dado que aun no se ha realizado la Rendición de Cuentas de NNAJ.</t>
  </si>
  <si>
    <r>
      <rPr>
        <b/>
        <sz val="10"/>
        <rFont val="Arial"/>
        <family val="2"/>
      </rPr>
      <t>Drive con documento:</t>
    </r>
    <r>
      <rPr>
        <sz val="10"/>
        <rFont val="Arial"/>
        <family val="2"/>
      </rPr>
      <t xml:space="preserve">
https://drive.google.com/drive/folders/1N_IH0JALsf2kzrGCaSx6OwL7_whrElYl?usp=share_link</t>
    </r>
  </si>
  <si>
    <t>Borrador preliminar documento análisis consolidado recomendaciones y evaluación diálogos</t>
  </si>
  <si>
    <t>Se diseñó con la secretaría de planeación la encuesta de satisfacción del proceso de rendición de cuentas la cual se encuentra en la página web de la Gobernación para su aplicación en el momento de la audiencia.</t>
  </si>
  <si>
    <t>Documento Preliminar de resultados de rendición de Cuentas dado que aun no se ha realizado la Rendición de Cuentas de NNAJ.</t>
  </si>
  <si>
    <t>Borrador informe preliminar de evaluación diálogos</t>
  </si>
  <si>
    <t>Documento informe publicado</t>
  </si>
  <si>
    <t xml:space="preserve">1- Copia Excel giras Gobernador
2- Copia boletines de prensa
</t>
  </si>
  <si>
    <t>Se realizó el informe previo a la Audiencia Pública de Rendición de Cuentas y se publicó el 14 de noviembre en la sección de Rendición de Cuentas del Portal Web de la Gobernación de Cundinamarca.</t>
  </si>
  <si>
    <r>
      <rPr>
        <b/>
        <sz val="10"/>
        <rFont val="Arial"/>
        <family val="2"/>
      </rPr>
      <t xml:space="preserve">Se anexa circular, informe de audiencia pública y captura de pantalla evidenciando publicación.
Drive: 
</t>
    </r>
    <r>
      <rPr>
        <sz val="10"/>
        <rFont val="Arial"/>
        <family val="2"/>
      </rPr>
      <t xml:space="preserve">https://drive.google.com/drive/folders/1kr-qaoXjRJaJ3vAvNSEw5Ac5LFvrRgRG?usp=share_link
</t>
    </r>
    <r>
      <rPr>
        <b/>
        <sz val="10"/>
        <rFont val="Arial"/>
        <family val="2"/>
      </rPr>
      <t>Link directo al informe:</t>
    </r>
    <r>
      <rPr>
        <sz val="10"/>
        <rFont val="Arial"/>
        <family val="2"/>
      </rPr>
      <t xml:space="preserve">
https://drive.google.com/drive/folders/1kigjG-StCGbs43qlRVZx2aU9QtN44-wP?usp=sharing
Enlace de publicación del informe:
https://www.cundinamarca.gov.co/dependencias/secplaneacion/rendición-de-cuentas/vigencia-2022/documentos</t>
    </r>
  </si>
  <si>
    <t>Formato informe de gestión rendición de Cuentas</t>
  </si>
  <si>
    <t>El 08 de  septiembre de 2022, se realizó la publicación del informe preparatorio al diálogo del nodo de Ola Invernal.</t>
  </si>
  <si>
    <r>
      <rPr>
        <b/>
        <sz val="10"/>
        <rFont val="Arial"/>
        <family val="2"/>
      </rPr>
      <t xml:space="preserve">Se anexa informe de Ola Invernal y captura de pantalla evidenciando publicación.
Drive: 
</t>
    </r>
    <r>
      <rPr>
        <sz val="10"/>
        <rFont val="Arial"/>
        <family val="2"/>
      </rPr>
      <t xml:space="preserve">https://drive.google.com/drive/folders/1KoO-rCHKNq-yG4ihUAf96bxcZg4udeCg?usp=share_link
</t>
    </r>
    <r>
      <rPr>
        <b/>
        <sz val="10"/>
        <rFont val="Arial"/>
        <family val="2"/>
      </rPr>
      <t>Link directo al informe:</t>
    </r>
    <r>
      <rPr>
        <sz val="10"/>
        <rFont val="Arial"/>
        <family val="2"/>
      </rPr>
      <t xml:space="preserve">
https://drive.google.com/drive/folders/1kigjG-StCGbs43qlRVZx2aU9QtN44-wP?usp=sharing
Enlace de publicación del informe:
https://www.cundinamarca.gov.co/dependencias/secplaneacion/rendición-de-cuentas/vigencia-2022/documentos</t>
    </r>
  </si>
  <si>
    <t>1- Copia de informe de gestión nodo ola invernal 2022
2- Soporte de publicación en pago Web</t>
  </si>
  <si>
    <t>Actas de los cuatro comités de atención al usuario</t>
  </si>
  <si>
    <t>Se evidencia acta No 103 (2 Comité de atención al Ciudadano) de fecha 30/09/2022 con objetivo de la reunión tercer Comité de Atención al Usuario, en el cual se adelanto dentro del orden del día la apertura por parte de la Secretaria General, presentación de informe consolidado del tercer trimestre de 2022 de los avances de las mesas técnicas del comité de atención al usuario y de los informes envidos por las secretarías. se desarrolla con la explicación de los avances de la política publica de Atención al usuario. el cuarto comité se efectuó el día 14 de diciembre de 2022</t>
  </si>
  <si>
    <t>Para el mes de septiembre se realizaron 3 capacitaciones a las Secretaría de Salud, Secretaría de Ciencia, Tecnología e Innovación y Alta Consejería para la Felicidad y Bienestar. En el mes de Octubre se realizaron cuatro capacitaciones en protocolo de atención al usuario y tiempos de respuesta oportuna de PQRSDF a los contratistas y funcionarios de la Dirección de Atención al Usuario, IDECUT, EPC y la Agencia Catastral.  En noviembre se realizaron cuatro capacitaciones a la Secretaría Jurídica, IDACO, Unidad de Gestión del Riesgo e IDECUT.</t>
  </si>
  <si>
    <t>Se evidencia capacitaciones: Acta 093 del 06/09/2022, capacitación presencial presentación protocolo en atención al usuario, PQRSDF, a la secretaria de ciencia tecnología e innovación. Acta 094 del 13/09/2022, capacitación presencial presentación protocolo en atención al usuario, PQRSDF, a la secretaria de la alta consejería para la felicidad y el bienestar. Acta 095 del 20/09/2022, capacitación presencial presentación protocolo en atención al usuario, PQRSDF, a la secretaria de salud. Acta 098 del 05/10/2022, capacitación presencial presentación protocolo en atención al usuario, PQRSDF, al personal de atención al usuario que realiza la atención de forma virtual de la secretaria de general, dirección de atención. Acta  107 del 25/10/2022, capacitación presencial presentación protocolo en atención al usuario, PQRSDF, a la entidad agencia catastral. Acta  109 del 04/11/2022, capacitación presencial presentación protocolo en atención al usuario, PQRSDF, a la secretaria de jurídica. Acta 111 del 10/11/2022, capacitación presencial presentación protocolo en atención al usuario, PQRSDF, a la entidad IDACO. Acta 112 del 10/11/2022, capacitación presencial presentación protocolo en atención al usuario, PQRSDF, a la entidad unidad administrativa especial para la gestión del riesgo de desastres. Acta 113 del 15/11/2022, capacitación virtual presentación protocolo en atención al usuario, PQRSDF, al IDECUT. Se evidencia  Informe No. 9 capacitación protocolo de atención al usuario mes octubre 2022 e Informe No. 8  mes septiembre 2022.</t>
  </si>
  <si>
    <t>Elaborar el procedimiento de salas virtuales e ingresarlo al SIGC Isolución</t>
  </si>
  <si>
    <t>Se elaboró procedimiento de salas virtuales cargado en la herramienta Isolución con el código M-AU-PR-018 versión 2 de fecha 22/Nov/2022 actualizado  conforme a oportunidad de mejora de auditoria externa de seguimiento  INCONTEC</t>
  </si>
  <si>
    <t>Piezas publicitarias, publicaciones en Twitter y en el micrositio de la Secretaría General</t>
  </si>
  <si>
    <t>Para el tercer cuatrimestre se realizaron campañas de difusión de los diferentes canales de atención y se promocionaron los mismos en las ferias presenciales entregando material publicitario y realizando capacitaciones al usuario en el uso del formato de PQRSDF dispuesto en el canal virtual (página web de la Gobernación)</t>
  </si>
  <si>
    <t>Chats</t>
  </si>
  <si>
    <t>Relación en Excel de personal capacitado en lenguaje claro</t>
  </si>
  <si>
    <t>Para el mes de septiembre se realizaron 3 capacitaciones  protocolo de atención al usuario y tiempos de respuesta oportuna de PQRSDF a los contratistas y funcionarios de la Secretaría de Salud, Secretaría de Ciencia, Tecnología e Innovación y Alta Consejería para la Felicidad y Bienestar. En el mes de Octubre se realizaron 4 capacitaciones a los contratistas y funcionarios de la Dirección de Atención al Usuario, IDECUT, EPC y la Agencia Catastral. En noviembre se realizaron cuatro capacitaciones a la Secretaría Jurídica, IDACO, Unidad de Gestión del Riesgo e IDECUT.  Adicionalmente, la Secretaría General ha publicado los cambios en los tiempos de respuesta de acuerdo con la normatividad vigente. Se anexan informes consolidados de las capacitaciones.</t>
  </si>
  <si>
    <t>Se realizaron capacitaciones a los nuevos contratistas de la Dirección de Atención al Usuario, asignados como radiadores, se anexan actas de capacitación.</t>
  </si>
  <si>
    <t xml:space="preserve">acta de fecha 12 de septiembre y  11 de octubre de 2022c
Listados de asistencia </t>
  </si>
  <si>
    <t>Actualizar los procedimientos y guías del proceso de atención al usuario de acuerdo a la necesidad.</t>
  </si>
  <si>
    <t>Procedimientos y guías actualizados de acuerdo a la normatividad vigente y las necesidades</t>
  </si>
  <si>
    <t>procedimiento código M-AU-PR-018 versión 2 de fecha 22/Nov/2022 Isolución</t>
  </si>
  <si>
    <t xml:space="preserve">La Secretaría General en cabeza de la Dirección de Atención al Usuario dentro de las actividades de Desconcentración de la Oferta Institucional, participó en el desarrollo de la Feria de Servicios en el municipio de Mosquera, evento que se realizó el día 09 de septiembre de 2022 en el marco de la II ASAMBLEA DE JUVENTUD, actividad que tuvo lugar en el I.E Mayor de Mosquera. Adicionalmente, coordinó y apoyó el encuentro del Sr. Gobernador Dr. Nicolás García Bustos con la comunidad de la Inspección de Policía de Mambita, ubicada en el municipio de Ubalá - provincia del Guavio, actividad  que se realizó el día 25 de septiembre de  2022, en el polideportivo de la población , con la participación de  Secretarios, Gerentes y delegados de entidades del nivel central y descentralizadas del departamento. el 11 de noviembre de 2022 realizó acompañamiento a la feria de servicios en el Municipio de Girardot– Provincia Alto Magdalena donde participaron el Secretario de Planeación, Jefe de Gabinete, Secretario Privado, Secretaria Desarrollo e Inclusión Social, Gerente Agencia de Comercialización e Innovación de Cundinamarca, Gerente Instituto Departamental de Acción Comunal de Cundinamarca – IDACO, Secretario jurídico, Director Dirección de Atención al Usuario -Secretaría General.
</t>
  </si>
  <si>
    <t xml:space="preserve">Se verifica 5 soportes relacionados con los informes de las ferias relacionados así:
1- informe feria de servicios municipio de Mosquera 09/09/2022
2- informe  feria de servicios municipio de Ubalá 25/09/ 2022
3- informe feria de servicios municipio Cajicá 28/10/ 2022
4- informe feria de servicios Girardot 11/11/ 2022
5- informe feria de servicios municipio de Girardot 05/11/2022 
La Secretaría General en cabeza de la Dirección de Atención al Usuario y bajo la estrategia de Desconcentración del Servicio,, desarrolla estas jornadas con la participación de los ciudadanos de Cundinamarca.
</t>
  </si>
  <si>
    <r>
      <t>Se realizó informe del tercer trimestre del Indicador de Oportunidad en la Respuesta, se publicó en el portal web y SIGC Isolución.</t>
    </r>
    <r>
      <rPr>
        <b/>
        <sz val="14"/>
        <color theme="1"/>
        <rFont val="Arial"/>
        <family val="2"/>
      </rPr>
      <t xml:space="preserve"> El informe del cuarto trimestre del Indicador de Oportunidad en la Respuesta se realizará y publicará de acuerdo con las fecha de corte establecida en el procedimiento del Indicador de Oportunidad en la Respuesta registrado en el SIGC Isolución.</t>
    </r>
  </si>
  <si>
    <t>informes unidad móvil</t>
  </si>
  <si>
    <t xml:space="preserve">Descentralizar la oferta institucional de la Gobernación de Cundinamarca a través de las Ferias de Servicios   de la Gobernación de Cundinamarca. </t>
  </si>
  <si>
    <t>En el mes de octubre, se realizó la primera Feria de Servicios presencial en el municipio Cajicá - provincia de Sabana Centro, actividad que se realizó el día 28 de octubre de 2022, en el parque principal de la población , con la participación de  Secretarios, Gerentes y delegados de las siguientes entidades del nivel central y descentralizadas:
 Secretaría de Planeación, Secretaría del Ambiente, Secretaría de Transporte y Movilidad, Secretaría de Desarrollo e Inclusión Social, Secretaría de Educación, Secretaría de Salud, Secretaría de Habitad y Vivienda, Secretaría de Agricultura y Desarrollo Rural, Unidad Administrativa Especial para la Gestión del Riesgo de Desastre UAEGRD, Secretaría de Competitividad y Desarrollo Económico, Secretaría de Gobierno, Secretaría de la Mujer y Equidad de Género, Secretaría de Tecnologías de la Información y Comunicaciones – TIC, Secretaría Ciencia Tecnología e Innovación, Instituto de Protección y Bienestar Animal de Cundinamarca – IPYBAC, Empresas Públicas de Cundinamarca – EPC,  Agencia Pública de Empleo de Cundinamarca – APEC,ICCU, IDACO, Agencia de Comercialización e Innovación para el Desarrollo de Cundinamarca, Instituto Departamental de Cultura y Turismo – IDECUT y Instituto Departamental para la Recreación y el deporte de Cundinamarca.  El 05 de noviembre se realizó feria de servicios en el municipio de Zipaquirá, la cual contó con la participación de 3.200 asistentes, pertenecientes a los diferentes sectores de la comunidad y provincias del departamento.
El ente departamental se hizo presente en la jornada con los siguientes invitados especiales:
Gobernador de Cundinamarca, Secretaria General, Directora IPYBAC, Jefe de Gabinete, Secretario de Buen Gobierno, Secretaria TICS, Secretaria de Educación, Alta Consejería para la Felicidad y el Bienestar de Cundinamarca, Secretaria de Asuntos Internacionales, Agencia de Comercialización e Innovación de Cundinamarca, Delegados de la Empresa Inmobiliaria de Cundinamarca, Oficina de Control y Asociaciones de juntas de Acción Comunal IDACO.</t>
  </si>
  <si>
    <t xml:space="preserve">Se evidencian soportes de informes de ferias de servicios realizadas en el cuatrimestre dentro de las que se mencionan las siguientes:
Municipio de Mosquera de fecha  09/09/2022,  Ubalá el 02/09/2022, Cajicá el 28/10/2022,  Girardot 11/11/2022, Zipaquirá 11/11/2022, las jornadas llevadas a cabo en los municipio buscan descentralizar la oferta de servicios  institucionales.
</t>
  </si>
  <si>
    <t>Acta de reunión de seguimiento del 17/11/2022</t>
  </si>
  <si>
    <t xml:space="preserve">Realizar los cuatro comités de atención al usuario </t>
  </si>
  <si>
    <t>Se evidencia acta No 103 (2 Comité de atención al Ciudadano) de fecha 30/09/2022 con objetivo de la reunión tercer Comité de Atención al Usuario, en el cual se aprecia programación de jornada de capacitación con la superintendencia de Industria y Comercio frente a la protección de datos personales. se anexan soportes de la capacitación llevada a cabo el día 06 de octubre de 2022. El cuarto comité se realizó el 14 de diciembre de 2022 donde se incluyo tema relacionado a la protección de datos</t>
  </si>
  <si>
    <t>Por instrucción de la Secretaría de las Tics se realizó revisión de componentes y se volvió a cargar información que fue borrada en el proceso de "Switcheo". A saber: resoluciones de la 030 a la 036 de 2022; Proyectos registrados; formulario para exención de impuesto de registro.                       También se actualizó: base de datos de proyectos registrados en los meses de mayo, junio y agosto; los textos informativos de Podemos Casa, su guía y cargue de formularios para fase II, preguntas frecuentes, sección de noticias, cronograma de actividades y el directorio de funcionarios.</t>
  </si>
  <si>
    <t>https://www.cundinamarca.gov.co/dependencias/sechabitat y vivienda/quienes-somos/directorio-de-funcionarios
https://www.cundinamarca.gov.co/dependencias/sechabitatyvivienda/centro-documental/Resoluciones</t>
  </si>
  <si>
    <t>Se evidencia en el micrositio web de la Secretaría de Agricultura y Desarrollo Rural que se han realizado actualizaciones permanentes en el contenido: Se ha revisado la sección de transparencia y acceso a la información, encontrando documentación e hipervínculos actualizados para acceder a la información de acuerdo a la normatividad, de igual forma la parte de preguntas y respuestas, convocatorias e información de interés de la secretaría también se ha actualizado de acuerdo a los lineamientos normativos.</t>
  </si>
  <si>
    <t xml:space="preserve">Según la normativa vigente del departamento se realizan actualizaciones del micrositio en el portal web se realiza la actualización de la información en conformidad con  Tramites, instrumentos de gestión de la información, registro de activos de información , índice de información clasificados y reservados y esquema de publicación de la información </t>
  </si>
  <si>
    <t>https://www.cundinamarca.gov.co/dependencias/secasuntosinternacionales/transparencia/instrumentos-de-gestión-de-información</t>
  </si>
  <si>
    <t xml:space="preserve">https://www.cundinamarca.gov.co/dependencias/secintegracionregional/quienes-somos/directorio-de-funcionarios
https://www.cundinamarca.gov.co/dependencias/secintegracionregional
https://www.cundinamarca.gov.co/dependencias/secintegracionregional/transparencia/inicio-transparencia
https://www.cundinamarca.gov.co/dependencias/secintegracionregional/información-de-interés/talleres-de-dinámicas-regionales
https://www.cundinamarca.gov.co/dependencias/secintegracionregional/oferta-institucional/datos-y-estadísticas-de-la-región
https://www.cundinamarca.gov.co/dependencias/secintegracionregional/noticias/histórico-noticias
https://integración-regional-Cundinamarca-map.hub.arcgis.com/documentos/7dda3b7b266842818ec747312e4e5db5/explore
https://integración-regional-Cundinamarca-map.hub.arcgis.com/Pages/encuesta-multipropsito-2021
</t>
  </si>
  <si>
    <t>No. de actualizaciones de trámites en el SUIT/ No. de trámites en el SUIT</t>
  </si>
  <si>
    <t>En la actualidad se encuentran publicados los 143 trámites en la Plataforma SUIT</t>
  </si>
  <si>
    <t>Realizar mesas técnicas con las entidades y dependencias para revisar contenido de los micrositios</t>
  </si>
  <si>
    <t xml:space="preserve">Se solicita mediante correo electrónico a la Secretaría de Tic como líder,  para que sea actualizado los banner, los link y actualizacion del organigrama con sus respectivos correos de los funcionarios y contratistas </t>
  </si>
  <si>
    <t>Realizar capacitación sobre planeación y seguimiento contractual a solicitud de las áreas</t>
  </si>
  <si>
    <t>De acuerdo al reporte dado por Departamento Administrativo de Función Pública frente a la actualización de las hojas de vida en el SIGEP la gobernación cuenta con un avance de un 87,5% en el aplicativo con corte a 26 de octubre de 2022</t>
  </si>
  <si>
    <t>Coordinar el diligenciamiento del ITA con dependencias responsables de información y Dirección de Gobierno Digital</t>
  </si>
  <si>
    <t>La Gerencia expidió la Circular 003/2022 de la Jefatura de Gabinete, remitió correo electrónico con los lineamientos para verificar y publicar los enlaces de la publicación de información en archivo Excel de la matriz de un drive dispuesto para ese fin y el 31 de octubre culminó el registro en el ITA, el cual se evidencia con el Informe del auto diligenciamiento.  *Circular 003 de 2022 de JGBG
*Correo con las instrucciones
*Archivo Excel de diligenciamiento en el drive por las entidades (acorde al correo)
*Matriz ITA detallada descargada de la app ITA https://apps.procuraduria.gov.co/ITA/publico/consulta Matriz Detallada/ 
*Informe de resultados ITA</t>
  </si>
  <si>
    <t xml:space="preserve">https://apps.procuraduria.gov.co/ITA/publico/consulta Matriz Detallada/  
https://drive.google.com/drive/folders/1qpGb3Pl82X7tUef6wcK8YSsDt1QRTULe?usp=share_link </t>
  </si>
  <si>
    <t>Gerencia de Buen Gobierno
Secretaría General
Secretaría Jurídica</t>
  </si>
  <si>
    <t>Se realizó capacitación con la Super Intendencia de Industria y Comercio-SIC el 06 de Octubre de 2022.  Se envió por parte de la Secretaría General comunicado a la Oficina de Control Interno para que reporte los avances y actividades con respecto al control y seguimiento de la aplicación de la Política de Protección de Datos Personales de acuerdo con lo establecido en el Decreto 363 de 2017.</t>
  </si>
  <si>
    <t>https://www.cundinamarca.gov.co/dependencias/secasuntosinternacionales/informacion-de-interés/preguntas-frecuentes</t>
  </si>
  <si>
    <t xml:space="preserve">En el transcurso del tercer cuatrimestre, la Secretaría de Hábitat y Vivienda realizó actualización a las Preguntas Frecuentes. Específicamente en ¿Qué es Podemos Casa?
</t>
  </si>
  <si>
    <t>https://www.cundinamarca.gov.co/dependencias/sechabitatyvivienda/información-de-interés/preguntas-frecuentes</t>
  </si>
  <si>
    <t xml:space="preserve">Durante el periodo  en 18 micro sitios del portal web institucional de la Gobernación de Cundinamarca se encuentran actualizadas 261 preguntas frecuentes. La Secretaria de Prensa envío correo Electrónico recordando la importancia de mantener actualizado el Ítem de Preguntas frecuentes en cada uno de los micrositios. </t>
  </si>
  <si>
    <t>https://www.cundinamarca.gov.co/dependencias/secintegracionregional/información-de-interés/preguntas-frecuentes</t>
  </si>
  <si>
    <t>Secretaría Jurídica-Dirección de Conceptos y Estudios Jurídicos</t>
  </si>
  <si>
    <r>
      <rPr>
        <b/>
        <sz val="14"/>
        <rFont val="Arial"/>
        <family val="2"/>
      </rPr>
      <t xml:space="preserve">31/03/2022: </t>
    </r>
    <r>
      <rPr>
        <sz val="14"/>
        <rFont val="Arial"/>
        <family val="2"/>
      </rPr>
      <t>Se socializó a los Jefes de las Oficinas Asesoras Jurídicas o quienes hacen sus veces del Sector Central del Departamento de Cundinamarca, el Decreto 543 del 31 de diciembre de 2021: “POR EL CUAL SE IMPLEMENTA LA POLÍTICA DE MEJORA NORMATIVA EN LA ADMINISTRACIÓN PÚBLICA DEL SECTOR CENTRAL DEL DEPARTAMENTO DE CUNDINAMARCA Y SE ADOPTAN OTRAS DISPOSICIONES”.  Con la asistencia de 31 funcionarios. La actividad se encuentra ejecutada al 100%.</t>
    </r>
  </si>
  <si>
    <t>Control de asistencia.
https://drive.google.com/drive/folders/1hKvvKaXlZoDPH81qUtSTJzOXisWyWe7b</t>
  </si>
  <si>
    <t>Estrategia implementada, socializada y publicada</t>
  </si>
  <si>
    <t xml:space="preserve">Elaboración y adopción tres (3)  instrumentos archivísticos del programa de gestión documental:
a) Formato único de inventario documental -FUID
b) Hoja de control de préstamo de documentos 
c) modelo del sistema integrado de conservación
</t>
  </si>
  <si>
    <t xml:space="preserve">Prestar asistencia técnica  a las entidades del Sector Central de la Gobernación de Cundinamarca en implementación de las TRD y del sistema de Gestión Documental </t>
  </si>
  <si>
    <t>1. Formato de  Asistencia Técnica a las entidades del Sector Central de la Gobernación de Cundinamarca
2. Cronograma de Actividades</t>
  </si>
  <si>
    <t xml:space="preserve">Velar por la publicación y actualización en  la pagina: (https://www.datos.gov.co  -  Datos Abiertos) de los siguientes instrumentos archivísticos:
a) Registro de Activos de Información
b) Programa de Gestión Documental
c) Índice de Información Clasificada y Reservada. </t>
  </si>
  <si>
    <t>Numero de instrumentos publicados y actualizados - (3) Instrumentos Archivísticos</t>
  </si>
  <si>
    <t>Actualización de los actos administrativos disponibles en línea para facilitar la consulta de los usuarios</t>
  </si>
  <si>
    <t>Publicación del 100% de actos administrativos actualizado, disponibles en la web</t>
  </si>
  <si>
    <t>A la fecha se ha publicado el link público de nuestra plataforma Isolución con los actos administrativos pertinentes de nuestra secretaría, en la sección de normatividad, de igual forma las circulares que se han generado.</t>
  </si>
  <si>
    <t>https://isolucion.cundinamarca.gov.co/Isolución/Documentación/frmLMDocumentosExternos.aspx?id_proceso=390</t>
  </si>
  <si>
    <t xml:space="preserve">Publicación de decretos y ordenanzas departamentales </t>
  </si>
  <si>
    <t>Publicación del 100% de decretos y ordenanzas departamentales</t>
  </si>
  <si>
    <t xml:space="preserve">Despacho del Gobernador y  Secretaria Jurídica  </t>
  </si>
  <si>
    <t>Se vienen realizando a la fecha las publicación de los decretos y ordenanzas departamentales en la pagina web de la gobernación y en el micrositio de la secretaria.</t>
  </si>
  <si>
    <t xml:space="preserve">Disponer de herramientas que faciliten la interacción de los usuarios en condición de discapacidad visual y auditiva en  la Gobernación de Cundinamarca. 
</t>
  </si>
  <si>
    <t>Secretaria de la Función Publica y Empresa Inmobiliaria y de Servicios Logísticos de Cundinamarca</t>
  </si>
  <si>
    <t>Se realizaron mejoras en el Centro Integrado de Atención al Usuario-CIAU que incluyeron modificaciones en el color de la señalización de las ventanillas de atención al usuario, mejorando el contraste y permitiendo que las personas con baja visibilidad puedan ver de manera más clara y la Secretaría General dotó de sillas con ruedas, los ingresos de la Sede Central de la Gobernación de Cundinamarca y el Centro Integrado de 
Atención al Usuario-CIAU para facilitar el desplazamiento de personas en condición de discapacidad física y personas de la tercera edad que requieran el servicio. La Secretaría General gestionó con el apoyo de la Secretaría de Desarrollo e Inclusión Social la plataforma SERVIR-Fenascol para brindar 
la asistencia y traducción simultánea en lengua de señas a personas en 
condición de discapacidad auditiva que se acerquen al Centro de Integrado de Atención al Usuario-CIAU</t>
  </si>
  <si>
    <t>Guía elaborada, socializada e implementada</t>
  </si>
  <si>
    <t xml:space="preserve">No de dependencias monitoreadas / Total dependencias de la Administración Departamental 
</t>
  </si>
  <si>
    <r>
      <t xml:space="preserve">Se realizó el informe del tercer trimestre del Indicador de Oportunidad en la Respuesta de las PQRSDF, el cual fue publicado en Isolución y la página web de la Gobernación.  El indicador para el segundo trimestre fue de 92,73%, se dio respuesta fuera de tiempo a 645 PQRSDF.   </t>
    </r>
    <r>
      <rPr>
        <b/>
        <sz val="14"/>
        <color theme="1"/>
        <rFont val="Arial"/>
        <family val="2"/>
      </rPr>
      <t>El informe del cuarto trimestre del Indicador de Oportunidad en la Respuesta se realizará y publicará de acuerdo con las fecha de corte establecida en el procedimiento del Indicador de Oportunidad en la Respuesta registrado en el SIGC Isolución.</t>
    </r>
  </si>
  <si>
    <t>El 3 de octubre se llevó a cabo el 2o Comité de Transparencia (acta en Isolución)
El 24 de octubre de 2022 el secretario de planeación solicita convocar a sesión extraordinaria del comité de transparencia para temas relacionados con la audiencia de rendición de cuentas. 
El 2 de diciembre se remite la convocatoria para el 3er Comité de Transparencia y último del año, donde se revisarán los resultados de evaluación de cumplimiento del ITA de la Oficina de Control Interno y del diligenciamiento ITA de la PGN</t>
  </si>
  <si>
    <t xml:space="preserve"> *Micrositios de las Secretarías
*Pantallazos de correos</t>
  </si>
  <si>
    <t xml:space="preserve">En las evidencias se observa que la Secretaria Juridica presenta informes de los 750 procesos radicados por entidad y por modalidad de contratación por la vigencia 2022  en el departamento de Cundinamarca. </t>
  </si>
  <si>
    <t>Informe PDF y en Archivo Excel</t>
  </si>
  <si>
    <t xml:space="preserve">Se evidencia informe de implementacion del plan de capacitacion 2022, en donde la Secretaria Jurídica realizó el Congreso de Compra Pública Departamental los días 13 y 14 de septiembre el cual conto con la participación de activa de Municipios,  Hospitales e Instituciones Educativas entre otras entidades.
</t>
  </si>
  <si>
    <t>*INFORME IMPLEMENTACIÓN DEL PLAN DE CAPACITACIÓN 2022</t>
  </si>
  <si>
    <t>*Plantilla Seguimiento SIGEP Gobernación  de Cundinamarca con corte 21-10-2022</t>
  </si>
  <si>
    <t>Se evidencia reporte de la Matriz ITA con fecha 31 de octubre de 2022, ante la Procuraduria General de la Nación, obteniendo un indicador del 99% .</t>
  </si>
  <si>
    <t>*Matriz ITA Vigilancia del Cumplimiento Normativo Ley1712 GOBERNACIÓN DE CUNDINAMARCA                                                                                                                                                        *Reporte de Auditoría ITA 0998 para el Periodo 2022 de fecha 11-11-2022</t>
  </si>
  <si>
    <t xml:space="preserve">*ENCUENTROS REGIONALES DE TRANSPARENCIA Y BUEN GOBIERNO
</t>
  </si>
  <si>
    <t>*ENCUENTROS REGIONALES DE TRANSPARENCIA Y BUEN GOBIERNO</t>
  </si>
  <si>
    <t>Se evidencia los soportes de la  capacitación de la Super Intendencia de Industria y Comercio-SIC el 06 de Octubre de 2022. De igual manera se eviedncia correo  de la Secretaría General comunicado a la Oficnia de Control Interno para que reporte los avances y actividades con respecto al control y seguimiento de la aplicación de la Política de Protección de Datos Personales de acuerdo con lo establecido en el Decreto 363 de 2017.</t>
  </si>
  <si>
    <t>*Pantallazo invitación Secretaria General Politica trataiento de Datos  *Capacitación SIC-Protección datos personales</t>
  </si>
  <si>
    <t>Las evidencias son las mismas reportadas en el link del II cuatrimestre</t>
  </si>
  <si>
    <t>El  link suministrado direcciona  al micrositio de la Secretaria de Habitat y Vivienda, no se reportan evidencias que permitan observar avances en la actividad propuesta</t>
  </si>
  <si>
    <t xml:space="preserve">Se evidencia link donde direcciona a los pantallazos de la sección Preguntas y Respuestas frecuentes por entidad, se observa que 18 secretarias cumplieron con esta actividad.  De igual manera se observa correo de fecha 24 de noviembre de 2022, de la secretaria de Presnsa recordando el deber de actualizar la seccion de preguntas frecuentes. </t>
  </si>
  <si>
    <t xml:space="preserve">*Pantallazo sección preguntas y respuestas por entidad.                                                                                                                                                                                                                                                                 * Correo de fecha 24 de noviembre de 2022 recordando el deber de actualizar la sección de preguntas frecuentes. </t>
  </si>
  <si>
    <t xml:space="preserve">*Certificación suscrita por la Directora de Defensa Judicial y Extrajudicial de fecha 01-12-2022 "Actualización del Manual de Defensa Judicial, se encuentra en un noventa por ciento (90%). </t>
  </si>
  <si>
    <t>Esta actividad fue cumplida en la verificación anterior</t>
  </si>
  <si>
    <t>De acuerdo a las evidencias aportadas, se observa que la Gerencia del buen Gobierno realizó 3 encuentros de Transparencia y Acceso a la Información Pública, en el municipio de Vianí ( provincia Magdalena Centro) Municipio de Sesquile ( Provincia de Almeidas) y Municipio de Anapoima ( Provincia del Tequendama) con capacitación de más de 70 servidores y contratistas.</t>
  </si>
  <si>
    <t xml:space="preserve">* Informe Encuentros Regionales de Transparencia y Acceso a la Informqación Pública                                                                                                                                                                                                                                                                                                              * Presentación Encuentros Regionales </t>
  </si>
  <si>
    <t xml:space="preserve">De acuerdo a las evidencias aportadas, se observa que la Secretaria General realizó 3 capacitaciones en el mes de septiembre a la Secretaria de Salud, Ciencia y Tecnologia, En el mes de octubre 4 capacitaciones a Atención al usuario, IDECUT, EPC, Agencia Catastral y en el mes de Noviembre  4 capacitaciones a la Secretaria Juridica, IDACO, Unidad de Gestión del Riesgo e IDECUT. Total de capacitaciones realizadas en el cuatrimestre 11. </t>
  </si>
  <si>
    <t xml:space="preserve">* Informes consolidados de las capacitaciones donde se evidencia actas, listado de asistentes, fotos </t>
  </si>
  <si>
    <t xml:space="preserve">De acuerdo a las evidencias aportadas se observa el envio de correo de fecha 03 de noviembre de 2022 convocando reunión para dar a conocer avances y requerimientos para el fortalecimiento del canal de denuncias. Asi mismo, se adjunta el acta de seguimiento de fecha 08 de noviembre de 2022, donde se fija como compromiso la creación de la estrategia de promoción del canal de denuncias.  </t>
  </si>
  <si>
    <t>* Correo convocatoria reunion 03-11-2022                                                                                                                                                                                                                                                                                    *Acta de reunión 08-11-2022</t>
  </si>
  <si>
    <t xml:space="preserve">De acuerdo a las evidencias aportadas, se observa el seguimiento a los tres instrumentos archivisticos: mediante soportes de FUID de la Secretaria Juridica, Secretaria de Gobierno, Despacho del Gobernador, Secretaría de Salud en las Direcciones de vigilancia y control, y subdirección de laboratorio de Salud Pública.
Respecto a la hoja de control de préstamo se aporta imágenes de la Secretaria de Hacienda y del Archivo Central.
De igual manera se observa el informe de avance del SIC - Plan de Conservación del mes de noviembre, en el cual se evidencia el acta de reunión donde se aprobo el SIC y los respectivos registros fotograficos de los avances descritos en el informe. </t>
  </si>
  <si>
    <t xml:space="preserve">a) Fotos diligenciamento Formato único de inventario documental -FUID
b) Hoja de control de prestamo de documentos 
c) Informes de avance del modelo del sistema integrado de conservación  </t>
  </si>
  <si>
    <t>ENLACES DE LOS INSTRUMENTOS DE GESTIÓN DE INFORMACIÓN EN DATOS ABIERTOS</t>
  </si>
  <si>
    <t>*Informes de gestión de las visitas de verificación de la aplicación de las TRD del primer y segundo trimestre
*Formato de asistencia técnica
*Cronograma de visitas</t>
  </si>
  <si>
    <t>*Micrositio de las Secretarías</t>
  </si>
  <si>
    <t xml:space="preserve">EL link que suministra la Secretaria de Habitat, direcciona al micrositio donde se evidencia  el cargue de las Resoluciones del 080 a la 118 del 06 de diciembre de 2022. </t>
  </si>
  <si>
    <t>EL link que suministra la Secretaria de Integracion Regional, direcciona a los documentos cargados en Isolución donde se evidencia la normatividad de la Secretaria.</t>
  </si>
  <si>
    <t>Link de evidencias de cargue actualizado de los decretos departamentales.
http://cundinet.cundinamarca.gov.co:8080/Aplicaciones/Gobernacion/CentroDocume
ntal/documental.nsf/$$viewTemplateDefault?OpenForm&amp;amp;Start=1&amp;amp;Count=30&amp;amp;Expa
nd=5.1&amp;amp;Seq=2&amp;amp;BaseTarget=_self
Link de evidencias de cargue drive.
https://drive.google.com/drive/folders/1z4jcNrAezXGsQHnL3LgojBWET5sNclX_</t>
  </si>
  <si>
    <t>*Informe de accesibilidad incluyente elaborado por la Secretaría General 13-10-2022
*Presentación Secretaria General Avance Politica Publica Discapacidad 16-11-2022</t>
  </si>
  <si>
    <t xml:space="preserve">En el link suministrado se evidencia  los informes de actividad cliente oculto en el mes de octubre a las Secretaria General y Juridica de manera virtual. De igual manera en el mes de octubre se intervinieron la Secretaría de Mujer y Genero y la Secretaria de Competitividad de manera  presencial. </t>
  </si>
  <si>
    <t>* Informe del indicador de oportunidad en la respuesta de PQRSDF del tercer trimestre del año.                                                                                                                                                                  * Pendiente cuarto trimestre 2022.</t>
  </si>
  <si>
    <t>Evidencias de las Dos capacitaciones. 
Listados de asistencia a capacitaciones DINAMO.
Circular 014 de 12 de febrero de 2022.
Presentación sobre conflicto de interés.
Preguntas kahoot.
imágenes Kahoot.
Convocatoria Kahoot, Dinamo.</t>
  </si>
  <si>
    <t>PDF Piezas publicitarias.
Excel  Piezas publicitarias.</t>
  </si>
  <si>
    <t>PDF con agendas de capacitación de agosto, septiembre, octubre y noviembre.
Listados de asistencia a capacitaciones.</t>
  </si>
  <si>
    <t>Plan de Trabajo 2022.</t>
  </si>
  <si>
    <t>PDF de grupo de Agentes de Valor.</t>
  </si>
  <si>
    <t>Acta de reunión con agentes de valor.</t>
  </si>
  <si>
    <t xml:space="preserve">Informes de los valores del código de integridad: Cercania, Felicidad, Diligencia, Justicia, Compromiso y Honestidad. </t>
  </si>
  <si>
    <t>Informes de la feria de los valores (primero, segundo, final) y pdf pieza gráfica de invitación a la última feria.</t>
  </si>
  <si>
    <t xml:space="preserve">Informes y autoevaluaciones de los valores del código de integridad: Cercania, Felicidad, Diligencia, Justicia, Compromiso y Honestidad. </t>
  </si>
  <si>
    <t>*Informe de cliente oculto del mes de octubre  a las Secretaría General y Juridica de manera virtual.
*Informe de cliente oculto para el mes de octubre a las Secretaria de la Mujer y Secretaria de Competitividad de manera presencial.</t>
  </si>
  <si>
    <t>* Matriz de inventario
* Matriz de seguimiento de racionalización</t>
  </si>
  <si>
    <t>La entidad ajunta los correos de la Secretaría de Agricultura y Desarrollo Rural donde se evidencia la actualización de las preguntas frecuentes en la pagina resultado de las mesas técnicas</t>
  </si>
  <si>
    <t>*Correo Solicitud de actualización de Preguntas Frecuentes
* Correo Gerencia de Buen Gobierno 01-12-2022</t>
  </si>
  <si>
    <t>Se evidencia correo de fecha 1 de diciembre de 2022, en el cual la Gerencia de Buen Gobierno insta  a todas las entidades a cumplir con las Circulares 002, 005, 006 de 2021 y 002 de 2022, sobre actualización de sus micrositios y portal web, bajo los criterios de la Resolución 1519 de 2020 de Mintic y la Directiva 014 del 30 de agosto de 2022.</t>
  </si>
  <si>
    <t xml:space="preserve">En el Link suministrado se evidencia, correo de fecha 21 de septiembre de 2022 donde se convoca a la segunda sesión ordinaria  del Comité de Transparencia para el dia 03 de octubre de 2022 dando cumplimiento a lo establecido en el Decreto Departamental 492 de 2021, se adjunta acta respectiva.
Así mismo, se adjunta corrreo de fecha 01 de diciembre de 2022,  en el cual se realiza convocatoria para la primera sesion extraordinaria el dia 27 de octubre de 2022, con el propósito de dar cumplimiento a lo establecido por el decreto 492 de 2021 en materia de rendición de cuentas y de presentar la propuesta para el informe de gestión, presentar el avance de la estrategia y presentar la propuesta de la metodología para la Audiencia Pública de Rendición de Cuentas, temas a cargo de la Secretaría de Planeación y su Dirección de Evaluación y Seguimiento, se adjunta acta respectiva. 
Se envia correo citando a la tercera sesión del comité el cual se realizo el 16 de diciembre del 2022                 </t>
  </si>
  <si>
    <t xml:space="preserve">* Correo convocatoria 2do comite de transparencia                                                                                                                                                                                                                                                                 * Convocatoria 2do comite de transparencia                                                                                                                                                                                                                                                                                 * Correo convocatoria 1era sesión extraordinaria                                                                                                                                                                                                                                                                           * Acta de segundo comite de transparencia                                                                                                                                                                                                                                                                                         * Acta de 1era sesion extraordinaria       
*Correo convocatoria                                                                                                                                                                                                                                                                                                                                                                                                                                                                                          </t>
  </si>
  <si>
    <t>En el Link de evidencias suministrado, se observa el  informe de accesibilidad incluyente elaborado por la Secretaría General y Presentacion en power point sobre el avance de la politica publica  de discapacidad, Se realizaron mejoras en el Centro Integrado de Atención al Usuario-CIAU que incluyeron modificaciones en el color de la señalización de las ventanillas de atención al usuario, mejorando el contraste y permitiendo que las personas con baja visibilidad puedan ver de manera más clara yLa Secretaría General dotó de sillas con ruedas, los ingresos de la Sede Central de la Gobernación de Cundinamarca y el Centro Integrado de Atención al Usuario-CIAU para facilitar el desplazamiento de personas en condición de discapacidad física y personas de la tercera edad que requieran el servicio.La Secretaría General gestionó con el apoyo de la Secretaría de Desarrollo e Inclusión Social la plataforma SERVIR-Fenascol para brindar la asistencia y traducción simultánea en lengua de señas a personas en condición de discapacidad auditiva que se acerquen al Centro de Integrado de Atención al Usuario-CIAU</t>
  </si>
  <si>
    <r>
      <t xml:space="preserve">Se evidencia Certificación suscrita por la Directora de Defensa Judicial y Extrajudicial, en donde se observa que a la fecha se lleva un noventa por ciento (90%) de la actualización del Manual de Defensa Judicial. </t>
    </r>
    <r>
      <rPr>
        <sz val="14"/>
        <color rgb="FFFF0000"/>
        <rFont val="Arial"/>
        <family val="2"/>
      </rPr>
      <t>El porcentaje restante estará listo la segunda semana del mes de diciembre de 2022, luego de lo cual proyectaremos el Decreto correspondiente para su adopción.</t>
    </r>
  </si>
  <si>
    <t>Esta actividad se cumplio al 100% en el primer cuatrimestre</t>
  </si>
  <si>
    <t>Esta actividad se cumplio al 100% en el segundo cuatrimestre</t>
  </si>
  <si>
    <t xml:space="preserve">
Se observa Excel con listado de 750 contratos radicados 
Se observa informe de publicación en secop II con 4.686 contratos a 15 nov
Se observa base de datos de contratación 2022 con seguimientos y trazabilidad a los procesos contractuales.
Se evicencia INFORME IMPLEMENTACIÓN DEL PLAN DE CAPACITACIÓN 2022 
Se sugier detallar datos del indicador propuesto: Número de capacitaciones proyectadas/ numero capacitaciones realizadas.   </t>
  </si>
  <si>
    <t xml:space="preserve"> Base de datos con seguimiento a contratación
Informe implementación del plan de capacitación 2022</t>
  </si>
  <si>
    <t>Borrador informe de evaluación de la estrategia de rendición de cuentas</t>
  </si>
  <si>
    <t>Borrador del informe de evaluación de la estrategia de rendición de cuentas</t>
  </si>
  <si>
    <t>Total</t>
  </si>
  <si>
    <r>
      <t xml:space="preserve">Se evidencia informe del tercer trimestre del Indicador de Oportunidad en la Respuesta de las PQRSDF, el cual mide los radicados en el sistema de gestión Mercurio, únicamente en la ruta denominada PQRSDF y en el sistema SAC peticiones, quejas, reclamos, sugerencias, denuncias,felicitaciones  entre el 01/07/2022 y el 31/09/2022, donde se evidencia que se recibieron 9.022 PQRSDF de los cuales, 8.376 tuvieron respuesta en términos y 646 solicitudes con respuesta fuera de términos. El indicador para el tercer trimestre fue de 92,84%.
</t>
    </r>
    <r>
      <rPr>
        <sz val="14"/>
        <color rgb="FFFF0000"/>
        <rFont val="Arial"/>
        <family val="2"/>
      </rPr>
      <t>El informe del cuarto trimestre del Indicador de Oportunidad en la Respuesta se realizará y publicará de acuerdo con las fecha de corte establecida en el procedimiento del Indicador de Oportunidad en la Respuesta registrado en el SIGC Isolución.</t>
    </r>
    <r>
      <rPr>
        <sz val="14"/>
        <color theme="1"/>
        <rFont val="Arial"/>
        <family val="2"/>
      </rPr>
      <t xml:space="preserve"> </t>
    </r>
  </si>
  <si>
    <t xml:space="preserve">En  la evalaucion de gestion de riesgos realizada a 30 de noviembre de 2022 se encontro que de los 26 Procesos de la Gobernación,  16 (62%) ya tienen identifcados riesgos de corrupción, para los cuales tienen cargados planes de acción en isolución.  Los 10 procesos que aún no tienen mapa de riesgos de corupción son :  Planificacion del desarrollo institucional,Integración Regional, Promoción de Ciencia, Tecnológia e Innovación, Fortalecimiento Territorial, Promoción de la Competitividad y Desarrollo Económico Sostenible,Gestión Tecnológica, Gestión del Bienestar y Desempeño del Talento Humano, Gestión Juridica, Gestión de Seguridad de la Información 
Teniendo en cuenta que la Guía de Riesgos de Corrupción y Fraude en su capitulo 6  Roles y responsabilidades, 6.3 Gerencia de buen gobierno, en el numeral f. Realizar seguimiento a los planes de acción para el tratamiento de los riesgos de corrupción y fraude, conforme a las evidencias cargadas por los responsables de cada actividad, en el software o herramienta utilizada. Se sugiere un consolido  de este seguimiento por parte de Gerencia de Buen Gobierno
</t>
  </si>
  <si>
    <t xml:space="preserve">No hay evidencias  de identificación de riesgos emergentes para el segundo cuatrimestre. Se sugiere capacitación y acompañamiento para identificación de riesgos emergentes
Riesgo emergente aquel que no solo afecta una entidad sino a todo un sector, siendo  de poca probabilidad de ocurrencia e impacto alto: se analiza que para este año (cuatrimestre) en cundinamaca se prsentó una emergencia invernal, inundaciones, por lo que se infiere que sí, se debieron  incluir y gestionar ese tipo de riesgos.
</t>
  </si>
  <si>
    <t>La entidad adjunta pantallazos Wahtsapp, pero estas evidencias aportadas no muestra el avance ni la implementación de la actividad</t>
  </si>
  <si>
    <t>No reporta evidencias</t>
  </si>
  <si>
    <t>Se evidencia el inventario de trámites de la Gobernación de Cundinamarca con 143 trámites registrados en el SUIT y matriz de seguimiento de las actividades de racionalización donde se evidencian 21 actividades registradas en la plataforma SUIT.</t>
  </si>
  <si>
    <t xml:space="preserve">Se evidencia soportes de septiembre  se han realizado tres (3) Encuentros Regionales de Transparencia y Acceso a la Información Pública, formalizando las convocatorias, previa planeación y organización logística con las alcaldías anfitrionas, además, se proyecta realizarlos en la totalidad de las Provincias del Departamento para  antes de finalizar la vigencia del 2022.
Primer Encuentro Regional de Transparencia, acceso a la información pública y Buen Gobierno, municipio Vianí (Provincia Magdalena Centro).
Segundo Encuentro Regional de Transparencia, acceso a la información pública y Buen Gobierno, municipio de Sesquilé (Provincia de Almeidas)
Tercer encuentro regional de Transparencia, acceso a la información pública y Buen Gobierno, municipio de Anapoima (Provincia Tequendama)       </t>
  </si>
  <si>
    <t>De acuerdo con las evidencias aportadas se observa que la  Secretaría de las TIC y la Secretaria de Prensa realizaron acta de seguimiento  a la publicación de información en el portal web corporativo de los Instrumentos de Gestión de la información dentro de los Micrositios de las entidades acorde a los lineamientos de la Circular 042 del 10 de noviembre de 2021, de igual manera presentan relación de Excel de fecha 28 de noviembre de 2022, donde se evidencia un avance en la actividad de 50%. 
En el mes de septiembre la Gerencia de Buen Gobierno insta a todas las entidades y dependencias al cumplimiento de las Circulares 002/005/006 de 2021 y 002 de 2022, sobre actualización de sus micrositios y portal web como plazo máximo 30 de septiembre de 2022,  bajo los criterios descritos en la Resolución 1519 de 2020 de Mintic y la Directiva 014 de 2022 de la Procuraduria General de la Nación. De igual manera se evidencia que mediante correo electronico de fecha  7 de septiembre se convocó a la Dirección de Asuntos Municipales de la Secretaría de Gobierno, con el fin de validar la información que debería estar contenida en el Menú Participa del Portal Web.
La Secretaria de Hábitat y Vivienda por instrucción de la Secretaría de las Tics, volvió a cargar información que fue borrada en el proceso de "Switcheo" resoluciones de la 030 a la 036 de 2022, Proyectos registrados, formulario para exención de impuesto de registro. Actualizó la base de datos de proyectos registrados en los meses de mayo, junio y agosto, los textos informativos de Podemos Casa, su guía y cargue de formularios para fase II, preguntas frecuentes, sección de noticias, cronograma de actividades y el directorio de funcionarios.Se evidencia actualizaciones permanentes en  el micrositio web de la Secretaría de Agricultura y Desarrollo Rural donde se observa :documentación, hipervínculos,  sección  de preguntas y respuestas, convocatorias e información de interés  actualizadas  de acuerdo a los lineamientos normativos.
En cuanto la Secretaria de Asuntos Internacionales, se evidencia actualizaciones del micrositio en el portal web en cuanto a tramites, instrumentos de gestión de la información, registro de activos de información , índice de información clasificados y reservados y esquema de publicación de la información. 
La Secretaría de Prensa y Comunicaciones viene actualizando constantemente el micrositio en sus ítems de comunicados de prensa y oferta institucional para los meses de agosto, septiembre octubre y noviembre.
Por otro lado, la Secretaría de Integración Regional, actualizó directorio de funcionarios y contratistas, implementó el ícono de la Región Metropolitana, Creó la sección Instrumentos de Gestión de la Información en el espacio de Transparencia. Adicionó la sección de Talleres de Dinámicas Regionales en el espacio de Información de interés. Actualizó la sección Sistemas de Información en oferta institucional asi como la sección de noticias. Actualizó información de indicadores regionales a partir de los resultados de la Encuesta Multipropósito. - Tablero de movilidad con gráficos sobre conmutación laboral entre los municipios encuestados y Bogotá. Actualizó información de indicadores regionales a partir de los resultados de la Encuesta Multipropósito -Servicios Públicos
Por último, desde la Oficina de Control Interno, se realizó la revisión de los micrositios, donde se verificó la publicación del plan anual de adquisiciones, plan de acción, informe de gestión 2021 encontrando que, de las 23 secretarías del sector central de la Gobernación de Cundinamarca, se identificó que 16 Secretarías tienen actualizada la información de los micrositios de acuerdo con lo solicitado por la normatividad, mientras 7 secretarías (Planeación, Ambiente, Ciencia, Tecnología e Innovación, Asuntos Internacionales, Gobierno, Minas y UAEGRD) presenten desactualización de información que puede estar relacionada con los planes de acción, plan anual de adquisiciones y publicación de los planes de mejoramiento. se sugiere ralizar las actualizaciones correspondientes, ya que durante el mes de septiembre se presentara el reporte del ITA</t>
  </si>
  <si>
    <t>Se verifica soporte de acta de fecha 17/11/2022 con el objeto  reunión prueba ventanilla única en ambiente de control, la cual se da la explicación y se incluye pantallazos de su operatividad y funcionalidad mostrando los avances y recomendaciones  en cumplimiento del contrato SG CDCTI 578- 2021 relacionado con contratar la actualización, soporte y mantenimiento de los procesos de la ventanilla única.se realizó reunión virtual con secretaria General el 26/12/2022 se realizó presentación que evidencia pruebas de calidad y de producción de diferentes trámites de la Gobernación clasificados por persona nagual y persona jurídica, se efectuará por parte de la secretaría General y las TIC comité para oficializar la ventanilla virtual en el portal WEB  para la comunicad en general.</t>
  </si>
  <si>
    <t>En  la evalaucion de gestion de riesgos realizada a 30 de noviembre de 2022 se encontro que de los 26 Procesos de la Gobernación,  16 (62%) ya tienen identifcados riesgos de corrupción, para los cuales tienen cargados planes de acción en isolución.  Los 10 procesos que aún no tienen mapa de riesgos de corupción son :  Planificacion del desarrollo institucional,Integración Regional, Promoción de Ciencia, Tecnológia e Innovación, Fortalecimiento Territorial, Promoción de la Competitividad y Desarrollo Económico Sostenible,Gestión Tecnológica, Gestión del Bienestar y Desempeño del Talento Humano, Gestión Juridica, Gestión de Seguridad de la Información 
Teniendo en cuenta que la Guía de Riesgos de Corrupción y Fraude en su capitulo 6  Roles y responsabilidades, 6.3 Gerencia de buen gobierno, en el numeral f. Realizar seguimiento a los planes de acción para el tratamiento de los riesgos de corrupción y fraude, conforme a las evidencias cargadas por los responsables de cada actividad, en el software o herramienta utilizada. Se sugiere un consolido  de este seguimiento por parte de Gerencia de Buen Gobierno</t>
  </si>
  <si>
    <t>La actividad estaba programada para el 31 de octubre y se observa comunicación del 3 de noviembre solicitando espacio para la socialización. En este sentido no se habría cumplido en tiempo.</t>
  </si>
  <si>
    <t>Circular 006
Acuerdo de pago de un usuario
Pantallazo SUIT</t>
  </si>
  <si>
    <t>Se implemento Pago electrónico PSE para el tramite de Facilidades de pago para los deudores de obligaciones tributarias, de acuerdo con los soportes presentados por parte de la Secretaría de Hacienda el botón de pago esta en funcionamiento como se observa la captura de pantalla de plataforma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</si>
</sst>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240A]d&quot; de &quot;mmmm&quot; de &quot;yyyy;@"/>
    <numFmt numFmtId="165" formatCode="d/mm/yyyy;@"/>
    <numFmt numFmtId="166" formatCode="dd/mm/yy;@"/>
    <numFmt numFmtId="167" formatCode="[$-240A]d&quot; de &quot;mmmm&quot; de &quot;yyyy"/>
    <numFmt numFmtId="168" formatCode="_-* #,##0.000_-;\-* #,##0.000_-;_-* &quot;-&quot;??_-;_-@"/>
    <numFmt numFmtId="169" formatCode="_-* #,##0.00_-;\-* #,##0.00_-;_-* &quot;-&quot;??_-;_-@"/>
    <numFmt numFmtId="170" formatCode="0.0%"/>
    <numFmt numFmtId="171" formatCode="0.000"/>
  </numFmts>
  <fonts count="65" x14ac:knownFonts="1">
    <font>
      <sz val="11"/>
      <color theme="1"/>
      <name val="Calibri"/>
      <family val="2"/>
      <scheme val="minor"/>
    </font>
    <font>
      <sz val="10"/>
      <name val="Arial"/>
      <family val="2"/>
    </font>
    <font>
      <sz val="10"/>
      <name val="Arial"/>
      <family val="2"/>
    </font>
    <font>
      <sz val="10"/>
      <name val="Arial"/>
      <family val="2"/>
    </font>
    <font>
      <sz val="14"/>
      <name val="Arial"/>
      <family val="2"/>
    </font>
    <font>
      <sz val="14"/>
      <color theme="1"/>
      <name val="Tahoma"/>
      <family val="2"/>
    </font>
    <font>
      <sz val="11"/>
      <name val="Calibri"/>
      <family val="2"/>
      <scheme val="minor"/>
    </font>
    <font>
      <sz val="12"/>
      <color rgb="FFFF0000"/>
      <name val="Arial"/>
      <family val="2"/>
    </font>
    <font>
      <sz val="14"/>
      <color theme="1"/>
      <name val="Arial"/>
      <family val="2"/>
    </font>
    <font>
      <b/>
      <sz val="18"/>
      <color theme="1"/>
      <name val="Calibri"/>
      <family val="2"/>
      <scheme val="minor"/>
    </font>
    <font>
      <b/>
      <sz val="14"/>
      <color theme="1"/>
      <name val="Tahoma"/>
      <family val="2"/>
    </font>
    <font>
      <b/>
      <sz val="22"/>
      <color theme="1"/>
      <name val="Calibri"/>
      <family val="2"/>
      <scheme val="minor"/>
    </font>
    <font>
      <b/>
      <sz val="11"/>
      <name val="Calibri"/>
      <family val="2"/>
      <scheme val="minor"/>
    </font>
    <font>
      <u/>
      <sz val="11"/>
      <color theme="10"/>
      <name val="Calibri"/>
      <family val="2"/>
      <scheme val="minor"/>
    </font>
    <font>
      <sz val="11"/>
      <color theme="1"/>
      <name val="Tahoma"/>
      <family val="2"/>
    </font>
    <font>
      <sz val="12"/>
      <color theme="1"/>
      <name val="Tahoma"/>
      <family val="2"/>
    </font>
    <font>
      <b/>
      <sz val="14"/>
      <name val="Arial"/>
      <family val="2"/>
    </font>
    <font>
      <sz val="14"/>
      <color rgb="FF000000"/>
      <name val="Arial"/>
      <family val="2"/>
    </font>
    <font>
      <b/>
      <sz val="14"/>
      <color rgb="FF000000"/>
      <name val="Calibri"/>
      <family val="2"/>
      <scheme val="minor"/>
    </font>
    <font>
      <b/>
      <sz val="14"/>
      <color rgb="FF000000"/>
      <name val="Arial"/>
      <family val="2"/>
    </font>
    <font>
      <b/>
      <sz val="12"/>
      <color rgb="FF000000"/>
      <name val="Arial"/>
      <family val="2"/>
    </font>
    <font>
      <b/>
      <sz val="12"/>
      <name val="Arial"/>
      <family val="2"/>
    </font>
    <font>
      <sz val="12"/>
      <color rgb="FF212121"/>
      <name val="Calibri"/>
      <family val="2"/>
      <scheme val="minor"/>
    </font>
    <font>
      <b/>
      <i/>
      <sz val="12"/>
      <color rgb="FF4472C4"/>
      <name val="Segoe Script"/>
      <family val="2"/>
    </font>
    <font>
      <i/>
      <sz val="12"/>
      <color rgb="FF4472C4"/>
      <name val="Calibri"/>
      <family val="2"/>
      <scheme val="minor"/>
    </font>
    <font>
      <i/>
      <sz val="11"/>
      <color rgb="FF4472C4"/>
      <name val="Calibri"/>
      <family val="2"/>
      <scheme val="minor"/>
    </font>
    <font>
      <b/>
      <sz val="16"/>
      <color rgb="FF000000"/>
      <name val="Calibri"/>
      <family val="2"/>
    </font>
    <font>
      <sz val="11"/>
      <color theme="1"/>
      <name val="Arial"/>
      <family val="2"/>
    </font>
    <font>
      <sz val="11"/>
      <color rgb="FF000000"/>
      <name val="Calibri"/>
      <family val="2"/>
    </font>
    <font>
      <sz val="18"/>
      <color theme="1"/>
      <name val="Calibri"/>
      <family val="2"/>
      <scheme val="minor"/>
    </font>
    <font>
      <b/>
      <sz val="22"/>
      <color rgb="FF000000"/>
      <name val="Calibri"/>
      <family val="2"/>
    </font>
    <font>
      <b/>
      <sz val="16"/>
      <name val="Arial"/>
      <family val="2"/>
    </font>
    <font>
      <b/>
      <sz val="10"/>
      <name val="Arial"/>
      <family val="2"/>
    </font>
    <font>
      <sz val="11"/>
      <name val="Verdana"/>
      <family val="2"/>
    </font>
    <font>
      <b/>
      <sz val="14"/>
      <name val="Tahoma"/>
      <family val="2"/>
    </font>
    <font>
      <b/>
      <sz val="16"/>
      <color theme="1"/>
      <name val="Tahoma"/>
      <family val="2"/>
    </font>
    <font>
      <sz val="14"/>
      <color rgb="FFFF0000"/>
      <name val="Arial"/>
      <family val="2"/>
    </font>
    <font>
      <sz val="11"/>
      <name val="Calibri"/>
      <family val="2"/>
    </font>
    <font>
      <sz val="11"/>
      <name val="Arial Narrow"/>
      <family val="2"/>
    </font>
    <font>
      <b/>
      <sz val="14"/>
      <name val="Arial Narrow"/>
      <family val="2"/>
    </font>
    <font>
      <b/>
      <sz val="11"/>
      <name val="Arial Narrow"/>
      <family val="2"/>
    </font>
    <font>
      <b/>
      <sz val="10"/>
      <name val="Arial Narrow"/>
      <family val="2"/>
    </font>
    <font>
      <sz val="9"/>
      <name val="Arial Narrow"/>
      <family val="2"/>
    </font>
    <font>
      <sz val="11"/>
      <color rgb="FF000000"/>
      <name val="Calibri"/>
      <family val="2"/>
    </font>
    <font>
      <b/>
      <sz val="14"/>
      <color rgb="FF333300"/>
      <name val="Arial"/>
      <family val="2"/>
    </font>
    <font>
      <sz val="11"/>
      <name val="Arial"/>
      <family val="2"/>
    </font>
    <font>
      <b/>
      <sz val="11"/>
      <name val="Arial"/>
      <family val="2"/>
    </font>
    <font>
      <b/>
      <sz val="9"/>
      <color rgb="FF000000"/>
      <name val="Arial"/>
      <family val="2"/>
    </font>
    <font>
      <b/>
      <sz val="16"/>
      <color rgb="FF000000"/>
      <name val="Arial"/>
      <family val="2"/>
    </font>
    <font>
      <sz val="12"/>
      <color rgb="FF000000"/>
      <name val="Arial"/>
      <family val="2"/>
    </font>
    <font>
      <sz val="16"/>
      <color rgb="FF000000"/>
      <name val="Arial"/>
      <family val="2"/>
    </font>
    <font>
      <u/>
      <sz val="11"/>
      <name val="Calibri"/>
      <family val="2"/>
      <scheme val="minor"/>
    </font>
    <font>
      <b/>
      <sz val="14"/>
      <color theme="1"/>
      <name val="Arial"/>
      <family val="2"/>
    </font>
    <font>
      <sz val="11"/>
      <color rgb="FF000000"/>
      <name val="Calibri"/>
      <family val="2"/>
    </font>
    <font>
      <sz val="11"/>
      <color theme="1"/>
      <name val="Calibri"/>
      <family val="2"/>
      <scheme val="minor"/>
    </font>
    <font>
      <b/>
      <sz val="12"/>
      <color theme="1"/>
      <name val="Arial"/>
      <family val="2"/>
    </font>
    <font>
      <sz val="12"/>
      <name val="Arial"/>
      <family val="2"/>
    </font>
    <font>
      <sz val="12"/>
      <color theme="1"/>
      <name val="Arial"/>
      <family val="2"/>
    </font>
    <font>
      <sz val="11"/>
      <color theme="1"/>
      <name val="Calibri"/>
      <family val="2"/>
      <scheme val="minor"/>
    </font>
    <font>
      <b/>
      <sz val="11"/>
      <color rgb="FFFFFFFF"/>
      <name val="Tahoma"/>
      <family val="2"/>
    </font>
    <font>
      <sz val="11"/>
      <color rgb="FF000000"/>
      <name val="Tahoma"/>
      <family val="2"/>
    </font>
    <font>
      <sz val="11"/>
      <color theme="0" tint="-0.249977111117893"/>
      <name val="Calibri"/>
      <family val="2"/>
      <scheme val="minor"/>
    </font>
    <font>
      <sz val="11"/>
      <color rgb="FFBFBFBF"/>
      <name val="Calibri"/>
      <family val="2"/>
      <scheme val="minor"/>
    </font>
    <font>
      <sz val="11"/>
      <color theme="0" tint="-0.249977111117893"/>
      <name val="Calibri"/>
      <family val="2"/>
    </font>
    <font>
      <b/>
      <sz val="11"/>
      <color theme="1"/>
      <name val="Calibri"/>
      <family val="2"/>
      <scheme val="minor"/>
    </font>
  </fonts>
  <fills count="3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E8EDF2"/>
        <bgColor indexed="64"/>
      </patternFill>
    </fill>
    <fill>
      <patternFill patternType="solid">
        <fgColor rgb="FF50E617"/>
        <bgColor indexed="64"/>
      </patternFill>
    </fill>
    <fill>
      <patternFill patternType="solid">
        <fgColor rgb="FFF7FE2E"/>
        <bgColor indexed="64"/>
      </patternFill>
    </fill>
    <fill>
      <patternFill patternType="solid">
        <fgColor rgb="FFFE9A2E"/>
        <bgColor indexed="64"/>
      </patternFill>
    </fill>
    <fill>
      <patternFill patternType="solid">
        <fgColor rgb="FFFF3714"/>
        <bgColor indexed="64"/>
      </patternFill>
    </fill>
    <fill>
      <patternFill patternType="solid">
        <fgColor rgb="FFBDD7EE"/>
        <bgColor indexed="64"/>
      </patternFill>
    </fill>
    <fill>
      <patternFill patternType="solid">
        <fgColor rgb="FFFFFFFF"/>
        <bgColor indexed="64"/>
      </patternFill>
    </fill>
    <fill>
      <patternFill patternType="solid">
        <fgColor rgb="FFFFFFFF"/>
        <bgColor rgb="FFFFFFFF"/>
      </patternFill>
    </fill>
    <fill>
      <patternFill patternType="solid">
        <fgColor rgb="FF5B9BD5"/>
        <bgColor rgb="FF5B9BD5"/>
      </patternFill>
    </fill>
    <fill>
      <patternFill patternType="solid">
        <fgColor rgb="FF2F5496"/>
        <bgColor rgb="FF2F5496"/>
      </patternFill>
    </fill>
    <fill>
      <patternFill patternType="solid">
        <fgColor rgb="FFBDD6EE"/>
        <bgColor rgb="FFBDD6EE"/>
      </patternFill>
    </fill>
    <fill>
      <patternFill patternType="solid">
        <fgColor rgb="FFCCCCCC"/>
        <bgColor rgb="FFCCCCCC"/>
      </patternFill>
    </fill>
    <fill>
      <patternFill patternType="solid">
        <fgColor rgb="FFD6DCE4"/>
        <bgColor rgb="FFD6DCE4"/>
      </patternFill>
    </fill>
    <fill>
      <patternFill patternType="solid">
        <fgColor rgb="FFBDD7EE"/>
        <bgColor rgb="FFBDD7EE"/>
      </patternFill>
    </fill>
    <fill>
      <patternFill patternType="solid">
        <fgColor rgb="FFDDEBF7"/>
        <bgColor rgb="FFDDEBF7"/>
      </patternFill>
    </fill>
    <fill>
      <patternFill patternType="solid">
        <fgColor rgb="FFD9E2F3"/>
        <bgColor rgb="FFD9E2F3"/>
      </patternFill>
    </fill>
    <fill>
      <patternFill patternType="solid">
        <fgColor rgb="FFDEEAF6"/>
        <bgColor rgb="FFDEEAF6"/>
      </patternFill>
    </fill>
    <fill>
      <patternFill patternType="solid">
        <fgColor theme="9" tint="0.79998168889431442"/>
        <bgColor indexed="64"/>
      </patternFill>
    </fill>
    <fill>
      <patternFill patternType="solid">
        <fgColor theme="9" tint="0.79998168889431442"/>
        <bgColor rgb="FFFFFFFF"/>
      </patternFill>
    </fill>
    <fill>
      <patternFill patternType="solid">
        <fgColor rgb="FF9CC2E5"/>
        <bgColor rgb="FF9CC2E5"/>
      </patternFill>
    </fill>
    <fill>
      <patternFill patternType="solid">
        <fgColor rgb="FFBFBFBF"/>
        <bgColor rgb="FFBFBFBF"/>
      </patternFill>
    </fill>
    <fill>
      <patternFill patternType="solid">
        <fgColor theme="0" tint="-0.249977111117893"/>
        <bgColor rgb="FFBFBFBF"/>
      </patternFill>
    </fill>
    <fill>
      <patternFill patternType="solid">
        <fgColor theme="0" tint="-0.249977111117893"/>
        <bgColor indexed="64"/>
      </patternFill>
    </fill>
    <fill>
      <patternFill patternType="solid">
        <fgColor rgb="FF222A35"/>
        <bgColor indexed="64"/>
      </patternFill>
    </fill>
    <fill>
      <patternFill patternType="solid">
        <fgColor rgb="FFBFBFBF"/>
        <bgColor rgb="FF000000"/>
      </patternFill>
    </fill>
    <fill>
      <patternFill patternType="solid">
        <fgColor theme="4" tint="0.79998168889431442"/>
        <bgColor indexed="64"/>
      </patternFill>
    </fill>
  </fills>
  <borders count="186">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theme="4"/>
      </left>
      <right style="medium">
        <color theme="4"/>
      </right>
      <top style="medium">
        <color theme="4"/>
      </top>
      <bottom style="medium">
        <color theme="4"/>
      </bottom>
      <diagonal/>
    </border>
    <border>
      <left style="medium">
        <color theme="4"/>
      </left>
      <right style="medium">
        <color theme="4"/>
      </right>
      <top style="medium">
        <color theme="4"/>
      </top>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bottom/>
      <diagonal/>
    </border>
    <border>
      <left style="medium">
        <color rgb="FF2F75B5"/>
      </left>
      <right/>
      <top/>
      <bottom/>
      <diagonal/>
    </border>
    <border>
      <left/>
      <right style="medium">
        <color rgb="FF2F75B5"/>
      </right>
      <top/>
      <bottom style="medium">
        <color rgb="FF2F75B5"/>
      </bottom>
      <diagonal/>
    </border>
    <border>
      <left/>
      <right/>
      <top/>
      <bottom style="medium">
        <color rgb="FF2F75B5"/>
      </bottom>
      <diagonal/>
    </border>
    <border>
      <left style="medium">
        <color rgb="FF2F75B5"/>
      </left>
      <right style="medium">
        <color rgb="FF2F75B5"/>
      </right>
      <top style="medium">
        <color rgb="FF2F75B5"/>
      </top>
      <bottom style="medium">
        <color rgb="FF2F75B5"/>
      </bottom>
      <diagonal/>
    </border>
    <border>
      <left/>
      <right style="medium">
        <color theme="4"/>
      </right>
      <top style="medium">
        <color theme="4"/>
      </top>
      <bottom style="medium">
        <color theme="4"/>
      </bottom>
      <diagonal/>
    </border>
    <border>
      <left style="medium">
        <color rgb="FF2F75B5"/>
      </left>
      <right style="medium">
        <color rgb="FF2F75B5"/>
      </right>
      <top/>
      <bottom style="medium">
        <color rgb="FF2F75B5"/>
      </bottom>
      <diagonal/>
    </border>
    <border>
      <left/>
      <right style="thick">
        <color theme="4"/>
      </right>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bottom style="medium">
        <color rgb="FF2F75B5"/>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rgb="FF5B9BD5"/>
      </left>
      <right style="medium">
        <color rgb="FF5B9BD5"/>
      </right>
      <top style="medium">
        <color rgb="FF5B9BD5"/>
      </top>
      <bottom style="medium">
        <color rgb="FF5B9BD5"/>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dotted">
        <color rgb="FF548135"/>
      </left>
      <right/>
      <top style="dotted">
        <color rgb="FF548135"/>
      </top>
      <bottom style="dotted">
        <color rgb="FF548135"/>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style="dotted">
        <color rgb="FF548135"/>
      </left>
      <right style="dotted">
        <color rgb="FF548135"/>
      </right>
      <top style="dotted">
        <color rgb="FF548135"/>
      </top>
      <bottom/>
      <diagonal/>
    </border>
    <border>
      <left style="dotted">
        <color rgb="FF548135"/>
      </left>
      <right style="thin">
        <color rgb="FF000000"/>
      </right>
      <top style="dotted">
        <color rgb="FF548135"/>
      </top>
      <bottom/>
      <diagonal/>
    </border>
    <border>
      <left style="thin">
        <color rgb="FF000000"/>
      </left>
      <right style="dotted">
        <color rgb="FF548135"/>
      </right>
      <top style="dotted">
        <color rgb="FF548135"/>
      </top>
      <bottom/>
      <diagonal/>
    </border>
    <border>
      <left style="dotted">
        <color rgb="FF548135"/>
      </left>
      <right style="dotted">
        <color rgb="FF548135"/>
      </right>
      <top/>
      <bottom style="dotted">
        <color rgb="FF548135"/>
      </bottom>
      <diagonal/>
    </border>
    <border>
      <left style="dotted">
        <color rgb="FF548135"/>
      </left>
      <right style="thin">
        <color rgb="FF000000"/>
      </right>
      <top/>
      <bottom style="dotted">
        <color rgb="FF548135"/>
      </bottom>
      <diagonal/>
    </border>
    <border>
      <left style="thin">
        <color rgb="FF000000"/>
      </left>
      <right style="dotted">
        <color rgb="FF548135"/>
      </right>
      <top/>
      <bottom style="dotted">
        <color rgb="FF548135"/>
      </bottom>
      <diagonal/>
    </border>
    <border>
      <left style="dotted">
        <color rgb="FF548135"/>
      </left>
      <right style="dotted">
        <color rgb="FF548135"/>
      </right>
      <top style="dotted">
        <color rgb="FF548135"/>
      </top>
      <bottom style="dotted">
        <color rgb="FF548135"/>
      </bottom>
      <diagonal/>
    </border>
    <border>
      <left style="dotted">
        <color rgb="FF548135"/>
      </left>
      <right style="dotted">
        <color rgb="FF548135"/>
      </right>
      <top/>
      <bottom/>
      <diagonal/>
    </border>
    <border>
      <left style="hair">
        <color rgb="FF70AD47"/>
      </left>
      <right style="hair">
        <color rgb="FF70AD47"/>
      </right>
      <top style="hair">
        <color rgb="FF70AD47"/>
      </top>
      <bottom style="hair">
        <color rgb="FF70AD47"/>
      </bottom>
      <diagonal/>
    </border>
    <border>
      <left style="medium">
        <color rgb="FF2E75B5"/>
      </left>
      <right/>
      <top/>
      <bottom/>
      <diagonal/>
    </border>
    <border>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diagonal/>
    </border>
    <border>
      <left style="medium">
        <color rgb="FF2E75B5"/>
      </left>
      <right/>
      <top style="medium">
        <color rgb="FF2E75B5"/>
      </top>
      <bottom style="medium">
        <color rgb="FF2E75B5"/>
      </bottom>
      <diagonal/>
    </border>
    <border>
      <left/>
      <right/>
      <top style="medium">
        <color rgb="FF2E75B5"/>
      </top>
      <bottom style="medium">
        <color rgb="FF2E75B5"/>
      </bottom>
      <diagonal/>
    </border>
    <border>
      <left/>
      <right style="medium">
        <color rgb="FF2E75B5"/>
      </right>
      <top style="medium">
        <color rgb="FF2E75B5"/>
      </top>
      <bottom style="medium">
        <color rgb="FF2E75B5"/>
      </bottom>
      <diagonal/>
    </border>
    <border>
      <left style="thin">
        <color rgb="FF000000"/>
      </left>
      <right style="thin">
        <color rgb="FF000000"/>
      </right>
      <top/>
      <bottom/>
      <diagonal/>
    </border>
    <border>
      <left style="thin">
        <color rgb="FF000000"/>
      </left>
      <right/>
      <top/>
      <bottom style="medium">
        <color rgb="FF2E75B5"/>
      </bottom>
      <diagonal/>
    </border>
    <border>
      <left/>
      <right/>
      <top/>
      <bottom style="medium">
        <color rgb="FF2E75B5"/>
      </bottom>
      <diagonal/>
    </border>
    <border>
      <left/>
      <right style="medium">
        <color rgb="FF2F75B5"/>
      </right>
      <top style="medium">
        <color rgb="FF2F75B5"/>
      </top>
      <bottom style="medium">
        <color rgb="FF2F75B5"/>
      </bottom>
      <diagonal/>
    </border>
    <border>
      <left/>
      <right style="medium">
        <color rgb="FF5B9BD5"/>
      </right>
      <top style="medium">
        <color rgb="FF5B9BD5"/>
      </top>
      <bottom style="medium">
        <color rgb="FF5B9BD5"/>
      </bottom>
      <diagonal/>
    </border>
    <border>
      <left style="medium">
        <color rgb="FF5B9BD5"/>
      </left>
      <right style="medium">
        <color rgb="FF5B9BD5"/>
      </right>
      <top style="medium">
        <color rgb="FF5B9BD5"/>
      </top>
      <bottom/>
      <diagonal/>
    </border>
    <border>
      <left style="medium">
        <color rgb="FF5B9BD5"/>
      </left>
      <right style="medium">
        <color rgb="FF5B9BD5"/>
      </right>
      <top/>
      <bottom style="medium">
        <color rgb="FF5B9BD5"/>
      </bottom>
      <diagonal/>
    </border>
    <border>
      <left style="medium">
        <color rgb="FF5B9BD5"/>
      </left>
      <right style="medium">
        <color rgb="FF5B9BD5"/>
      </right>
      <top/>
      <bottom/>
      <diagonal/>
    </border>
    <border>
      <left style="medium">
        <color rgb="FF2E75B5"/>
      </left>
      <right style="medium">
        <color rgb="FF2E75B5"/>
      </right>
      <top style="medium">
        <color rgb="FF2E75B5"/>
      </top>
      <bottom style="medium">
        <color rgb="FF2E75B5"/>
      </bottom>
      <diagonal/>
    </border>
    <border>
      <left style="thick">
        <color rgb="FF5B9BD5"/>
      </left>
      <right style="medium">
        <color rgb="FF2F75B5"/>
      </right>
      <top/>
      <bottom/>
      <diagonal/>
    </border>
    <border>
      <left style="thick">
        <color rgb="FF5B9BD5"/>
      </left>
      <right style="medium">
        <color rgb="FF2F75B5"/>
      </right>
      <top style="medium">
        <color rgb="FF2F75B5"/>
      </top>
      <bottom/>
      <diagonal/>
    </border>
    <border>
      <left style="medium">
        <color rgb="FF2F75B5"/>
      </left>
      <right/>
      <top style="medium">
        <color rgb="FF2F75B5"/>
      </top>
      <bottom/>
      <diagonal/>
    </border>
    <border>
      <left/>
      <right style="medium">
        <color rgb="FF5B9BD5"/>
      </right>
      <top style="medium">
        <color rgb="FF5B9BD5"/>
      </top>
      <bottom/>
      <diagonal/>
    </border>
    <border>
      <left style="thin">
        <color rgb="FF000000"/>
      </left>
      <right style="medium">
        <color rgb="FF5B9BD5"/>
      </right>
      <top style="medium">
        <color rgb="FF5B9BD5"/>
      </top>
      <bottom/>
      <diagonal/>
    </border>
    <border>
      <left style="medium">
        <color rgb="FF2F75B5"/>
      </left>
      <right/>
      <top style="medium">
        <color rgb="FF2F75B5"/>
      </top>
      <bottom style="medium">
        <color rgb="FF2F75B5"/>
      </bottom>
      <diagonal/>
    </border>
    <border>
      <left style="thick">
        <color rgb="FF5B9BD5"/>
      </left>
      <right/>
      <top/>
      <bottom/>
      <diagonal/>
    </border>
    <border>
      <left/>
      <right style="medium">
        <color rgb="FF5B9BD5"/>
      </right>
      <top/>
      <bottom style="medium">
        <color rgb="FF5B9BD5"/>
      </bottom>
      <diagonal/>
    </border>
    <border>
      <left/>
      <right style="thin">
        <color rgb="FF000000"/>
      </right>
      <top style="thin">
        <color indexed="64"/>
      </top>
      <bottom style="thin">
        <color indexed="64"/>
      </bottom>
      <diagonal/>
    </border>
    <border>
      <left/>
      <right style="medium">
        <color rgb="FF5B9BD5"/>
      </right>
      <top style="thin">
        <color indexed="64"/>
      </top>
      <bottom style="thin">
        <color indexed="64"/>
      </bottom>
      <diagonal/>
    </border>
    <border>
      <left style="medium">
        <color rgb="FF5B9BD5"/>
      </left>
      <right style="medium">
        <color rgb="FF5B9BD5"/>
      </right>
      <top style="thin">
        <color indexed="64"/>
      </top>
      <bottom style="thin">
        <color indexed="64"/>
      </bottom>
      <diagonal/>
    </border>
    <border>
      <left style="medium">
        <color rgb="FF5B9BD5"/>
      </left>
      <right/>
      <top style="medium">
        <color theme="4"/>
      </top>
      <bottom style="medium">
        <color theme="4"/>
      </bottom>
      <diagonal/>
    </border>
    <border>
      <left/>
      <right/>
      <top style="medium">
        <color theme="4"/>
      </top>
      <bottom style="medium">
        <color theme="4"/>
      </bottom>
      <diagonal/>
    </border>
    <border>
      <left/>
      <right/>
      <top/>
      <bottom style="medium">
        <color theme="4"/>
      </bottom>
      <diagonal/>
    </border>
    <border>
      <left/>
      <right style="medium">
        <color theme="4"/>
      </right>
      <top/>
      <bottom style="medium">
        <color theme="4"/>
      </bottom>
      <diagonal/>
    </border>
    <border>
      <left/>
      <right/>
      <top style="medium">
        <color rgb="FF5B9BD5"/>
      </top>
      <bottom style="medium">
        <color rgb="FF5B9BD5"/>
      </bottom>
      <diagonal/>
    </border>
    <border>
      <left style="medium">
        <color rgb="FF5B9BD5"/>
      </left>
      <right/>
      <top/>
      <bottom/>
      <diagonal/>
    </border>
    <border>
      <left/>
      <right/>
      <top style="medium">
        <color rgb="FF2F75B5"/>
      </top>
      <bottom style="medium">
        <color rgb="FF2F75B5"/>
      </bottom>
      <diagonal/>
    </border>
    <border>
      <left style="medium">
        <color rgb="FF5B9BD5"/>
      </left>
      <right/>
      <top style="medium">
        <color theme="4"/>
      </top>
      <bottom style="medium">
        <color rgb="FF5B9BD5"/>
      </bottom>
      <diagonal/>
    </border>
    <border>
      <left/>
      <right/>
      <top style="medium">
        <color theme="4"/>
      </top>
      <bottom style="medium">
        <color rgb="FF5B9BD5"/>
      </bottom>
      <diagonal/>
    </border>
    <border>
      <left style="medium">
        <color rgb="FF2F75B5"/>
      </left>
      <right style="thin">
        <color rgb="FF000000"/>
      </right>
      <top style="medium">
        <color rgb="FF2F75B5"/>
      </top>
      <bottom/>
      <diagonal/>
    </border>
    <border>
      <left style="medium">
        <color rgb="FF2F75B5"/>
      </left>
      <right style="thin">
        <color rgb="FF000000"/>
      </right>
      <top/>
      <bottom style="medium">
        <color rgb="FF2F75B5"/>
      </bottom>
      <diagonal/>
    </border>
    <border>
      <left style="thin">
        <color rgb="FF000000"/>
      </left>
      <right style="medium">
        <color rgb="FF5B9BD5"/>
      </right>
      <top/>
      <bottom style="medium">
        <color rgb="FF5B9BD5"/>
      </bottom>
      <diagonal/>
    </border>
    <border>
      <left style="thin">
        <color indexed="64"/>
      </left>
      <right style="medium">
        <color theme="4"/>
      </right>
      <top style="medium">
        <color rgb="FF5B9BD5"/>
      </top>
      <bottom/>
      <diagonal/>
    </border>
    <border>
      <left style="thin">
        <color indexed="64"/>
      </left>
      <right style="medium">
        <color theme="4"/>
      </right>
      <top/>
      <bottom style="medium">
        <color rgb="FF5B9BD5"/>
      </bottom>
      <diagonal/>
    </border>
    <border>
      <left style="medium">
        <color theme="4"/>
      </left>
      <right style="medium">
        <color theme="4"/>
      </right>
      <top style="medium">
        <color rgb="FF5B9BD5"/>
      </top>
      <bottom/>
      <diagonal/>
    </border>
    <border>
      <left style="medium">
        <color theme="4"/>
      </left>
      <right style="medium">
        <color theme="4"/>
      </right>
      <top/>
      <bottom style="medium">
        <color rgb="FF5B9BD5"/>
      </bottom>
      <diagonal/>
    </border>
    <border>
      <left style="medium">
        <color indexed="64"/>
      </left>
      <right style="thin">
        <color indexed="64"/>
      </right>
      <top style="medium">
        <color indexed="64"/>
      </top>
      <bottom style="thin">
        <color indexed="64"/>
      </bottom>
      <diagonal/>
    </border>
    <border>
      <left style="medium">
        <color theme="4"/>
      </left>
      <right/>
      <top style="medium">
        <color theme="4"/>
      </top>
      <bottom style="medium">
        <color theme="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theme="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theme="1"/>
      </left>
      <right style="medium">
        <color theme="1"/>
      </right>
      <top/>
      <bottom style="thin">
        <color indexed="64"/>
      </bottom>
      <diagonal/>
    </border>
    <border>
      <left style="medium">
        <color theme="1"/>
      </left>
      <right style="medium">
        <color theme="1"/>
      </right>
      <top style="thin">
        <color indexed="64"/>
      </top>
      <bottom style="thin">
        <color indexed="64"/>
      </bottom>
      <diagonal/>
    </border>
    <border>
      <left style="medium">
        <color theme="1"/>
      </left>
      <right style="medium">
        <color theme="1"/>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style="medium">
        <color theme="1"/>
      </left>
      <right style="medium">
        <color theme="1"/>
      </right>
      <top style="medium">
        <color theme="1"/>
      </top>
      <bottom style="medium">
        <color rgb="FF000000"/>
      </bottom>
      <diagonal/>
    </border>
    <border>
      <left style="medium">
        <color theme="1"/>
      </left>
      <right style="medium">
        <color theme="1"/>
      </right>
      <top style="medium">
        <color rgb="FF000000"/>
      </top>
      <bottom style="medium">
        <color rgb="FF000000"/>
      </bottom>
      <diagonal/>
    </border>
    <border>
      <left style="medium">
        <color theme="1"/>
      </left>
      <right style="medium">
        <color theme="1"/>
      </right>
      <top style="medium">
        <color rgb="FF000000"/>
      </top>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top style="medium">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style="medium">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theme="1"/>
      </right>
      <top style="thin">
        <color theme="1"/>
      </top>
      <bottom style="thin">
        <color theme="1"/>
      </bottom>
      <diagonal/>
    </border>
    <border>
      <left/>
      <right style="thin">
        <color theme="1"/>
      </right>
      <top style="thin">
        <color theme="1"/>
      </top>
      <bottom style="medium">
        <color theme="1"/>
      </bottom>
      <diagonal/>
    </border>
    <border>
      <left style="medium">
        <color indexed="64"/>
      </left>
      <right style="medium">
        <color indexed="64"/>
      </right>
      <top style="medium">
        <color indexed="64"/>
      </top>
      <bottom style="medium">
        <color indexed="64"/>
      </bottom>
      <diagonal/>
    </border>
    <border>
      <left style="medium">
        <color theme="4"/>
      </left>
      <right/>
      <top style="medium">
        <color theme="4"/>
      </top>
      <bottom/>
      <diagonal/>
    </border>
    <border>
      <left style="medium">
        <color theme="4"/>
      </left>
      <right/>
      <top/>
      <bottom style="medium">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thin">
        <color theme="1"/>
      </left>
      <right/>
      <top/>
      <bottom style="thin">
        <color theme="1"/>
      </bottom>
      <diagonal/>
    </border>
    <border>
      <left style="medium">
        <color theme="1"/>
      </left>
      <right style="medium">
        <color theme="1"/>
      </right>
      <top/>
      <bottom style="thin">
        <color theme="1"/>
      </bottom>
      <diagonal/>
    </border>
    <border>
      <left style="medium">
        <color theme="1"/>
      </left>
      <right/>
      <top/>
      <bottom style="thin">
        <color theme="1"/>
      </bottom>
      <diagonal/>
    </border>
    <border>
      <left style="medium">
        <color indexed="64"/>
      </left>
      <right style="medium">
        <color theme="1"/>
      </right>
      <top style="medium">
        <color indexed="64"/>
      </top>
      <bottom style="medium">
        <color indexed="64"/>
      </bottom>
      <diagonal/>
    </border>
    <border>
      <left style="medium">
        <color theme="1"/>
      </left>
      <right style="medium">
        <color theme="1"/>
      </right>
      <top style="medium">
        <color indexed="64"/>
      </top>
      <bottom style="medium">
        <color indexed="64"/>
      </bottom>
      <diagonal/>
    </border>
    <border>
      <left style="medium">
        <color theme="1"/>
      </left>
      <right/>
      <top style="medium">
        <color indexed="64"/>
      </top>
      <bottom style="medium">
        <color indexed="64"/>
      </bottom>
      <diagonal/>
    </border>
    <border>
      <left style="medium">
        <color theme="1"/>
      </left>
      <right style="medium">
        <color theme="1"/>
      </right>
      <top style="thin">
        <color indexed="64"/>
      </top>
      <bottom/>
      <diagonal/>
    </border>
    <border>
      <left style="medium">
        <color indexed="64"/>
      </left>
      <right style="medium">
        <color indexed="64"/>
      </right>
      <top style="thin">
        <color indexed="64"/>
      </top>
      <bottom/>
      <diagonal/>
    </border>
    <border>
      <left style="medium">
        <color indexed="64"/>
      </left>
      <right style="thin">
        <color rgb="FF000000"/>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13">
    <xf numFmtId="0" fontId="0" fillId="0" borderId="0"/>
    <xf numFmtId="0" fontId="2" fillId="0" borderId="0"/>
    <xf numFmtId="0" fontId="1" fillId="0" borderId="0"/>
    <xf numFmtId="0" fontId="1" fillId="0" borderId="0"/>
    <xf numFmtId="0" fontId="3" fillId="0" borderId="0"/>
    <xf numFmtId="0" fontId="13" fillId="0" borderId="0" applyNumberFormat="0" applyFill="0" applyBorder="0" applyAlignment="0" applyProtection="0"/>
    <xf numFmtId="0" fontId="1" fillId="0" borderId="0"/>
    <xf numFmtId="0" fontId="43" fillId="0" borderId="0"/>
    <xf numFmtId="0" fontId="28" fillId="0" borderId="0"/>
    <xf numFmtId="0" fontId="28" fillId="0" borderId="0"/>
    <xf numFmtId="0" fontId="53" fillId="0" borderId="0"/>
    <xf numFmtId="0" fontId="54" fillId="0" borderId="0"/>
    <xf numFmtId="9" fontId="58" fillId="0" borderId="0" applyFont="0" applyFill="0" applyBorder="0" applyAlignment="0" applyProtection="0"/>
  </cellStyleXfs>
  <cellXfs count="639">
    <xf numFmtId="0" fontId="0" fillId="0" borderId="0" xfId="0"/>
    <xf numFmtId="0" fontId="1" fillId="0" borderId="0" xfId="2"/>
    <xf numFmtId="0" fontId="1" fillId="0" borderId="1" xfId="2" applyBorder="1"/>
    <xf numFmtId="0" fontId="0" fillId="0" borderId="2" xfId="0" applyBorder="1"/>
    <xf numFmtId="0" fontId="0" fillId="0" borderId="2" xfId="0" applyBorder="1" applyAlignment="1">
      <alignment wrapText="1"/>
    </xf>
    <xf numFmtId="0" fontId="0" fillId="0" borderId="5" xfId="0" applyBorder="1"/>
    <xf numFmtId="0" fontId="6" fillId="4" borderId="0" xfId="0" applyFont="1" applyFill="1"/>
    <xf numFmtId="0" fontId="12" fillId="5" borderId="0" xfId="0" applyFont="1" applyFill="1" applyAlignment="1">
      <alignment wrapText="1"/>
    </xf>
    <xf numFmtId="0" fontId="12" fillId="6" borderId="0" xfId="0" applyFont="1" applyFill="1" applyAlignment="1">
      <alignment wrapText="1"/>
    </xf>
    <xf numFmtId="0" fontId="6" fillId="7" borderId="0" xfId="5" applyFont="1" applyFill="1" applyAlignment="1">
      <alignment wrapText="1"/>
    </xf>
    <xf numFmtId="0" fontId="12" fillId="8" borderId="0" xfId="0" applyFont="1" applyFill="1" applyAlignment="1">
      <alignment wrapText="1"/>
    </xf>
    <xf numFmtId="0" fontId="6" fillId="5" borderId="0" xfId="5" applyFont="1" applyFill="1" applyAlignment="1">
      <alignment wrapText="1"/>
    </xf>
    <xf numFmtId="0" fontId="12" fillId="7" borderId="0" xfId="0" applyFont="1" applyFill="1" applyAlignment="1">
      <alignment wrapText="1"/>
    </xf>
    <xf numFmtId="0" fontId="6" fillId="8" borderId="0" xfId="5" applyFont="1" applyFill="1" applyAlignment="1">
      <alignment wrapText="1"/>
    </xf>
    <xf numFmtId="0" fontId="14" fillId="2" borderId="16" xfId="0" applyFont="1" applyFill="1" applyBorder="1" applyAlignment="1">
      <alignment vertical="center"/>
    </xf>
    <xf numFmtId="0" fontId="14" fillId="2" borderId="0" xfId="0" applyFont="1" applyFill="1" applyAlignment="1" applyProtection="1">
      <alignment vertical="center"/>
      <protection locked="0"/>
    </xf>
    <xf numFmtId="0" fontId="14" fillId="2" borderId="35" xfId="0" applyFont="1" applyFill="1" applyBorder="1" applyAlignment="1">
      <alignment vertical="center"/>
    </xf>
    <xf numFmtId="0" fontId="14" fillId="2" borderId="22" xfId="0" applyFont="1" applyFill="1" applyBorder="1" applyAlignment="1">
      <alignment vertical="center"/>
    </xf>
    <xf numFmtId="0" fontId="0" fillId="0" borderId="0" xfId="0" applyAlignment="1">
      <alignment wrapText="1"/>
    </xf>
    <xf numFmtId="166" fontId="1" fillId="0" borderId="23" xfId="0" applyNumberFormat="1" applyFont="1" applyBorder="1" applyAlignment="1">
      <alignment horizontal="center" vertical="center" wrapText="1"/>
    </xf>
    <xf numFmtId="0" fontId="1" fillId="0" borderId="37" xfId="0" applyFont="1" applyBorder="1" applyAlignment="1">
      <alignment horizontal="center" vertical="center" wrapText="1"/>
    </xf>
    <xf numFmtId="0" fontId="1" fillId="0" borderId="42" xfId="0" applyFont="1" applyBorder="1" applyAlignment="1">
      <alignment horizontal="center" vertical="center" wrapText="1"/>
    </xf>
    <xf numFmtId="0" fontId="22" fillId="0" borderId="0" xfId="0" applyFont="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25" fillId="0" borderId="0" xfId="0" applyFont="1" applyAlignment="1">
      <alignment vertical="center" wrapText="1"/>
    </xf>
    <xf numFmtId="0" fontId="20" fillId="10" borderId="39" xfId="0" applyFont="1" applyFill="1" applyBorder="1" applyAlignment="1">
      <alignment horizontal="center" vertical="center" wrapText="1"/>
    </xf>
    <xf numFmtId="0" fontId="33" fillId="0" borderId="0" xfId="0" applyFont="1"/>
    <xf numFmtId="0" fontId="20" fillId="10" borderId="39" xfId="0" applyFont="1" applyFill="1" applyBorder="1" applyAlignment="1">
      <alignment horizontal="center" vertical="center"/>
    </xf>
    <xf numFmtId="0" fontId="20" fillId="2" borderId="39" xfId="0" applyFont="1" applyFill="1" applyBorder="1" applyAlignment="1">
      <alignment horizontal="center" vertical="center" wrapText="1"/>
    </xf>
    <xf numFmtId="0" fontId="1" fillId="0" borderId="23" xfId="0" applyFont="1" applyBorder="1" applyAlignment="1">
      <alignment horizontal="center" vertical="center" wrapText="1"/>
    </xf>
    <xf numFmtId="0" fontId="4" fillId="0" borderId="39" xfId="0" applyFont="1" applyBorder="1" applyAlignment="1">
      <alignment horizontal="center" vertical="center" wrapText="1"/>
    </xf>
    <xf numFmtId="0" fontId="10" fillId="0" borderId="45" xfId="0" applyFont="1" applyBorder="1" applyAlignment="1">
      <alignment horizontal="left" vertical="center" wrapText="1"/>
    </xf>
    <xf numFmtId="0" fontId="10" fillId="0" borderId="47" xfId="0" applyFont="1" applyBorder="1" applyAlignment="1">
      <alignment horizontal="left" vertical="center" wrapText="1"/>
    </xf>
    <xf numFmtId="14" fontId="10" fillId="0" borderId="9" xfId="0" applyNumberFormat="1" applyFont="1" applyBorder="1" applyAlignment="1">
      <alignment vertical="center" wrapText="1"/>
    </xf>
    <xf numFmtId="0" fontId="0" fillId="2" borderId="0" xfId="0" applyFill="1" applyAlignment="1">
      <alignment wrapText="1"/>
    </xf>
    <xf numFmtId="0" fontId="0" fillId="2" borderId="0" xfId="0" applyFill="1" applyAlignment="1">
      <alignment vertical="center" wrapText="1"/>
    </xf>
    <xf numFmtId="0" fontId="37" fillId="11" borderId="0" xfId="0" applyFont="1" applyFill="1"/>
    <xf numFmtId="0" fontId="37" fillId="0" borderId="31" xfId="0" applyFont="1" applyBorder="1"/>
    <xf numFmtId="0" fontId="38" fillId="0" borderId="0" xfId="0" applyFont="1" applyAlignment="1">
      <alignment horizontal="center" vertical="center"/>
    </xf>
    <xf numFmtId="0" fontId="40" fillId="12" borderId="60" xfId="0" applyFont="1" applyFill="1" applyBorder="1" applyAlignment="1">
      <alignment horizontal="center" vertical="center" wrapText="1"/>
    </xf>
    <xf numFmtId="0" fontId="37" fillId="13" borderId="58" xfId="0" applyFont="1" applyFill="1" applyBorder="1" applyAlignment="1">
      <alignment horizontal="center" vertical="center" textRotation="90" wrapText="1"/>
    </xf>
    <xf numFmtId="0" fontId="40" fillId="12" borderId="68" xfId="0" applyFont="1" applyFill="1" applyBorder="1" applyAlignment="1">
      <alignment horizontal="center" vertical="center" textRotation="90"/>
    </xf>
    <xf numFmtId="0" fontId="38" fillId="0" borderId="68" xfId="0" applyFont="1" applyBorder="1" applyAlignment="1">
      <alignment horizontal="center" vertical="center"/>
    </xf>
    <xf numFmtId="0" fontId="42" fillId="0" borderId="68" xfId="0" applyFont="1" applyBorder="1" applyAlignment="1">
      <alignment horizontal="left" vertical="center" wrapText="1"/>
    </xf>
    <xf numFmtId="0" fontId="38" fillId="0" borderId="68" xfId="0" applyFont="1" applyBorder="1" applyAlignment="1">
      <alignment horizontal="center" vertical="center" textRotation="90"/>
    </xf>
    <xf numFmtId="9" fontId="38" fillId="0" borderId="68" xfId="0" applyNumberFormat="1" applyFont="1" applyBorder="1" applyAlignment="1">
      <alignment horizontal="center" vertical="center"/>
    </xf>
    <xf numFmtId="170" fontId="38" fillId="0" borderId="68" xfId="0" applyNumberFormat="1" applyFont="1" applyBorder="1" applyAlignment="1">
      <alignment horizontal="center" vertical="center"/>
    </xf>
    <xf numFmtId="0" fontId="40" fillId="0" borderId="68" xfId="0" applyFont="1" applyBorder="1" applyAlignment="1">
      <alignment horizontal="center" vertical="center" textRotation="90" wrapText="1"/>
    </xf>
    <xf numFmtId="0" fontId="40" fillId="0" borderId="68" xfId="0" applyFont="1" applyBorder="1" applyAlignment="1">
      <alignment horizontal="center" vertical="center" textRotation="90"/>
    </xf>
    <xf numFmtId="0" fontId="38" fillId="0" borderId="62" xfId="0" applyFont="1" applyBorder="1" applyAlignment="1">
      <alignment horizontal="center" vertical="center" textRotation="90" wrapText="1"/>
    </xf>
    <xf numFmtId="0" fontId="38" fillId="0" borderId="68" xfId="0" applyFont="1" applyBorder="1" applyAlignment="1">
      <alignment horizontal="center" vertical="center" wrapText="1"/>
    </xf>
    <xf numFmtId="14" fontId="38" fillId="0" borderId="68" xfId="0" applyNumberFormat="1" applyFont="1" applyBorder="1" applyAlignment="1">
      <alignment horizontal="center" vertical="center"/>
    </xf>
    <xf numFmtId="0" fontId="42" fillId="0" borderId="68" xfId="0" applyFont="1" applyBorder="1" applyAlignment="1">
      <alignment horizontal="left" vertical="center"/>
    </xf>
    <xf numFmtId="0" fontId="37" fillId="0" borderId="0" xfId="0" applyFont="1"/>
    <xf numFmtId="0" fontId="38" fillId="0" borderId="65" xfId="0" applyFont="1" applyBorder="1" applyAlignment="1">
      <alignment horizontal="center" vertical="center" wrapText="1"/>
    </xf>
    <xf numFmtId="0" fontId="42" fillId="0" borderId="68" xfId="0" applyFont="1" applyBorder="1" applyAlignment="1">
      <alignment horizontal="center" vertical="center" wrapText="1"/>
    </xf>
    <xf numFmtId="14" fontId="42" fillId="0" borderId="68" xfId="0" applyNumberFormat="1" applyFont="1" applyBorder="1" applyAlignment="1">
      <alignment horizontal="center" vertical="center" wrapText="1"/>
    </xf>
    <xf numFmtId="14" fontId="38" fillId="0" borderId="68" xfId="0" applyNumberFormat="1" applyFont="1" applyBorder="1" applyAlignment="1">
      <alignment horizontal="center" vertical="center" wrapText="1"/>
    </xf>
    <xf numFmtId="0" fontId="38" fillId="0" borderId="68" xfId="0" applyFont="1" applyBorder="1" applyAlignment="1">
      <alignment horizontal="left" vertical="center" wrapText="1"/>
    </xf>
    <xf numFmtId="0" fontId="38" fillId="0" borderId="70" xfId="0" applyFont="1" applyBorder="1" applyAlignment="1">
      <alignment horizontal="left" vertical="center" wrapText="1"/>
    </xf>
    <xf numFmtId="0" fontId="42" fillId="0" borderId="62" xfId="0" applyFont="1" applyBorder="1" applyAlignment="1">
      <alignment horizontal="left" vertical="center" wrapText="1"/>
    </xf>
    <xf numFmtId="14" fontId="38" fillId="0" borderId="62" xfId="0" applyNumberFormat="1" applyFont="1" applyBorder="1" applyAlignment="1">
      <alignment horizontal="center" vertical="center"/>
    </xf>
    <xf numFmtId="169" fontId="38" fillId="0" borderId="68" xfId="0" applyNumberFormat="1" applyFont="1" applyBorder="1" applyAlignment="1">
      <alignment horizontal="center" vertical="center" wrapText="1"/>
    </xf>
    <xf numFmtId="0" fontId="38" fillId="0" borderId="68" xfId="0" applyFont="1" applyBorder="1" applyAlignment="1">
      <alignment vertical="center" wrapText="1"/>
    </xf>
    <xf numFmtId="0" fontId="38" fillId="0" borderId="68" xfId="0" applyFont="1" applyBorder="1" applyAlignment="1">
      <alignment horizontal="center" vertical="center" textRotation="90" wrapText="1"/>
    </xf>
    <xf numFmtId="0" fontId="4" fillId="0" borderId="71" xfId="0" applyFont="1" applyBorder="1"/>
    <xf numFmtId="0" fontId="4" fillId="0" borderId="0" xfId="0" applyFont="1"/>
    <xf numFmtId="0" fontId="4" fillId="0" borderId="0" xfId="0" applyFont="1" applyAlignment="1">
      <alignment wrapText="1"/>
    </xf>
    <xf numFmtId="0" fontId="17" fillId="0" borderId="0" xfId="0" applyFont="1"/>
    <xf numFmtId="0" fontId="19" fillId="0" borderId="0" xfId="0" applyFont="1" applyAlignment="1">
      <alignment vertical="center"/>
    </xf>
    <xf numFmtId="0" fontId="19" fillId="14" borderId="0" xfId="0" applyFont="1" applyFill="1" applyAlignment="1">
      <alignment vertical="center"/>
    </xf>
    <xf numFmtId="0" fontId="17" fillId="11" borderId="0" xfId="0" applyFont="1" applyFill="1" applyAlignment="1">
      <alignment horizontal="left" vertical="top" wrapText="1"/>
    </xf>
    <xf numFmtId="0" fontId="17" fillId="11" borderId="0" xfId="0" applyFont="1" applyFill="1" applyAlignment="1">
      <alignment horizontal="center" vertical="top" wrapText="1"/>
    </xf>
    <xf numFmtId="0" fontId="44" fillId="11" borderId="0" xfId="0" applyFont="1" applyFill="1" applyAlignment="1">
      <alignment horizontal="center" vertical="center" wrapText="1"/>
    </xf>
    <xf numFmtId="0" fontId="19" fillId="11" borderId="0" xfId="0" applyFont="1" applyFill="1" applyAlignment="1">
      <alignment horizontal="left" vertical="center" wrapText="1"/>
    </xf>
    <xf numFmtId="0" fontId="1" fillId="0" borderId="0" xfId="0" applyFont="1" applyAlignment="1">
      <alignment horizontal="left" vertical="center" wrapText="1"/>
    </xf>
    <xf numFmtId="0" fontId="16" fillId="0" borderId="39" xfId="0" applyFont="1" applyBorder="1" applyAlignment="1">
      <alignment horizontal="center" vertical="center" wrapText="1"/>
    </xf>
    <xf numFmtId="14" fontId="4" fillId="0" borderId="39" xfId="0" applyNumberFormat="1" applyFont="1" applyBorder="1" applyAlignment="1">
      <alignment horizontal="center" vertical="center" wrapText="1"/>
    </xf>
    <xf numFmtId="0" fontId="16" fillId="0" borderId="90" xfId="0" applyFont="1" applyBorder="1" applyAlignment="1">
      <alignment horizontal="center" vertical="center" wrapText="1"/>
    </xf>
    <xf numFmtId="0" fontId="19" fillId="0" borderId="90" xfId="0" applyFont="1" applyBorder="1" applyAlignment="1">
      <alignment horizontal="center" vertical="center" wrapText="1"/>
    </xf>
    <xf numFmtId="0" fontId="17" fillId="11" borderId="39" xfId="0" applyFont="1" applyFill="1" applyBorder="1" applyAlignment="1">
      <alignment horizontal="center" vertical="center" wrapText="1"/>
    </xf>
    <xf numFmtId="0" fontId="4" fillId="11" borderId="39" xfId="0" applyFont="1" applyFill="1" applyBorder="1" applyAlignment="1">
      <alignment horizontal="center" vertical="center" wrapText="1"/>
    </xf>
    <xf numFmtId="14" fontId="17" fillId="11" borderId="39" xfId="0" applyNumberFormat="1" applyFont="1" applyFill="1" applyBorder="1" applyAlignment="1">
      <alignment horizontal="center" vertical="center" wrapText="1"/>
    </xf>
    <xf numFmtId="0" fontId="17" fillId="0" borderId="39" xfId="0" applyFont="1" applyBorder="1" applyAlignment="1">
      <alignment horizontal="center" vertical="center" wrapText="1"/>
    </xf>
    <xf numFmtId="0" fontId="4" fillId="11" borderId="39" xfId="0" applyFont="1" applyFill="1" applyBorder="1" applyAlignment="1">
      <alignment horizontal="center" vertical="center"/>
    </xf>
    <xf numFmtId="14" fontId="4" fillId="11" borderId="39" xfId="0" applyNumberFormat="1" applyFont="1" applyFill="1" applyBorder="1" applyAlignment="1">
      <alignment horizontal="center" vertical="center" wrapText="1"/>
    </xf>
    <xf numFmtId="0" fontId="4" fillId="0" borderId="43" xfId="0" applyFont="1" applyBorder="1" applyAlignment="1">
      <alignment horizontal="center" vertical="center" wrapText="1"/>
    </xf>
    <xf numFmtId="14" fontId="17" fillId="11" borderId="39" xfId="0" applyNumberFormat="1" applyFont="1" applyFill="1" applyBorder="1" applyAlignment="1">
      <alignment horizontal="center" vertical="center"/>
    </xf>
    <xf numFmtId="0" fontId="34" fillId="11" borderId="0" xfId="0" applyFont="1" applyFill="1" applyAlignment="1">
      <alignment horizontal="center" vertical="center" wrapText="1"/>
    </xf>
    <xf numFmtId="0" fontId="16" fillId="11" borderId="23" xfId="0" applyFont="1" applyFill="1" applyBorder="1" applyAlignment="1">
      <alignment horizontal="center" vertical="center" wrapText="1"/>
    </xf>
    <xf numFmtId="0" fontId="16" fillId="11" borderId="23" xfId="0" applyFont="1" applyFill="1" applyBorder="1" applyAlignment="1">
      <alignment horizontal="center" vertical="center"/>
    </xf>
    <xf numFmtId="9" fontId="38" fillId="0" borderId="62" xfId="0" applyNumberFormat="1" applyFont="1" applyBorder="1" applyAlignment="1">
      <alignment horizontal="center" vertical="center" wrapText="1"/>
    </xf>
    <xf numFmtId="0" fontId="40" fillId="0" borderId="62" xfId="0" applyFont="1" applyBorder="1" applyAlignment="1">
      <alignment horizontal="center" vertical="center" wrapText="1"/>
    </xf>
    <xf numFmtId="0" fontId="40" fillId="0" borderId="62" xfId="0" applyFont="1" applyBorder="1" applyAlignment="1">
      <alignment horizontal="center" vertical="center"/>
    </xf>
    <xf numFmtId="0" fontId="38" fillId="0" borderId="62" xfId="0" applyFont="1" applyBorder="1" applyAlignment="1">
      <alignment horizontal="center" vertical="center" wrapText="1"/>
    </xf>
    <xf numFmtId="0" fontId="38" fillId="0" borderId="62" xfId="0" applyFont="1" applyBorder="1" applyAlignment="1">
      <alignment horizontal="center" vertical="center"/>
    </xf>
    <xf numFmtId="2" fontId="38" fillId="0" borderId="62" xfId="0" applyNumberFormat="1" applyFont="1" applyBorder="1" applyAlignment="1">
      <alignment horizontal="center" vertical="center" wrapText="1"/>
    </xf>
    <xf numFmtId="0" fontId="38" fillId="0" borderId="69" xfId="0" applyFont="1" applyBorder="1" applyAlignment="1">
      <alignment horizontal="center" vertical="center" wrapText="1"/>
    </xf>
    <xf numFmtId="169" fontId="38" fillId="0" borderId="62" xfId="0" applyNumberFormat="1" applyFont="1" applyBorder="1" applyAlignment="1">
      <alignment horizontal="center" vertical="center" wrapText="1"/>
    </xf>
    <xf numFmtId="171" fontId="38" fillId="0" borderId="62" xfId="0" applyNumberFormat="1" applyFont="1" applyBorder="1" applyAlignment="1">
      <alignment horizontal="right" vertical="center" wrapText="1"/>
    </xf>
    <xf numFmtId="170" fontId="38" fillId="0" borderId="62" xfId="0" applyNumberFormat="1" applyFont="1" applyBorder="1" applyAlignment="1">
      <alignment horizontal="center" vertical="center"/>
    </xf>
    <xf numFmtId="0" fontId="40" fillId="0" borderId="62" xfId="0" applyFont="1" applyBorder="1" applyAlignment="1">
      <alignment horizontal="center" vertical="center" textRotation="90" wrapText="1"/>
    </xf>
    <xf numFmtId="9" fontId="38" fillId="0" borderId="62" xfId="0" applyNumberFormat="1" applyFont="1" applyBorder="1" applyAlignment="1">
      <alignment horizontal="center" vertical="center"/>
    </xf>
    <xf numFmtId="0" fontId="40" fillId="0" borderId="62" xfId="0" applyFont="1" applyBorder="1" applyAlignment="1">
      <alignment horizontal="center" vertical="center" textRotation="90"/>
    </xf>
    <xf numFmtId="0" fontId="38" fillId="0" borderId="62" xfId="0" applyFont="1" applyBorder="1" applyAlignment="1">
      <alignment horizontal="center" vertical="center" textRotation="90"/>
    </xf>
    <xf numFmtId="0" fontId="19" fillId="11" borderId="56" xfId="0" applyFont="1" applyFill="1" applyBorder="1" applyAlignment="1">
      <alignment horizontal="center" vertical="center" wrapText="1"/>
    </xf>
    <xf numFmtId="0" fontId="46" fillId="0" borderId="30" xfId="0" applyFont="1" applyBorder="1" applyAlignment="1">
      <alignment horizontal="center" vertical="center" wrapText="1"/>
    </xf>
    <xf numFmtId="0" fontId="47" fillId="11" borderId="95" xfId="0" applyFont="1" applyFill="1" applyBorder="1" applyAlignment="1">
      <alignment horizontal="center" vertical="center" textRotation="90" wrapText="1"/>
    </xf>
    <xf numFmtId="0" fontId="20" fillId="11" borderId="38" xfId="0" applyFont="1" applyFill="1" applyBorder="1" applyAlignment="1">
      <alignment horizontal="center" vertical="center" wrapText="1"/>
    </xf>
    <xf numFmtId="0" fontId="45" fillId="0" borderId="27" xfId="0" applyFont="1" applyBorder="1" applyAlignment="1">
      <alignment horizontal="center" vertical="center" wrapText="1"/>
    </xf>
    <xf numFmtId="0" fontId="45" fillId="11" borderId="27" xfId="0" applyFont="1" applyFill="1" applyBorder="1" applyAlignment="1">
      <alignment horizontal="center" vertical="center" wrapText="1"/>
    </xf>
    <xf numFmtId="14" fontId="32" fillId="0" borderId="91" xfId="0" applyNumberFormat="1" applyFont="1" applyBorder="1" applyAlignment="1">
      <alignment horizontal="center" vertical="center" wrapText="1"/>
    </xf>
    <xf numFmtId="0" fontId="20" fillId="0" borderId="38" xfId="0" applyFont="1" applyBorder="1" applyAlignment="1">
      <alignment horizontal="center" vertical="center" wrapText="1"/>
    </xf>
    <xf numFmtId="0" fontId="45" fillId="0" borderId="31" xfId="0" applyFont="1" applyBorder="1" applyAlignment="1">
      <alignment horizontal="center" vertical="center" wrapText="1"/>
    </xf>
    <xf numFmtId="0" fontId="20" fillId="0" borderId="58" xfId="0" applyFont="1" applyBorder="1" applyAlignment="1">
      <alignment horizontal="center" vertical="center" wrapText="1"/>
    </xf>
    <xf numFmtId="0" fontId="45" fillId="0" borderId="55" xfId="0" applyFont="1" applyBorder="1" applyAlignment="1">
      <alignment horizontal="center" vertical="center" wrapText="1"/>
    </xf>
    <xf numFmtId="0" fontId="45" fillId="0" borderId="58" xfId="0" applyFont="1" applyBorder="1" applyAlignment="1">
      <alignment horizontal="center" vertical="center" wrapText="1"/>
    </xf>
    <xf numFmtId="14" fontId="32" fillId="0" borderId="99" xfId="0" applyNumberFormat="1" applyFont="1" applyBorder="1" applyAlignment="1">
      <alignment horizontal="center" vertical="center" wrapText="1"/>
    </xf>
    <xf numFmtId="14" fontId="32" fillId="0" borderId="92" xfId="0" applyNumberFormat="1" applyFont="1" applyBorder="1" applyAlignment="1">
      <alignment horizontal="center" vertical="center" wrapText="1"/>
    </xf>
    <xf numFmtId="0" fontId="20" fillId="0" borderId="2"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104" xfId="0" applyFont="1" applyBorder="1" applyAlignment="1">
      <alignment horizontal="center" vertical="center" wrapText="1"/>
    </xf>
    <xf numFmtId="14" fontId="32" fillId="0" borderId="105" xfId="0" applyNumberFormat="1" applyFont="1" applyBorder="1" applyAlignment="1">
      <alignment horizontal="center" vertical="center" wrapText="1"/>
    </xf>
    <xf numFmtId="14" fontId="32" fillId="0" borderId="106" xfId="0" applyNumberFormat="1" applyFont="1" applyBorder="1" applyAlignment="1">
      <alignment horizontal="center" vertical="center" wrapText="1"/>
    </xf>
    <xf numFmtId="14" fontId="32" fillId="0" borderId="21" xfId="0" applyNumberFormat="1" applyFont="1" applyBorder="1" applyAlignment="1">
      <alignment horizontal="center" vertical="center" wrapText="1"/>
    </xf>
    <xf numFmtId="0" fontId="45" fillId="0" borderId="87" xfId="0" applyFont="1" applyBorder="1" applyAlignment="1">
      <alignment horizontal="center" vertical="center" wrapText="1"/>
    </xf>
    <xf numFmtId="14" fontId="32" fillId="0" borderId="103" xfId="0" applyNumberFormat="1" applyFont="1" applyBorder="1" applyAlignment="1">
      <alignment horizontal="center" vertical="center" wrapText="1"/>
    </xf>
    <xf numFmtId="14" fontId="32" fillId="0" borderId="94" xfId="0" applyNumberFormat="1" applyFont="1" applyBorder="1" applyAlignment="1">
      <alignment horizontal="center" vertical="center" wrapText="1"/>
    </xf>
    <xf numFmtId="0" fontId="21" fillId="11" borderId="58" xfId="0" applyFont="1" applyFill="1" applyBorder="1" applyAlignment="1">
      <alignment horizontal="center" vertical="center" wrapText="1"/>
    </xf>
    <xf numFmtId="14" fontId="32" fillId="0" borderId="100" xfId="0" applyNumberFormat="1" applyFont="1" applyBorder="1" applyAlignment="1">
      <alignment horizontal="center" vertical="center" wrapText="1"/>
    </xf>
    <xf numFmtId="0" fontId="21" fillId="0" borderId="31" xfId="0" applyFont="1" applyBorder="1" applyAlignment="1">
      <alignment horizontal="center" vertical="center" wrapText="1"/>
    </xf>
    <xf numFmtId="0" fontId="21" fillId="0" borderId="58" xfId="0" applyFont="1" applyBorder="1" applyAlignment="1">
      <alignment horizontal="center" vertical="center" wrapText="1"/>
    </xf>
    <xf numFmtId="0" fontId="21" fillId="11" borderId="31" xfId="0" applyFont="1" applyFill="1" applyBorder="1" applyAlignment="1">
      <alignment horizontal="center" vertical="center" wrapText="1"/>
    </xf>
    <xf numFmtId="0" fontId="19" fillId="11" borderId="39" xfId="0" applyFont="1" applyFill="1" applyBorder="1" applyAlignment="1">
      <alignment horizontal="center" vertical="center"/>
    </xf>
    <xf numFmtId="0" fontId="19" fillId="11" borderId="39" xfId="0" applyFont="1" applyFill="1" applyBorder="1" applyAlignment="1">
      <alignment horizontal="center" vertical="center" wrapText="1"/>
    </xf>
    <xf numFmtId="0" fontId="4" fillId="0" borderId="39" xfId="0" applyFont="1" applyBorder="1" applyAlignment="1">
      <alignment vertical="center" wrapText="1"/>
    </xf>
    <xf numFmtId="14" fontId="17" fillId="0" borderId="39" xfId="0" applyNumberFormat="1" applyFont="1" applyBorder="1" applyAlignment="1">
      <alignment horizontal="center" vertical="center" wrapText="1"/>
    </xf>
    <xf numFmtId="0" fontId="48" fillId="0" borderId="52" xfId="0" applyFont="1" applyBorder="1" applyAlignment="1">
      <alignment horizontal="center" vertical="center" wrapText="1"/>
    </xf>
    <xf numFmtId="0" fontId="4" fillId="0" borderId="52" xfId="0" applyFont="1" applyBorder="1" applyAlignment="1">
      <alignment horizontal="center" vertical="center" wrapText="1"/>
    </xf>
    <xf numFmtId="167" fontId="4" fillId="0" borderId="52" xfId="0" applyNumberFormat="1" applyFont="1" applyBorder="1" applyAlignment="1">
      <alignment horizontal="center" vertical="center"/>
    </xf>
    <xf numFmtId="0" fontId="17" fillId="0" borderId="52" xfId="0" applyFont="1" applyBorder="1" applyAlignment="1">
      <alignment horizontal="center" vertical="center" wrapText="1"/>
    </xf>
    <xf numFmtId="167" fontId="4" fillId="0" borderId="52" xfId="0" applyNumberFormat="1" applyFont="1" applyBorder="1" applyAlignment="1">
      <alignment horizontal="center" vertical="center" wrapText="1"/>
    </xf>
    <xf numFmtId="165" fontId="8" fillId="21" borderId="39" xfId="0" applyNumberFormat="1" applyFont="1" applyFill="1" applyBorder="1" applyAlignment="1">
      <alignment horizontal="center" vertical="center" wrapText="1"/>
    </xf>
    <xf numFmtId="0" fontId="13" fillId="21" borderId="39" xfId="5" applyFill="1" applyBorder="1" applyAlignment="1">
      <alignment horizontal="center" vertical="center" wrapText="1"/>
    </xf>
    <xf numFmtId="0" fontId="1" fillId="21" borderId="23" xfId="0" applyFont="1" applyFill="1" applyBorder="1" applyAlignment="1">
      <alignment horizontal="center" vertical="center" wrapText="1"/>
    </xf>
    <xf numFmtId="165" fontId="4" fillId="21" borderId="39" xfId="0" applyNumberFormat="1" applyFont="1" applyFill="1" applyBorder="1" applyAlignment="1">
      <alignment horizontal="center" vertical="center" wrapText="1"/>
    </xf>
    <xf numFmtId="0" fontId="17" fillId="21" borderId="39" xfId="0" applyFont="1" applyFill="1" applyBorder="1" applyAlignment="1">
      <alignment horizontal="center" vertical="center" wrapText="1"/>
    </xf>
    <xf numFmtId="14" fontId="17" fillId="21" borderId="39" xfId="0" applyNumberFormat="1" applyFont="1" applyFill="1" applyBorder="1" applyAlignment="1">
      <alignment horizontal="center" vertical="center" wrapText="1"/>
    </xf>
    <xf numFmtId="14" fontId="13" fillId="21" borderId="39" xfId="5" applyNumberFormat="1" applyFill="1" applyBorder="1" applyAlignment="1">
      <alignment horizontal="center" vertical="center" wrapText="1"/>
    </xf>
    <xf numFmtId="0" fontId="8" fillId="21" borderId="0" xfId="0" applyFont="1" applyFill="1" applyAlignment="1">
      <alignment horizontal="center" vertical="center" wrapText="1"/>
    </xf>
    <xf numFmtId="14" fontId="49" fillId="21" borderId="39" xfId="0" applyNumberFormat="1" applyFont="1" applyFill="1" applyBorder="1" applyAlignment="1">
      <alignment horizontal="center" vertical="center" wrapText="1"/>
    </xf>
    <xf numFmtId="0" fontId="4" fillId="21" borderId="39" xfId="0" applyFont="1" applyFill="1" applyBorder="1" applyAlignment="1">
      <alignment horizontal="center" vertical="center" wrapText="1"/>
    </xf>
    <xf numFmtId="0" fontId="4" fillId="21" borderId="39" xfId="0" applyFont="1" applyFill="1" applyBorder="1" applyAlignment="1">
      <alignment horizontal="justify" vertical="center" wrapText="1"/>
    </xf>
    <xf numFmtId="14" fontId="4" fillId="22" borderId="39" xfId="0" applyNumberFormat="1" applyFont="1" applyFill="1" applyBorder="1" applyAlignment="1">
      <alignment horizontal="center" vertical="center" wrapText="1"/>
    </xf>
    <xf numFmtId="0" fontId="13" fillId="21" borderId="2" xfId="5" applyFill="1" applyBorder="1" applyAlignment="1">
      <alignment horizontal="center" vertical="center" wrapText="1"/>
    </xf>
    <xf numFmtId="14" fontId="51" fillId="21" borderId="39" xfId="5" applyNumberFormat="1" applyFont="1" applyFill="1" applyBorder="1" applyAlignment="1">
      <alignment horizontal="center" vertical="center" wrapText="1"/>
    </xf>
    <xf numFmtId="0" fontId="4" fillId="21" borderId="23" xfId="2" applyFont="1" applyFill="1" applyBorder="1" applyAlignment="1">
      <alignment horizontal="center" vertical="center" wrapText="1"/>
    </xf>
    <xf numFmtId="0" fontId="13" fillId="21" borderId="23" xfId="5" applyFill="1" applyBorder="1" applyAlignment="1">
      <alignment horizontal="center" vertical="center" wrapText="1"/>
    </xf>
    <xf numFmtId="165" fontId="1" fillId="0" borderId="23" xfId="0" applyNumberFormat="1" applyFont="1" applyBorder="1" applyAlignment="1">
      <alignment horizontal="left" vertical="center" wrapText="1"/>
    </xf>
    <xf numFmtId="165" fontId="1" fillId="21" borderId="23" xfId="0" applyNumberFormat="1" applyFont="1" applyFill="1" applyBorder="1" applyAlignment="1">
      <alignment horizontal="center" vertical="center" wrapText="1"/>
    </xf>
    <xf numFmtId="166" fontId="13" fillId="21" borderId="23" xfId="5" applyNumberFormat="1" applyFill="1" applyBorder="1" applyAlignment="1">
      <alignment horizontal="center" vertical="center" wrapText="1"/>
    </xf>
    <xf numFmtId="166" fontId="1" fillId="21" borderId="40" xfId="0" applyNumberFormat="1" applyFont="1" applyFill="1" applyBorder="1" applyAlignment="1">
      <alignment horizontal="center" vertical="center" wrapText="1"/>
    </xf>
    <xf numFmtId="0" fontId="1" fillId="21" borderId="37" xfId="0" applyFont="1" applyFill="1" applyBorder="1" applyAlignment="1">
      <alignment horizontal="center" vertical="center" wrapText="1"/>
    </xf>
    <xf numFmtId="166" fontId="1" fillId="21" borderId="23" xfId="0" applyNumberFormat="1" applyFont="1" applyFill="1" applyBorder="1" applyAlignment="1">
      <alignment horizontal="center" vertical="center" wrapText="1"/>
    </xf>
    <xf numFmtId="0" fontId="47" fillId="11" borderId="84" xfId="0" applyFont="1" applyFill="1" applyBorder="1" applyAlignment="1">
      <alignment horizontal="center" vertical="center" textRotation="90" wrapText="1"/>
    </xf>
    <xf numFmtId="14" fontId="32" fillId="0" borderId="111" xfId="0" applyNumberFormat="1" applyFont="1" applyBorder="1" applyAlignment="1">
      <alignment horizontal="center" vertical="center" wrapText="1"/>
    </xf>
    <xf numFmtId="0" fontId="8" fillId="21" borderId="39" xfId="0" applyFont="1" applyFill="1" applyBorder="1" applyAlignment="1">
      <alignment horizontal="left" vertical="top" wrapText="1"/>
    </xf>
    <xf numFmtId="0" fontId="17" fillId="21" borderId="39" xfId="0" applyFont="1" applyFill="1" applyBorder="1" applyAlignment="1">
      <alignment horizontal="left" vertical="top" wrapText="1"/>
    </xf>
    <xf numFmtId="0" fontId="50" fillId="20" borderId="92" xfId="0" applyFont="1" applyFill="1" applyBorder="1" applyAlignment="1">
      <alignment horizontal="center" vertical="center" wrapText="1"/>
    </xf>
    <xf numFmtId="0" fontId="8" fillId="21" borderId="23" xfId="2" applyFont="1" applyFill="1" applyBorder="1" applyAlignment="1">
      <alignment horizontal="center" vertical="center" wrapText="1"/>
    </xf>
    <xf numFmtId="0" fontId="8" fillId="21" borderId="23" xfId="2" applyFont="1" applyFill="1" applyBorder="1" applyAlignment="1">
      <alignment horizontal="left" vertical="center" wrapText="1"/>
    </xf>
    <xf numFmtId="166" fontId="1" fillId="21" borderId="23" xfId="0" applyNumberFormat="1" applyFont="1" applyFill="1" applyBorder="1" applyAlignment="1">
      <alignment horizontal="center" vertical="top" wrapText="1"/>
    </xf>
    <xf numFmtId="166" fontId="13" fillId="21" borderId="40" xfId="5" applyNumberFormat="1" applyFill="1" applyBorder="1" applyAlignment="1">
      <alignment horizontal="center" vertical="center" wrapText="1"/>
    </xf>
    <xf numFmtId="166" fontId="1" fillId="21" borderId="2" xfId="0" applyNumberFormat="1" applyFont="1" applyFill="1" applyBorder="1" applyAlignment="1">
      <alignment horizontal="center" vertical="center" wrapText="1"/>
    </xf>
    <xf numFmtId="0" fontId="20" fillId="0" borderId="3" xfId="8" applyFont="1" applyBorder="1" applyAlignment="1">
      <alignment horizontal="center" vertical="center" wrapText="1"/>
    </xf>
    <xf numFmtId="0" fontId="21" fillId="11" borderId="87" xfId="0" applyFont="1" applyFill="1" applyBorder="1" applyAlignment="1">
      <alignment horizontal="center" vertical="center" wrapText="1"/>
    </xf>
    <xf numFmtId="14" fontId="4" fillId="21" borderId="39" xfId="0" applyNumberFormat="1" applyFont="1" applyFill="1" applyBorder="1" applyAlignment="1">
      <alignment horizontal="center" vertical="center" wrapText="1"/>
    </xf>
    <xf numFmtId="0" fontId="1" fillId="21" borderId="37" xfId="0" applyFont="1" applyFill="1" applyBorder="1" applyAlignment="1">
      <alignment horizontal="center" vertical="top" wrapText="1"/>
    </xf>
    <xf numFmtId="0" fontId="18" fillId="9" borderId="0" xfId="0" applyFont="1" applyFill="1" applyAlignment="1">
      <alignment horizontal="center" vertical="center" wrapText="1"/>
    </xf>
    <xf numFmtId="0" fontId="1" fillId="21" borderId="124" xfId="0" applyFont="1" applyFill="1" applyBorder="1" applyAlignment="1">
      <alignment horizontal="center" vertical="center" wrapText="1"/>
    </xf>
    <xf numFmtId="164" fontId="4" fillId="21" borderId="124" xfId="2" applyNumberFormat="1" applyFont="1" applyFill="1" applyBorder="1" applyAlignment="1">
      <alignment horizontal="center" vertical="center"/>
    </xf>
    <xf numFmtId="0" fontId="55" fillId="23" borderId="46" xfId="11" applyFont="1" applyFill="1" applyBorder="1" applyAlignment="1">
      <alignment horizontal="center" vertical="center" wrapText="1"/>
    </xf>
    <xf numFmtId="0" fontId="1" fillId="0" borderId="127" xfId="2" applyBorder="1"/>
    <xf numFmtId="0" fontId="55" fillId="23" borderId="16" xfId="11" applyFont="1" applyFill="1" applyBorder="1" applyAlignment="1">
      <alignment horizontal="center" vertical="center" wrapText="1"/>
    </xf>
    <xf numFmtId="9" fontId="55" fillId="20" borderId="18" xfId="11" applyNumberFormat="1" applyFont="1" applyFill="1" applyBorder="1" applyAlignment="1">
      <alignment horizontal="center" vertical="center" wrapText="1"/>
    </xf>
    <xf numFmtId="0" fontId="55" fillId="23" borderId="48" xfId="11" applyFont="1" applyFill="1" applyBorder="1" applyAlignment="1">
      <alignment horizontal="center" vertical="center" wrapText="1"/>
    </xf>
    <xf numFmtId="0" fontId="55" fillId="23" borderId="35" xfId="11" applyFont="1" applyFill="1" applyBorder="1" applyAlignment="1">
      <alignment horizontal="center" vertical="center" wrapText="1"/>
    </xf>
    <xf numFmtId="0" fontId="16" fillId="16" borderId="156" xfId="0" applyFont="1" applyFill="1" applyBorder="1" applyAlignment="1">
      <alignment horizontal="center" vertical="center" wrapText="1"/>
    </xf>
    <xf numFmtId="0" fontId="16" fillId="16" borderId="157" xfId="0" applyFont="1" applyFill="1" applyBorder="1" applyAlignment="1">
      <alignment horizontal="center" vertical="center" wrapText="1"/>
    </xf>
    <xf numFmtId="0" fontId="16" fillId="16" borderId="158" xfId="0" applyFont="1" applyFill="1" applyBorder="1" applyAlignment="1">
      <alignment horizontal="center" vertical="center" wrapText="1"/>
    </xf>
    <xf numFmtId="0" fontId="17" fillId="11" borderId="145" xfId="0" applyFont="1" applyFill="1" applyBorder="1" applyAlignment="1">
      <alignment horizontal="center" vertical="center" wrapText="1"/>
    </xf>
    <xf numFmtId="0" fontId="17" fillId="11" borderId="145" xfId="0" applyFont="1" applyFill="1" applyBorder="1" applyAlignment="1">
      <alignment vertical="center" wrapText="1"/>
    </xf>
    <xf numFmtId="0" fontId="17" fillId="11" borderId="145" xfId="0" applyFont="1" applyFill="1" applyBorder="1" applyAlignment="1">
      <alignment horizontal="left" vertical="center" wrapText="1"/>
    </xf>
    <xf numFmtId="0" fontId="4" fillId="0" borderId="145" xfId="0" applyFont="1" applyBorder="1" applyAlignment="1">
      <alignment horizontal="center" vertical="center" wrapText="1"/>
    </xf>
    <xf numFmtId="14" fontId="17" fillId="11" borderId="145" xfId="0" applyNumberFormat="1" applyFont="1" applyFill="1" applyBorder="1" applyAlignment="1">
      <alignment horizontal="center" vertical="center"/>
    </xf>
    <xf numFmtId="0" fontId="17" fillId="11" borderId="146" xfId="0" applyFont="1" applyFill="1" applyBorder="1" applyAlignment="1">
      <alignment horizontal="center" vertical="center" wrapText="1"/>
    </xf>
    <xf numFmtId="0" fontId="17" fillId="11" borderId="147" xfId="0" applyFont="1" applyFill="1" applyBorder="1" applyAlignment="1">
      <alignment horizontal="center" vertical="center" wrapText="1"/>
    </xf>
    <xf numFmtId="0" fontId="17" fillId="11" borderId="147" xfId="0" applyFont="1" applyFill="1" applyBorder="1" applyAlignment="1">
      <alignment vertical="center" wrapText="1"/>
    </xf>
    <xf numFmtId="0" fontId="17" fillId="11" borderId="147" xfId="0" applyFont="1" applyFill="1" applyBorder="1" applyAlignment="1">
      <alignment horizontal="left" vertical="center" wrapText="1"/>
    </xf>
    <xf numFmtId="0" fontId="4" fillId="0" borderId="147" xfId="0" applyFont="1" applyBorder="1" applyAlignment="1">
      <alignment horizontal="center" vertical="center" wrapText="1"/>
    </xf>
    <xf numFmtId="14" fontId="17" fillId="11" borderId="147" xfId="0" applyNumberFormat="1" applyFont="1" applyFill="1" applyBorder="1" applyAlignment="1">
      <alignment horizontal="center" vertical="center"/>
    </xf>
    <xf numFmtId="0" fontId="17" fillId="11" borderId="148" xfId="0" applyFont="1" applyFill="1" applyBorder="1" applyAlignment="1">
      <alignment horizontal="center" vertical="center" wrapText="1"/>
    </xf>
    <xf numFmtId="0" fontId="17" fillId="11" borderId="150" xfId="0" applyFont="1" applyFill="1" applyBorder="1" applyAlignment="1">
      <alignment horizontal="center" vertical="center" wrapText="1"/>
    </xf>
    <xf numFmtId="0" fontId="17" fillId="11" borderId="150" xfId="0" applyFont="1" applyFill="1" applyBorder="1" applyAlignment="1">
      <alignment vertical="center" wrapText="1"/>
    </xf>
    <xf numFmtId="0" fontId="17" fillId="11" borderId="150" xfId="0" applyFont="1" applyFill="1" applyBorder="1" applyAlignment="1">
      <alignment horizontal="left" vertical="center" wrapText="1"/>
    </xf>
    <xf numFmtId="0" fontId="4" fillId="0" borderId="150" xfId="0" applyFont="1" applyBorder="1" applyAlignment="1">
      <alignment horizontal="center" vertical="center" wrapText="1"/>
    </xf>
    <xf numFmtId="14" fontId="17" fillId="11" borderId="150" xfId="0" applyNumberFormat="1" applyFont="1" applyFill="1" applyBorder="1" applyAlignment="1">
      <alignment horizontal="center" vertical="center"/>
    </xf>
    <xf numFmtId="0" fontId="19" fillId="16" borderId="158" xfId="0" applyFont="1" applyFill="1" applyBorder="1" applyAlignment="1">
      <alignment horizontal="center" vertical="center" wrapText="1"/>
    </xf>
    <xf numFmtId="14" fontId="17" fillId="11" borderId="151" xfId="0" applyNumberFormat="1" applyFont="1" applyFill="1" applyBorder="1" applyAlignment="1">
      <alignment horizontal="center" vertical="center"/>
    </xf>
    <xf numFmtId="14" fontId="17" fillId="11" borderId="152" xfId="0" applyNumberFormat="1" applyFont="1" applyFill="1" applyBorder="1" applyAlignment="1">
      <alignment horizontal="center" vertical="center"/>
    </xf>
    <xf numFmtId="14" fontId="17" fillId="11" borderId="153" xfId="0" applyNumberFormat="1" applyFont="1" applyFill="1" applyBorder="1" applyAlignment="1">
      <alignment horizontal="center" vertical="center"/>
    </xf>
    <xf numFmtId="0" fontId="19" fillId="10" borderId="23" xfId="0" applyFont="1" applyFill="1" applyBorder="1" applyAlignment="1">
      <alignment horizontal="center" vertical="center" wrapText="1"/>
    </xf>
    <xf numFmtId="0" fontId="17" fillId="0" borderId="0" xfId="0" applyFont="1" applyAlignment="1">
      <alignment vertical="center"/>
    </xf>
    <xf numFmtId="0" fontId="0" fillId="0" borderId="0" xfId="0" applyAlignment="1">
      <alignment vertical="center"/>
    </xf>
    <xf numFmtId="0" fontId="17" fillId="0" borderId="159" xfId="0" applyFont="1" applyBorder="1" applyAlignment="1">
      <alignment vertical="center"/>
    </xf>
    <xf numFmtId="0" fontId="17" fillId="0" borderId="152" xfId="0" applyFont="1" applyBorder="1" applyAlignment="1">
      <alignment vertical="center"/>
    </xf>
    <xf numFmtId="0" fontId="17" fillId="11" borderId="149" xfId="0" applyFont="1" applyFill="1" applyBorder="1" applyAlignment="1">
      <alignment horizontal="center" vertical="center" wrapText="1"/>
    </xf>
    <xf numFmtId="0" fontId="17" fillId="0" borderId="160" xfId="0" applyFont="1" applyBorder="1" applyAlignment="1">
      <alignment vertical="center"/>
    </xf>
    <xf numFmtId="0" fontId="17" fillId="0" borderId="153" xfId="0" applyFont="1" applyBorder="1" applyAlignment="1">
      <alignment vertical="center"/>
    </xf>
    <xf numFmtId="0" fontId="55" fillId="23" borderId="161" xfId="11" applyFont="1" applyFill="1" applyBorder="1" applyAlignment="1">
      <alignment horizontal="center" vertical="center" wrapText="1"/>
    </xf>
    <xf numFmtId="0" fontId="6" fillId="0" borderId="109" xfId="0" applyFont="1" applyBorder="1" applyAlignment="1">
      <alignment horizontal="left" vertical="center"/>
    </xf>
    <xf numFmtId="0" fontId="6" fillId="0" borderId="108" xfId="0" applyFont="1" applyBorder="1" applyAlignment="1">
      <alignment horizontal="left" vertical="center"/>
    </xf>
    <xf numFmtId="0" fontId="1" fillId="10" borderId="108" xfId="0" applyFont="1" applyFill="1" applyBorder="1" applyAlignment="1">
      <alignment horizontal="left" vertical="center" wrapText="1"/>
    </xf>
    <xf numFmtId="0" fontId="1" fillId="0" borderId="129" xfId="0" applyFont="1" applyBorder="1" applyAlignment="1">
      <alignment horizontal="left" vertical="center" wrapText="1"/>
    </xf>
    <xf numFmtId="0" fontId="1" fillId="10" borderId="163" xfId="0" applyFont="1" applyFill="1" applyBorder="1" applyAlignment="1">
      <alignment horizontal="center" vertical="center" wrapText="1"/>
    </xf>
    <xf numFmtId="0" fontId="1" fillId="10" borderId="129" xfId="0" applyFont="1" applyFill="1" applyBorder="1" applyAlignment="1">
      <alignment horizontal="left" vertical="center" wrapText="1"/>
    </xf>
    <xf numFmtId="0" fontId="1" fillId="0" borderId="125" xfId="3" applyBorder="1" applyAlignment="1">
      <alignment vertical="center" wrapText="1"/>
    </xf>
    <xf numFmtId="9" fontId="55" fillId="20" borderId="161" xfId="11" applyNumberFormat="1" applyFont="1" applyFill="1" applyBorder="1" applyAlignment="1">
      <alignment horizontal="center" vertical="center" wrapText="1"/>
    </xf>
    <xf numFmtId="0" fontId="27" fillId="0" borderId="125" xfId="0" applyFont="1" applyBorder="1" applyAlignment="1">
      <alignment horizontal="left" vertical="center" wrapText="1"/>
    </xf>
    <xf numFmtId="0" fontId="17" fillId="21" borderId="101" xfId="0" applyFont="1" applyFill="1" applyBorder="1" applyAlignment="1">
      <alignment horizontal="center" vertical="center" wrapText="1"/>
    </xf>
    <xf numFmtId="0" fontId="4" fillId="21" borderId="101" xfId="0" applyFont="1" applyFill="1" applyBorder="1" applyAlignment="1">
      <alignment horizontal="center" vertical="center" wrapText="1"/>
    </xf>
    <xf numFmtId="9" fontId="55" fillId="20" borderId="46" xfId="12" applyFont="1" applyFill="1" applyBorder="1" applyAlignment="1">
      <alignment horizontal="center" vertical="center" wrapText="1"/>
    </xf>
    <xf numFmtId="9" fontId="55" fillId="0" borderId="164" xfId="11" applyNumberFormat="1" applyFont="1" applyBorder="1" applyAlignment="1">
      <alignment vertical="center" wrapText="1"/>
    </xf>
    <xf numFmtId="9" fontId="55" fillId="0" borderId="165" xfId="11" applyNumberFormat="1" applyFont="1" applyBorder="1" applyAlignment="1">
      <alignment vertical="center" wrapText="1"/>
    </xf>
    <xf numFmtId="9" fontId="55" fillId="0" borderId="166" xfId="11" applyNumberFormat="1" applyFont="1" applyBorder="1" applyAlignment="1">
      <alignment vertical="center" wrapText="1"/>
    </xf>
    <xf numFmtId="9" fontId="0" fillId="0" borderId="0" xfId="12" applyFont="1" applyAlignment="1">
      <alignment horizontal="center" vertical="center"/>
    </xf>
    <xf numFmtId="9" fontId="0" fillId="0" borderId="0" xfId="12" applyFont="1" applyAlignment="1">
      <alignment vertical="center"/>
    </xf>
    <xf numFmtId="9" fontId="55" fillId="20" borderId="161" xfId="12" applyFont="1" applyFill="1" applyBorder="1" applyAlignment="1">
      <alignment horizontal="center" vertical="center" wrapText="1"/>
    </xf>
    <xf numFmtId="9" fontId="55" fillId="20" borderId="18" xfId="12" applyFont="1" applyFill="1" applyBorder="1" applyAlignment="1">
      <alignment horizontal="center" vertical="center" wrapText="1"/>
    </xf>
    <xf numFmtId="9" fontId="37" fillId="0" borderId="0" xfId="12" applyFont="1" applyAlignment="1">
      <alignment vertical="center"/>
    </xf>
    <xf numFmtId="9" fontId="37" fillId="0" borderId="164" xfId="12" applyFont="1" applyBorder="1" applyAlignment="1">
      <alignment vertical="center"/>
    </xf>
    <xf numFmtId="9" fontId="37" fillId="0" borderId="165" xfId="12" applyFont="1" applyBorder="1" applyAlignment="1">
      <alignment vertical="center"/>
    </xf>
    <xf numFmtId="9" fontId="37" fillId="0" borderId="166" xfId="12" applyFont="1" applyBorder="1" applyAlignment="1">
      <alignment vertical="center"/>
    </xf>
    <xf numFmtId="9" fontId="0" fillId="0" borderId="0" xfId="12" applyFont="1"/>
    <xf numFmtId="9" fontId="0" fillId="0" borderId="0" xfId="12" applyFont="1" applyAlignment="1">
      <alignment horizontal="center"/>
    </xf>
    <xf numFmtId="9" fontId="17" fillId="0" borderId="0" xfId="12" applyFont="1"/>
    <xf numFmtId="9" fontId="19" fillId="0" borderId="0" xfId="12" applyFont="1" applyAlignment="1">
      <alignment vertical="center"/>
    </xf>
    <xf numFmtId="9" fontId="4" fillId="0" borderId="0" xfId="12" applyFont="1"/>
    <xf numFmtId="9" fontId="17" fillId="0" borderId="165" xfId="12" applyFont="1" applyBorder="1" applyAlignment="1">
      <alignment vertical="center"/>
    </xf>
    <xf numFmtId="9" fontId="17" fillId="0" borderId="166" xfId="12" applyFont="1" applyBorder="1" applyAlignment="1">
      <alignment vertical="center"/>
    </xf>
    <xf numFmtId="0" fontId="19" fillId="10" borderId="124" xfId="0" applyFont="1" applyFill="1" applyBorder="1" applyAlignment="1">
      <alignment horizontal="center" vertical="center" wrapText="1"/>
    </xf>
    <xf numFmtId="0" fontId="17" fillId="0" borderId="175" xfId="0" applyFont="1" applyBorder="1" applyAlignment="1">
      <alignment vertical="center"/>
    </xf>
    <xf numFmtId="9" fontId="17" fillId="0" borderId="171" xfId="12" applyFont="1" applyBorder="1" applyAlignment="1">
      <alignment vertical="center"/>
    </xf>
    <xf numFmtId="0" fontId="55" fillId="23" borderId="178" xfId="11" applyFont="1" applyFill="1" applyBorder="1" applyAlignment="1">
      <alignment horizontal="center" vertical="center" wrapText="1"/>
    </xf>
    <xf numFmtId="0" fontId="55" fillId="23" borderId="179" xfId="11" applyFont="1" applyFill="1" applyBorder="1" applyAlignment="1">
      <alignment horizontal="center" vertical="center" wrapText="1"/>
    </xf>
    <xf numFmtId="9" fontId="49" fillId="0" borderId="164" xfId="11" applyNumberFormat="1" applyFont="1" applyBorder="1" applyAlignment="1">
      <alignment horizontal="center" vertical="center" wrapText="1"/>
    </xf>
    <xf numFmtId="9" fontId="49" fillId="0" borderId="165" xfId="11" applyNumberFormat="1" applyFont="1" applyBorder="1" applyAlignment="1">
      <alignment horizontal="center" vertical="center" wrapText="1"/>
    </xf>
    <xf numFmtId="0" fontId="9" fillId="2" borderId="23" xfId="2" applyFont="1" applyFill="1" applyBorder="1" applyAlignment="1">
      <alignment horizontal="center" vertical="center"/>
    </xf>
    <xf numFmtId="0" fontId="9" fillId="2" borderId="23" xfId="2" applyFont="1" applyFill="1" applyBorder="1" applyAlignment="1">
      <alignment horizontal="center" vertical="center" wrapText="1"/>
    </xf>
    <xf numFmtId="0" fontId="1" fillId="0" borderId="0" xfId="2" applyAlignment="1">
      <alignment vertical="center"/>
    </xf>
    <xf numFmtId="9" fontId="49" fillId="0" borderId="182" xfId="11" applyNumberFormat="1" applyFont="1" applyBorder="1" applyAlignment="1">
      <alignment horizontal="center" vertical="center" wrapText="1"/>
    </xf>
    <xf numFmtId="170" fontId="55" fillId="23" borderId="13" xfId="11" applyNumberFormat="1" applyFont="1" applyFill="1" applyBorder="1" applyAlignment="1">
      <alignment horizontal="center" vertical="center" wrapText="1"/>
    </xf>
    <xf numFmtId="9" fontId="55" fillId="23" borderId="15" xfId="11" applyNumberFormat="1" applyFont="1" applyFill="1" applyBorder="1" applyAlignment="1">
      <alignment horizontal="right" vertical="center"/>
    </xf>
    <xf numFmtId="9" fontId="55" fillId="23" borderId="183" xfId="11" applyNumberFormat="1" applyFont="1" applyFill="1" applyBorder="1" applyAlignment="1">
      <alignment horizontal="center" vertical="center"/>
    </xf>
    <xf numFmtId="9" fontId="17" fillId="0" borderId="0" xfId="12" applyFont="1" applyAlignment="1">
      <alignment horizontal="center"/>
    </xf>
    <xf numFmtId="9" fontId="17" fillId="0" borderId="142" xfId="12" applyFont="1" applyBorder="1" applyAlignment="1">
      <alignment horizontal="center" vertical="center"/>
    </xf>
    <xf numFmtId="9" fontId="17" fillId="0" borderId="143" xfId="12" applyFont="1" applyBorder="1" applyAlignment="1">
      <alignment horizontal="center" vertical="center"/>
    </xf>
    <xf numFmtId="9" fontId="19" fillId="0" borderId="0" xfId="12" applyFont="1" applyAlignment="1">
      <alignment horizontal="center" vertical="center"/>
    </xf>
    <xf numFmtId="9" fontId="4" fillId="0" borderId="0" xfId="12" applyFont="1" applyAlignment="1">
      <alignment horizontal="center"/>
    </xf>
    <xf numFmtId="9" fontId="55" fillId="20" borderId="179" xfId="12" applyFont="1" applyFill="1" applyBorder="1" applyAlignment="1">
      <alignment horizontal="center" vertical="center" wrapText="1"/>
    </xf>
    <xf numFmtId="9" fontId="55" fillId="20" borderId="180" xfId="12" applyFont="1" applyFill="1" applyBorder="1" applyAlignment="1">
      <alignment horizontal="center" vertical="center" wrapText="1"/>
    </xf>
    <xf numFmtId="9" fontId="17" fillId="26" borderId="176" xfId="12" applyFont="1" applyFill="1" applyBorder="1" applyAlignment="1">
      <alignment horizontal="center" vertical="center"/>
    </xf>
    <xf numFmtId="9" fontId="17" fillId="26" borderId="177" xfId="12" applyFont="1" applyFill="1" applyBorder="1" applyAlignment="1">
      <alignment horizontal="center" vertical="center"/>
    </xf>
    <xf numFmtId="9" fontId="17" fillId="26" borderId="154" xfId="12" applyFont="1" applyFill="1" applyBorder="1" applyAlignment="1">
      <alignment horizontal="center" vertical="center"/>
    </xf>
    <xf numFmtId="9" fontId="17" fillId="26" borderId="173" xfId="12" applyFont="1" applyFill="1" applyBorder="1" applyAlignment="1">
      <alignment horizontal="center" vertical="center"/>
    </xf>
    <xf numFmtId="9" fontId="17" fillId="26" borderId="155" xfId="12" applyFont="1" applyFill="1" applyBorder="1" applyAlignment="1">
      <alignment horizontal="center" vertical="center"/>
    </xf>
    <xf numFmtId="9" fontId="17" fillId="26" borderId="174" xfId="12" applyFont="1" applyFill="1" applyBorder="1" applyAlignment="1">
      <alignment horizontal="center" vertical="center"/>
    </xf>
    <xf numFmtId="9" fontId="0" fillId="0" borderId="171" xfId="12" applyFont="1" applyBorder="1" applyAlignment="1">
      <alignment horizontal="right" vertical="center"/>
    </xf>
    <xf numFmtId="9" fontId="37" fillId="0" borderId="0" xfId="12" applyFont="1" applyAlignment="1">
      <alignment horizontal="center" vertical="center"/>
    </xf>
    <xf numFmtId="9" fontId="37" fillId="26" borderId="167" xfId="12" applyFont="1" applyFill="1" applyBorder="1" applyAlignment="1">
      <alignment horizontal="center" vertical="center"/>
    </xf>
    <xf numFmtId="9" fontId="37" fillId="26" borderId="165" xfId="12" applyFont="1" applyFill="1" applyBorder="1" applyAlignment="1">
      <alignment horizontal="center" vertical="center"/>
    </xf>
    <xf numFmtId="9" fontId="37" fillId="26" borderId="168" xfId="12" applyFont="1" applyFill="1" applyBorder="1" applyAlignment="1">
      <alignment horizontal="center" vertical="center"/>
    </xf>
    <xf numFmtId="9" fontId="37" fillId="26" borderId="166" xfId="12" applyFont="1" applyFill="1" applyBorder="1" applyAlignment="1">
      <alignment horizontal="center" vertical="center"/>
    </xf>
    <xf numFmtId="9" fontId="37" fillId="26" borderId="169" xfId="12" applyFont="1" applyFill="1" applyBorder="1" applyAlignment="1">
      <alignment horizontal="center" vertical="center"/>
    </xf>
    <xf numFmtId="9" fontId="55" fillId="23" borderId="183" xfId="12" applyFont="1" applyFill="1" applyBorder="1" applyAlignment="1">
      <alignment horizontal="center" vertical="center"/>
    </xf>
    <xf numFmtId="0" fontId="37" fillId="0" borderId="123" xfId="0" applyFont="1" applyBorder="1" applyAlignment="1">
      <alignment vertical="center" wrapText="1"/>
    </xf>
    <xf numFmtId="0" fontId="37" fillId="0" borderId="125" xfId="0" applyFont="1" applyBorder="1" applyAlignment="1">
      <alignment vertical="center" wrapText="1"/>
    </xf>
    <xf numFmtId="0" fontId="37" fillId="0" borderId="126" xfId="0" applyFont="1" applyBorder="1" applyAlignment="1">
      <alignment vertical="center" wrapText="1"/>
    </xf>
    <xf numFmtId="9" fontId="0" fillId="0" borderId="0" xfId="0" applyNumberFormat="1" applyAlignment="1">
      <alignment horizontal="right" vertical="center" wrapText="1"/>
    </xf>
    <xf numFmtId="9" fontId="0" fillId="2" borderId="165" xfId="12" applyFont="1" applyFill="1" applyBorder="1" applyAlignment="1">
      <alignment horizontal="right" vertical="center" wrapText="1"/>
    </xf>
    <xf numFmtId="9" fontId="0" fillId="2" borderId="166" xfId="12" applyFont="1" applyFill="1" applyBorder="1" applyAlignment="1">
      <alignment horizontal="right" vertical="center" wrapText="1"/>
    </xf>
    <xf numFmtId="9" fontId="0" fillId="2" borderId="0" xfId="0" applyNumberFormat="1" applyFill="1" applyAlignment="1">
      <alignment horizontal="right" vertical="center" wrapText="1"/>
    </xf>
    <xf numFmtId="0" fontId="0" fillId="0" borderId="170" xfId="0" applyBorder="1" applyAlignment="1">
      <alignment vertical="center" wrapText="1"/>
    </xf>
    <xf numFmtId="0" fontId="0" fillId="0" borderId="125" xfId="0" applyBorder="1" applyAlignment="1">
      <alignment vertical="center" wrapText="1"/>
    </xf>
    <xf numFmtId="0" fontId="6" fillId="0" borderId="125" xfId="0" applyFont="1" applyBorder="1" applyAlignment="1">
      <alignment horizontal="left" vertical="center" wrapText="1"/>
    </xf>
    <xf numFmtId="0" fontId="6" fillId="0" borderId="126" xfId="0" applyFont="1" applyBorder="1" applyAlignment="1">
      <alignment horizontal="left" vertical="center" wrapText="1"/>
    </xf>
    <xf numFmtId="9" fontId="0" fillId="0" borderId="0" xfId="12" applyFont="1" applyAlignment="1">
      <alignment horizontal="right" vertical="center"/>
    </xf>
    <xf numFmtId="9" fontId="14" fillId="2" borderId="0" xfId="12" applyFont="1" applyFill="1" applyAlignment="1" applyProtection="1">
      <alignment horizontal="right" vertical="center"/>
      <protection locked="0"/>
    </xf>
    <xf numFmtId="9" fontId="0" fillId="0" borderId="164" xfId="12" applyFont="1" applyBorder="1" applyAlignment="1">
      <alignment horizontal="right" vertical="center"/>
    </xf>
    <xf numFmtId="9" fontId="0" fillId="0" borderId="50" xfId="12" applyFont="1" applyBorder="1" applyAlignment="1">
      <alignment horizontal="right" vertical="center"/>
    </xf>
    <xf numFmtId="0" fontId="57" fillId="0" borderId="123" xfId="11" applyFont="1" applyBorder="1" applyAlignment="1">
      <alignment vertical="center" wrapText="1"/>
    </xf>
    <xf numFmtId="0" fontId="57" fillId="0" borderId="128" xfId="11" applyFont="1" applyBorder="1" applyAlignment="1">
      <alignment vertical="center" wrapText="1"/>
    </xf>
    <xf numFmtId="0" fontId="0" fillId="0" borderId="129" xfId="0" applyBorder="1" applyAlignment="1">
      <alignment vertical="center" wrapText="1"/>
    </xf>
    <xf numFmtId="0" fontId="0" fillId="0" borderId="130" xfId="0" applyBorder="1" applyAlignment="1">
      <alignment vertical="center" wrapText="1"/>
    </xf>
    <xf numFmtId="0" fontId="59" fillId="27" borderId="2" xfId="0" applyFont="1" applyFill="1" applyBorder="1" applyAlignment="1">
      <alignment horizontal="center" vertical="center" wrapText="1"/>
    </xf>
    <xf numFmtId="0" fontId="60" fillId="0" borderId="2" xfId="0" applyFont="1" applyBorder="1" applyAlignment="1">
      <alignment horizontal="justify" vertical="center" wrapText="1"/>
    </xf>
    <xf numFmtId="9" fontId="60" fillId="0" borderId="2" xfId="0" applyNumberFormat="1" applyFont="1" applyBorder="1" applyAlignment="1">
      <alignment horizontal="center" vertical="center" wrapText="1"/>
    </xf>
    <xf numFmtId="9" fontId="14" fillId="0" borderId="2" xfId="0" applyNumberFormat="1" applyFont="1" applyBorder="1" applyAlignment="1">
      <alignment horizontal="center" vertical="center" wrapText="1"/>
    </xf>
    <xf numFmtId="0" fontId="14" fillId="0" borderId="2" xfId="0" applyFont="1" applyBorder="1" applyAlignment="1">
      <alignment horizontal="justify" vertical="center" wrapText="1"/>
    </xf>
    <xf numFmtId="0" fontId="56" fillId="0" borderId="123" xfId="2" applyFont="1" applyBorder="1" applyAlignment="1">
      <alignment horizontal="left" vertical="center" wrapText="1"/>
    </xf>
    <xf numFmtId="0" fontId="56" fillId="0" borderId="128" xfId="2" applyFont="1" applyBorder="1" applyAlignment="1">
      <alignment horizontal="left" vertical="center" wrapText="1"/>
    </xf>
    <xf numFmtId="0" fontId="1" fillId="0" borderId="125" xfId="2" applyBorder="1" applyAlignment="1">
      <alignment horizontal="left" vertical="center" wrapText="1" shrinkToFit="1"/>
    </xf>
    <xf numFmtId="170" fontId="55" fillId="23" borderId="13" xfId="11" applyNumberFormat="1" applyFont="1" applyFill="1" applyBorder="1" applyAlignment="1">
      <alignment horizontal="left" vertical="center" wrapText="1"/>
    </xf>
    <xf numFmtId="0" fontId="1" fillId="0" borderId="126" xfId="2" applyBorder="1" applyAlignment="1">
      <alignment horizontal="left" vertical="center" wrapText="1"/>
    </xf>
    <xf numFmtId="0" fontId="7" fillId="0" borderId="129" xfId="2" applyFont="1" applyBorder="1" applyAlignment="1">
      <alignment horizontal="left" vertical="center" wrapText="1"/>
    </xf>
    <xf numFmtId="0" fontId="1" fillId="0" borderId="129" xfId="2" applyBorder="1" applyAlignment="1">
      <alignment horizontal="left" vertical="center" wrapText="1"/>
    </xf>
    <xf numFmtId="0" fontId="1" fillId="0" borderId="125" xfId="2" applyBorder="1" applyAlignment="1">
      <alignment horizontal="left" vertical="center" wrapText="1"/>
    </xf>
    <xf numFmtId="0" fontId="1" fillId="0" borderId="7" xfId="2" applyBorder="1" applyAlignment="1">
      <alignment horizontal="left" vertical="center" wrapText="1"/>
    </xf>
    <xf numFmtId="0" fontId="1" fillId="0" borderId="0" xfId="2" applyAlignment="1">
      <alignment horizontal="left" vertical="center" wrapText="1"/>
    </xf>
    <xf numFmtId="0" fontId="6" fillId="0" borderId="129" xfId="0" applyFont="1" applyBorder="1" applyAlignment="1">
      <alignment horizontal="left" vertical="center" wrapText="1"/>
    </xf>
    <xf numFmtId="0" fontId="6" fillId="0" borderId="11" xfId="0" applyFont="1" applyBorder="1" applyAlignment="1">
      <alignment horizontal="left" vertical="center" wrapText="1"/>
    </xf>
    <xf numFmtId="0" fontId="0" fillId="0" borderId="129" xfId="0" applyBorder="1" applyAlignment="1">
      <alignment horizontal="left" wrapText="1"/>
    </xf>
    <xf numFmtId="0" fontId="37" fillId="0" borderId="128" xfId="0" applyFont="1" applyBorder="1" applyAlignment="1">
      <alignment vertical="center" wrapText="1"/>
    </xf>
    <xf numFmtId="0" fontId="37" fillId="0" borderId="129" xfId="0" applyFont="1" applyBorder="1" applyAlignment="1">
      <alignment vertical="center" wrapText="1"/>
    </xf>
    <xf numFmtId="0" fontId="37" fillId="0" borderId="130" xfId="0" applyFont="1" applyBorder="1" applyAlignment="1">
      <alignment vertical="center" wrapText="1"/>
    </xf>
    <xf numFmtId="170" fontId="55" fillId="23" borderId="161" xfId="11" applyNumberFormat="1" applyFont="1" applyFill="1" applyBorder="1" applyAlignment="1">
      <alignment horizontal="center" vertical="center" wrapText="1"/>
    </xf>
    <xf numFmtId="0" fontId="8" fillId="0" borderId="2" xfId="0" applyFont="1" applyBorder="1" applyAlignment="1">
      <alignment horizontal="left" vertical="center" wrapText="1"/>
    </xf>
    <xf numFmtId="0" fontId="4" fillId="0" borderId="129" xfId="0" applyFont="1" applyBorder="1" applyAlignment="1">
      <alignment horizontal="left" vertical="center" wrapText="1"/>
    </xf>
    <xf numFmtId="0" fontId="8" fillId="0" borderId="129" xfId="0" applyFont="1" applyBorder="1" applyAlignment="1">
      <alignment horizontal="left" vertical="center" wrapText="1"/>
    </xf>
    <xf numFmtId="0" fontId="4" fillId="0" borderId="2" xfId="0" applyFont="1" applyBorder="1" applyAlignment="1">
      <alignment horizontal="left" vertical="center" wrapText="1"/>
    </xf>
    <xf numFmtId="0" fontId="17" fillId="0" borderId="2" xfId="0" applyFont="1" applyBorder="1" applyAlignment="1">
      <alignment horizontal="left" vertical="center" wrapText="1"/>
    </xf>
    <xf numFmtId="0" fontId="17" fillId="0" borderId="129" xfId="0" applyFont="1" applyBorder="1" applyAlignment="1">
      <alignment horizontal="left" vertical="center" wrapText="1"/>
    </xf>
    <xf numFmtId="0" fontId="17" fillId="0" borderId="129" xfId="0" applyFont="1" applyBorder="1" applyAlignment="1">
      <alignment horizontal="left" vertical="center"/>
    </xf>
    <xf numFmtId="0" fontId="17" fillId="0" borderId="2" xfId="0" applyFont="1" applyBorder="1" applyAlignment="1">
      <alignment horizontal="left" vertical="center"/>
    </xf>
    <xf numFmtId="0" fontId="4" fillId="0" borderId="2" xfId="0" applyFont="1" applyBorder="1" applyAlignment="1">
      <alignment horizontal="left" vertical="center"/>
    </xf>
    <xf numFmtId="0" fontId="8" fillId="0" borderId="7" xfId="0" applyFont="1" applyBorder="1" applyAlignment="1">
      <alignment horizontal="left" vertical="center" wrapText="1"/>
    </xf>
    <xf numFmtId="9" fontId="55" fillId="23" borderId="161" xfId="11" applyNumberFormat="1" applyFont="1" applyFill="1" applyBorder="1" applyAlignment="1">
      <alignment horizontal="right" vertical="center"/>
    </xf>
    <xf numFmtId="9" fontId="62" fillId="28" borderId="165" xfId="0" applyNumberFormat="1" applyFont="1" applyFill="1" applyBorder="1" applyAlignment="1">
      <alignment horizontal="center" vertical="center"/>
    </xf>
    <xf numFmtId="0" fontId="20" fillId="0" borderId="98" xfId="0" applyFont="1" applyBorder="1" applyAlignment="1">
      <alignment horizontal="center" vertical="center" wrapText="1"/>
    </xf>
    <xf numFmtId="9" fontId="55" fillId="23" borderId="183" xfId="12" applyFont="1" applyFill="1" applyBorder="1" applyAlignment="1">
      <alignment horizontal="right" vertical="center"/>
    </xf>
    <xf numFmtId="9" fontId="63" fillId="26" borderId="164" xfId="12" applyFont="1" applyFill="1" applyBorder="1" applyAlignment="1">
      <alignment horizontal="center" vertical="center"/>
    </xf>
    <xf numFmtId="9" fontId="63" fillId="26" borderId="165" xfId="12" applyFont="1" applyFill="1" applyBorder="1" applyAlignment="1">
      <alignment horizontal="center" vertical="center"/>
    </xf>
    <xf numFmtId="9" fontId="63" fillId="26" borderId="168" xfId="12" applyFont="1" applyFill="1" applyBorder="1" applyAlignment="1">
      <alignment horizontal="center" vertical="center"/>
    </xf>
    <xf numFmtId="0" fontId="17" fillId="0" borderId="159" xfId="0" applyFont="1" applyBorder="1" applyAlignment="1">
      <alignment vertical="center" wrapText="1"/>
    </xf>
    <xf numFmtId="9" fontId="0" fillId="2" borderId="0" xfId="12" applyFont="1" applyFill="1" applyAlignment="1">
      <alignment wrapText="1"/>
    </xf>
    <xf numFmtId="0" fontId="64" fillId="29" borderId="2" xfId="0" applyFont="1" applyFill="1" applyBorder="1"/>
    <xf numFmtId="9" fontId="57" fillId="26" borderId="164" xfId="12" applyFont="1" applyFill="1" applyBorder="1" applyAlignment="1">
      <alignment horizontal="center" vertical="center" wrapText="1"/>
    </xf>
    <xf numFmtId="9" fontId="54" fillId="26" borderId="128" xfId="12" applyFont="1" applyFill="1" applyBorder="1" applyAlignment="1">
      <alignment horizontal="center" vertical="center"/>
    </xf>
    <xf numFmtId="9" fontId="54" fillId="26" borderId="165" xfId="12" applyFont="1" applyFill="1" applyBorder="1" applyAlignment="1">
      <alignment horizontal="center" vertical="center"/>
    </xf>
    <xf numFmtId="9" fontId="54" fillId="26" borderId="129" xfId="12" applyFont="1" applyFill="1" applyBorder="1" applyAlignment="1">
      <alignment horizontal="center" vertical="center"/>
    </xf>
    <xf numFmtId="9" fontId="54" fillId="26" borderId="166" xfId="12" applyFont="1" applyFill="1" applyBorder="1" applyAlignment="1">
      <alignment horizontal="center" vertical="center"/>
    </xf>
    <xf numFmtId="9" fontId="54" fillId="26" borderId="130" xfId="12" applyFont="1" applyFill="1" applyBorder="1" applyAlignment="1">
      <alignment horizontal="center" vertical="center"/>
    </xf>
    <xf numFmtId="9" fontId="1" fillId="0" borderId="0" xfId="12" applyFont="1" applyAlignment="1">
      <alignment horizontal="center" vertical="center"/>
    </xf>
    <xf numFmtId="9" fontId="55" fillId="20" borderId="133" xfId="12" applyFont="1" applyFill="1" applyBorder="1" applyAlignment="1">
      <alignment horizontal="center" vertical="center" wrapText="1"/>
    </xf>
    <xf numFmtId="9" fontId="55" fillId="20" borderId="141" xfId="12" applyFont="1" applyFill="1" applyBorder="1" applyAlignment="1">
      <alignment horizontal="center" vertical="center" wrapText="1"/>
    </xf>
    <xf numFmtId="9" fontId="49" fillId="25" borderId="131" xfId="12" applyFont="1" applyFill="1" applyBorder="1" applyAlignment="1">
      <alignment horizontal="center" vertical="center" wrapText="1"/>
    </xf>
    <xf numFmtId="9" fontId="57" fillId="24" borderId="131" xfId="12" applyFont="1" applyFill="1" applyBorder="1" applyAlignment="1">
      <alignment horizontal="center" vertical="center"/>
    </xf>
    <xf numFmtId="9" fontId="57" fillId="24" borderId="12" xfId="12" applyFont="1" applyFill="1" applyBorder="1" applyAlignment="1">
      <alignment horizontal="center" vertical="center"/>
    </xf>
    <xf numFmtId="9" fontId="1" fillId="26" borderId="132" xfId="12" applyFont="1" applyFill="1" applyBorder="1" applyAlignment="1">
      <alignment horizontal="center" vertical="center"/>
    </xf>
    <xf numFmtId="9" fontId="1" fillId="26" borderId="168" xfId="12" applyFont="1" applyFill="1" applyBorder="1" applyAlignment="1">
      <alignment horizontal="center" vertical="center"/>
    </xf>
    <xf numFmtId="9" fontId="1" fillId="26" borderId="181" xfId="12" applyFont="1" applyFill="1" applyBorder="1" applyAlignment="1">
      <alignment horizontal="center" vertical="center"/>
    </xf>
    <xf numFmtId="9" fontId="1" fillId="26" borderId="8" xfId="12" applyFont="1" applyFill="1" applyBorder="1" applyAlignment="1">
      <alignment horizontal="center" vertical="center"/>
    </xf>
    <xf numFmtId="9" fontId="14" fillId="2" borderId="0" xfId="12" applyFont="1" applyFill="1" applyAlignment="1" applyProtection="1">
      <alignment horizontal="center" vertical="center"/>
      <protection locked="0"/>
    </xf>
    <xf numFmtId="9" fontId="0" fillId="26" borderId="171" xfId="12" applyFont="1" applyFill="1" applyBorder="1" applyAlignment="1">
      <alignment horizontal="center" vertical="center"/>
    </xf>
    <xf numFmtId="9" fontId="61" fillId="26" borderId="172" xfId="12" applyFont="1" applyFill="1" applyBorder="1" applyAlignment="1">
      <alignment horizontal="center" vertical="center"/>
    </xf>
    <xf numFmtId="9" fontId="0" fillId="26" borderId="165" xfId="12" applyFont="1" applyFill="1" applyBorder="1" applyAlignment="1">
      <alignment horizontal="center" vertical="center"/>
    </xf>
    <xf numFmtId="9" fontId="0" fillId="26" borderId="47" xfId="12" applyFont="1" applyFill="1" applyBorder="1" applyAlignment="1">
      <alignment horizontal="center" vertical="center"/>
    </xf>
    <xf numFmtId="9" fontId="61" fillId="26" borderId="47" xfId="12" applyFont="1" applyFill="1" applyBorder="1" applyAlignment="1">
      <alignment horizontal="center" vertical="center"/>
    </xf>
    <xf numFmtId="9" fontId="0" fillId="26" borderId="166" xfId="12" applyFont="1" applyFill="1" applyBorder="1" applyAlignment="1">
      <alignment horizontal="center" vertical="center"/>
    </xf>
    <xf numFmtId="9" fontId="6" fillId="26" borderId="172" xfId="12" applyFont="1" applyFill="1" applyBorder="1" applyAlignment="1">
      <alignment horizontal="center" vertical="center"/>
    </xf>
    <xf numFmtId="9" fontId="0" fillId="0" borderId="0" xfId="12" applyFont="1" applyAlignment="1">
      <alignment horizontal="center" vertical="center" wrapText="1"/>
    </xf>
    <xf numFmtId="9" fontId="0" fillId="26" borderId="165" xfId="12" applyFont="1" applyFill="1" applyBorder="1" applyAlignment="1">
      <alignment horizontal="center" vertical="center" wrapText="1"/>
    </xf>
    <xf numFmtId="9" fontId="0" fillId="26" borderId="168" xfId="12" applyFont="1" applyFill="1" applyBorder="1" applyAlignment="1">
      <alignment horizontal="center" vertical="center" wrapText="1"/>
    </xf>
    <xf numFmtId="9" fontId="61" fillId="26" borderId="168" xfId="12" applyFont="1" applyFill="1" applyBorder="1" applyAlignment="1">
      <alignment horizontal="center" vertical="center" wrapText="1"/>
    </xf>
    <xf numFmtId="9" fontId="0" fillId="26" borderId="166" xfId="12" applyFont="1" applyFill="1" applyBorder="1" applyAlignment="1">
      <alignment horizontal="center" vertical="center" wrapText="1"/>
    </xf>
    <xf numFmtId="9" fontId="0" fillId="2" borderId="0" xfId="12" applyFont="1" applyFill="1" applyAlignment="1">
      <alignment horizontal="center" vertical="center" wrapText="1"/>
    </xf>
    <xf numFmtId="0" fontId="55" fillId="23" borderId="13" xfId="11" applyFont="1" applyFill="1" applyBorder="1" applyAlignment="1">
      <alignment horizontal="center" vertical="center" wrapText="1"/>
    </xf>
    <xf numFmtId="9" fontId="55" fillId="23" borderId="161" xfId="12" applyFont="1" applyFill="1" applyBorder="1" applyAlignment="1">
      <alignment horizontal="center" vertical="center"/>
    </xf>
    <xf numFmtId="0" fontId="6" fillId="0" borderId="126" xfId="0" applyFont="1" applyBorder="1" applyAlignment="1">
      <alignment vertical="center" wrapText="1"/>
    </xf>
    <xf numFmtId="0" fontId="17" fillId="0" borderId="152" xfId="0" applyFont="1" applyBorder="1" applyAlignment="1">
      <alignment vertical="center" wrapText="1"/>
    </xf>
    <xf numFmtId="0" fontId="17" fillId="0" borderId="148" xfId="0" applyFont="1" applyBorder="1" applyAlignment="1">
      <alignment horizontal="center" vertical="center" wrapText="1"/>
    </xf>
    <xf numFmtId="0" fontId="38" fillId="0" borderId="62" xfId="0" applyFont="1" applyBorder="1" applyAlignment="1">
      <alignment horizontal="center" vertical="center" wrapText="1"/>
    </xf>
    <xf numFmtId="0" fontId="37" fillId="0" borderId="65" xfId="0" applyFont="1" applyBorder="1"/>
    <xf numFmtId="9" fontId="38" fillId="0" borderId="62" xfId="0" applyNumberFormat="1" applyFont="1" applyBorder="1" applyAlignment="1">
      <alignment horizontal="center" vertical="center" wrapText="1"/>
    </xf>
    <xf numFmtId="0" fontId="37" fillId="0" borderId="69" xfId="0" applyFont="1" applyBorder="1"/>
    <xf numFmtId="0" fontId="40" fillId="0" borderId="62" xfId="0" applyFont="1" applyBorder="1" applyAlignment="1">
      <alignment horizontal="center" vertical="center" wrapText="1"/>
    </xf>
    <xf numFmtId="0" fontId="37" fillId="0" borderId="53" xfId="0" applyFont="1" applyBorder="1" applyAlignment="1">
      <alignment horizontal="center"/>
    </xf>
    <xf numFmtId="0" fontId="37" fillId="0" borderId="54" xfId="0" applyFont="1" applyBorder="1"/>
    <xf numFmtId="0" fontId="37" fillId="0" borderId="55" xfId="0" applyFont="1" applyBorder="1"/>
    <xf numFmtId="0" fontId="37" fillId="0" borderId="56" xfId="0" applyFont="1" applyBorder="1"/>
    <xf numFmtId="0" fontId="0" fillId="0" borderId="0" xfId="0"/>
    <xf numFmtId="0" fontId="37" fillId="0" borderId="57" xfId="0" applyFont="1" applyBorder="1"/>
    <xf numFmtId="0" fontId="37" fillId="0" borderId="28" xfId="0" applyFont="1" applyBorder="1"/>
    <xf numFmtId="0" fontId="37" fillId="0" borderId="29" xfId="0" applyFont="1" applyBorder="1"/>
    <xf numFmtId="0" fontId="37" fillId="0" borderId="30" xfId="0" applyFont="1" applyBorder="1"/>
    <xf numFmtId="0" fontId="37" fillId="0" borderId="53" xfId="0" applyFont="1" applyBorder="1" applyAlignment="1">
      <alignment horizontal="center" vertical="center"/>
    </xf>
    <xf numFmtId="0" fontId="37" fillId="0" borderId="58" xfId="0" applyFont="1" applyBorder="1" applyAlignment="1">
      <alignment horizontal="left" vertical="center" wrapText="1"/>
    </xf>
    <xf numFmtId="0" fontId="37" fillId="0" borderId="27" xfId="0" applyFont="1" applyBorder="1"/>
    <xf numFmtId="0" fontId="38" fillId="0" borderId="62" xfId="0" applyFont="1" applyBorder="1" applyAlignment="1">
      <alignment horizontal="center" vertical="center"/>
    </xf>
    <xf numFmtId="0" fontId="40" fillId="12" borderId="59" xfId="0" applyFont="1" applyFill="1" applyBorder="1" applyAlignment="1">
      <alignment horizontal="center" vertical="center"/>
    </xf>
    <xf numFmtId="0" fontId="37" fillId="0" borderId="60" xfId="0" applyFont="1" applyBorder="1"/>
    <xf numFmtId="0" fontId="37" fillId="0" borderId="61" xfId="0" applyFont="1" applyBorder="1"/>
    <xf numFmtId="0" fontId="38" fillId="0" borderId="69" xfId="0" applyFont="1" applyBorder="1" applyAlignment="1">
      <alignment horizontal="center" vertical="center" wrapText="1"/>
    </xf>
    <xf numFmtId="0" fontId="40" fillId="0" borderId="62" xfId="0" applyFont="1" applyBorder="1" applyAlignment="1">
      <alignment horizontal="center" vertical="center"/>
    </xf>
    <xf numFmtId="171" fontId="38" fillId="0" borderId="62" xfId="0" applyNumberFormat="1" applyFont="1" applyBorder="1" applyAlignment="1">
      <alignment horizontal="right" vertical="center" wrapText="1"/>
    </xf>
    <xf numFmtId="0" fontId="40" fillId="12" borderId="62" xfId="0" applyFont="1" applyFill="1" applyBorder="1" applyAlignment="1">
      <alignment horizontal="center" vertical="center" textRotation="90" wrapText="1"/>
    </xf>
    <xf numFmtId="168" fontId="38" fillId="0" borderId="62" xfId="0" applyNumberFormat="1" applyFont="1" applyBorder="1" applyAlignment="1">
      <alignment horizontal="center" vertical="center" wrapText="1"/>
    </xf>
    <xf numFmtId="0" fontId="39" fillId="12" borderId="62" xfId="0" applyFont="1" applyFill="1" applyBorder="1" applyAlignment="1">
      <alignment horizontal="center" vertical="center" textRotation="90"/>
    </xf>
    <xf numFmtId="0" fontId="40" fillId="12" borderId="62" xfId="0" applyFont="1" applyFill="1" applyBorder="1" applyAlignment="1">
      <alignment horizontal="center" vertical="center"/>
    </xf>
    <xf numFmtId="0" fontId="40" fillId="12" borderId="62" xfId="0" applyFont="1" applyFill="1" applyBorder="1" applyAlignment="1">
      <alignment horizontal="center" vertical="center" wrapText="1"/>
    </xf>
    <xf numFmtId="0" fontId="41" fillId="12" borderId="62" xfId="0" applyFont="1" applyFill="1" applyBorder="1" applyAlignment="1">
      <alignment horizontal="center" vertical="center" wrapText="1"/>
    </xf>
    <xf numFmtId="0" fontId="40" fillId="12" borderId="59" xfId="0" applyFont="1" applyFill="1" applyBorder="1" applyAlignment="1">
      <alignment horizontal="center" vertical="center" wrapText="1"/>
    </xf>
    <xf numFmtId="0" fontId="40" fillId="12" borderId="63" xfId="0" applyFont="1" applyFill="1" applyBorder="1" applyAlignment="1">
      <alignment horizontal="center" vertical="center"/>
    </xf>
    <xf numFmtId="0" fontId="37" fillId="0" borderId="66" xfId="0" applyFont="1" applyBorder="1"/>
    <xf numFmtId="0" fontId="37" fillId="13" borderId="32" xfId="0" applyFont="1" applyFill="1" applyBorder="1" applyAlignment="1">
      <alignment horizontal="center" vertical="center" wrapText="1"/>
    </xf>
    <xf numFmtId="0" fontId="37" fillId="0" borderId="33" xfId="0" applyFont="1" applyBorder="1"/>
    <xf numFmtId="0" fontId="37" fillId="0" borderId="34" xfId="0" applyFont="1" applyBorder="1"/>
    <xf numFmtId="0" fontId="40" fillId="12" borderId="64" xfId="0" applyFont="1" applyFill="1" applyBorder="1" applyAlignment="1">
      <alignment horizontal="center" vertical="center" wrapText="1"/>
    </xf>
    <xf numFmtId="0" fontId="37" fillId="0" borderId="67" xfId="0" applyFont="1" applyBorder="1"/>
    <xf numFmtId="169" fontId="38" fillId="0" borderId="62" xfId="0" applyNumberFormat="1" applyFont="1" applyBorder="1" applyAlignment="1">
      <alignment horizontal="center" vertical="center" wrapText="1"/>
    </xf>
    <xf numFmtId="0" fontId="38" fillId="0" borderId="62" xfId="0" applyFont="1" applyBorder="1" applyAlignment="1">
      <alignment horizontal="center" vertical="center" textRotation="90"/>
    </xf>
    <xf numFmtId="170" fontId="38" fillId="0" borderId="62" xfId="0" applyNumberFormat="1" applyFont="1" applyBorder="1" applyAlignment="1">
      <alignment horizontal="center" vertical="center"/>
    </xf>
    <xf numFmtId="9" fontId="38" fillId="0" borderId="62" xfId="0" applyNumberFormat="1" applyFont="1" applyBorder="1" applyAlignment="1">
      <alignment horizontal="center" vertical="center"/>
    </xf>
    <xf numFmtId="0" fontId="42" fillId="0" borderId="62" xfId="0" applyFont="1" applyBorder="1" applyAlignment="1">
      <alignment horizontal="center" vertical="center" wrapText="1"/>
    </xf>
    <xf numFmtId="0" fontId="40" fillId="0" borderId="62" xfId="0" applyFont="1" applyBorder="1" applyAlignment="1">
      <alignment horizontal="center" vertical="center" textRotation="90" wrapText="1"/>
    </xf>
    <xf numFmtId="0" fontId="40" fillId="0" borderId="62" xfId="0" applyFont="1" applyBorder="1" applyAlignment="1">
      <alignment horizontal="center" vertical="center" textRotation="90"/>
    </xf>
    <xf numFmtId="2" fontId="38" fillId="0" borderId="62" xfId="0" applyNumberFormat="1" applyFont="1" applyBorder="1" applyAlignment="1">
      <alignment horizontal="center" vertical="center" wrapText="1"/>
    </xf>
    <xf numFmtId="0" fontId="50" fillId="20" borderId="92" xfId="0" applyFont="1" applyFill="1" applyBorder="1" applyAlignment="1">
      <alignment horizontal="center" vertical="center" wrapText="1"/>
    </xf>
    <xf numFmtId="0" fontId="37" fillId="0" borderId="94" xfId="0" applyFont="1" applyBorder="1"/>
    <xf numFmtId="0" fontId="37" fillId="0" borderId="93" xfId="0" applyFont="1" applyBorder="1"/>
    <xf numFmtId="0" fontId="16" fillId="21" borderId="107" xfId="2" applyFont="1" applyFill="1" applyBorder="1" applyAlignment="1">
      <alignment horizontal="center" vertical="center" wrapText="1"/>
    </xf>
    <xf numFmtId="0" fontId="16" fillId="21" borderId="108" xfId="2" applyFont="1" applyFill="1" applyBorder="1" applyAlignment="1">
      <alignment horizontal="center" vertical="center" wrapText="1"/>
    </xf>
    <xf numFmtId="0" fontId="1" fillId="0" borderId="135" xfId="2" applyBorder="1" applyAlignment="1">
      <alignment horizontal="center"/>
    </xf>
    <xf numFmtId="0" fontId="1" fillId="0" borderId="136" xfId="2" applyBorder="1" applyAlignment="1">
      <alignment horizontal="center"/>
    </xf>
    <xf numFmtId="0" fontId="1" fillId="0" borderId="139" xfId="2" applyBorder="1" applyAlignment="1">
      <alignment horizontal="center"/>
    </xf>
    <xf numFmtId="0" fontId="4" fillId="21" borderId="114" xfId="0" applyFont="1" applyFill="1" applyBorder="1" applyAlignment="1">
      <alignment horizontal="center" vertical="center" wrapText="1"/>
    </xf>
    <xf numFmtId="0" fontId="4" fillId="21" borderId="115" xfId="0" applyFont="1" applyFill="1" applyBorder="1" applyAlignment="1">
      <alignment horizontal="center" vertical="center" wrapText="1"/>
    </xf>
    <xf numFmtId="0" fontId="9" fillId="2" borderId="23" xfId="2" applyFont="1" applyFill="1" applyBorder="1" applyAlignment="1">
      <alignment horizontal="center" vertical="center"/>
    </xf>
    <xf numFmtId="0" fontId="10" fillId="2" borderId="46"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0" xfId="0" applyFont="1" applyFill="1" applyBorder="1" applyAlignment="1">
      <alignment horizontal="center" vertical="center"/>
    </xf>
    <xf numFmtId="0" fontId="11" fillId="2" borderId="13" xfId="2" applyFont="1" applyFill="1" applyBorder="1" applyAlignment="1">
      <alignment horizontal="center" vertical="center" wrapText="1"/>
    </xf>
    <xf numFmtId="0" fontId="11" fillId="2" borderId="14" xfId="2" applyFont="1" applyFill="1" applyBorder="1" applyAlignment="1">
      <alignment horizontal="center" vertical="center" wrapText="1"/>
    </xf>
    <xf numFmtId="0" fontId="11" fillId="2" borderId="15" xfId="2" applyFont="1" applyFill="1" applyBorder="1" applyAlignment="1">
      <alignment horizontal="center" vertical="center" wrapText="1"/>
    </xf>
    <xf numFmtId="0" fontId="11" fillId="3" borderId="16" xfId="2" applyFont="1" applyFill="1" applyBorder="1" applyAlignment="1">
      <alignment horizontal="center" vertical="center"/>
    </xf>
    <xf numFmtId="0" fontId="11" fillId="3" borderId="17" xfId="2" applyFont="1" applyFill="1" applyBorder="1" applyAlignment="1">
      <alignment horizontal="center" vertical="center"/>
    </xf>
    <xf numFmtId="0" fontId="35" fillId="2" borderId="17" xfId="0" applyFont="1" applyFill="1" applyBorder="1" applyAlignment="1">
      <alignment horizontal="center" vertical="center"/>
    </xf>
    <xf numFmtId="0" fontId="35" fillId="2" borderId="18" xfId="0" applyFont="1" applyFill="1" applyBorder="1" applyAlignment="1">
      <alignment horizontal="center" vertical="center"/>
    </xf>
    <xf numFmtId="0" fontId="35" fillId="2" borderId="25" xfId="0" applyFont="1" applyFill="1" applyBorder="1" applyAlignment="1">
      <alignment horizontal="center" vertical="center"/>
    </xf>
    <xf numFmtId="0" fontId="35" fillId="2" borderId="26" xfId="0" applyFont="1" applyFill="1" applyBorder="1" applyAlignment="1">
      <alignment horizontal="center" vertical="center"/>
    </xf>
    <xf numFmtId="0" fontId="5" fillId="0" borderId="13" xfId="0" applyFont="1" applyBorder="1" applyAlignment="1">
      <alignment vertical="top"/>
    </xf>
    <xf numFmtId="0" fontId="5" fillId="0" borderId="15" xfId="0" applyFont="1" applyBorder="1" applyAlignment="1">
      <alignment vertical="top"/>
    </xf>
    <xf numFmtId="14" fontId="5" fillId="0" borderId="16" xfId="0" applyNumberFormat="1" applyFont="1" applyBorder="1" applyAlignment="1">
      <alignment vertical="top"/>
    </xf>
    <xf numFmtId="14" fontId="5" fillId="0" borderId="18" xfId="0" applyNumberFormat="1" applyFont="1" applyBorder="1" applyAlignment="1">
      <alignment vertical="top"/>
    </xf>
    <xf numFmtId="14" fontId="5" fillId="0" borderId="22" xfId="0" applyNumberFormat="1" applyFont="1" applyBorder="1" applyAlignment="1">
      <alignment vertical="top"/>
    </xf>
    <xf numFmtId="14" fontId="5" fillId="0" borderId="26" xfId="0" applyNumberFormat="1" applyFont="1" applyBorder="1" applyAlignment="1">
      <alignment vertical="top"/>
    </xf>
    <xf numFmtId="0" fontId="5" fillId="0" borderId="13" xfId="0" applyFont="1" applyBorder="1" applyAlignment="1">
      <alignment horizontal="left" vertical="top"/>
    </xf>
    <xf numFmtId="0" fontId="5" fillId="0" borderId="15" xfId="0" applyFont="1" applyBorder="1" applyAlignment="1">
      <alignment horizontal="left" vertical="top"/>
    </xf>
    <xf numFmtId="0" fontId="19" fillId="11" borderId="75" xfId="0" applyFont="1" applyFill="1" applyBorder="1" applyAlignment="1">
      <alignment horizontal="center" vertical="center" wrapText="1"/>
    </xf>
    <xf numFmtId="0" fontId="19" fillId="11" borderId="79" xfId="0" applyFont="1" applyFill="1" applyBorder="1" applyAlignment="1">
      <alignment horizontal="center" vertical="center" wrapText="1"/>
    </xf>
    <xf numFmtId="0" fontId="19" fillId="11" borderId="80" xfId="0" applyFont="1" applyFill="1" applyBorder="1" applyAlignment="1">
      <alignment horizontal="center" vertical="center" wrapText="1"/>
    </xf>
    <xf numFmtId="0" fontId="17" fillId="11" borderId="54" xfId="0" applyFont="1" applyFill="1" applyBorder="1" applyAlignment="1">
      <alignment horizontal="center" vertical="center"/>
    </xf>
    <xf numFmtId="0" fontId="37" fillId="0" borderId="72" xfId="0" applyFont="1" applyBorder="1"/>
    <xf numFmtId="0" fontId="37" fillId="0" borderId="0" xfId="0" applyFont="1"/>
    <xf numFmtId="0" fontId="37" fillId="0" borderId="76" xfId="0" applyFont="1" applyBorder="1"/>
    <xf numFmtId="0" fontId="19" fillId="11" borderId="73" xfId="0" applyFont="1" applyFill="1" applyBorder="1" applyAlignment="1">
      <alignment horizontal="center" vertical="center"/>
    </xf>
    <xf numFmtId="0" fontId="37" fillId="0" borderId="74" xfId="0" applyFont="1" applyBorder="1"/>
    <xf numFmtId="0" fontId="37" fillId="0" borderId="77" xfId="0" applyFont="1" applyBorder="1"/>
    <xf numFmtId="0" fontId="37" fillId="0" borderId="78" xfId="0" applyFont="1" applyBorder="1"/>
    <xf numFmtId="0" fontId="19" fillId="11" borderId="75" xfId="0" applyFont="1" applyFill="1" applyBorder="1" applyAlignment="1">
      <alignment horizontal="center" vertical="center"/>
    </xf>
    <xf numFmtId="0" fontId="37" fillId="0" borderId="79" xfId="0" applyFont="1" applyBorder="1"/>
    <xf numFmtId="9" fontId="17" fillId="0" borderId="144" xfId="12" applyFont="1" applyBorder="1" applyAlignment="1">
      <alignment horizontal="center" vertical="center"/>
    </xf>
    <xf numFmtId="9" fontId="37" fillId="0" borderId="133" xfId="12" applyFont="1" applyBorder="1" applyAlignment="1">
      <alignment horizontal="center"/>
    </xf>
    <xf numFmtId="0" fontId="19" fillId="14" borderId="75" xfId="0" applyFont="1" applyFill="1" applyBorder="1" applyAlignment="1">
      <alignment horizontal="center" vertical="center"/>
    </xf>
    <xf numFmtId="0" fontId="16" fillId="0" borderId="75" xfId="0" applyFont="1" applyBorder="1" applyAlignment="1">
      <alignment horizontal="center" vertical="center" wrapText="1"/>
    </xf>
    <xf numFmtId="0" fontId="37" fillId="0" borderId="80" xfId="0" applyFont="1" applyBorder="1"/>
    <xf numFmtId="0" fontId="37" fillId="0" borderId="81" xfId="0" applyFont="1" applyBorder="1"/>
    <xf numFmtId="0" fontId="44" fillId="11" borderId="0" xfId="0" applyFont="1" applyFill="1" applyAlignment="1">
      <alignment horizontal="center" vertical="center" wrapText="1"/>
    </xf>
    <xf numFmtId="0" fontId="19" fillId="11" borderId="0" xfId="0" applyFont="1" applyFill="1" applyAlignment="1">
      <alignment horizontal="left" vertical="center" wrapText="1"/>
    </xf>
    <xf numFmtId="0" fontId="19" fillId="11" borderId="75" xfId="0" applyFont="1" applyFill="1" applyBorder="1" applyAlignment="1">
      <alignment horizontal="left" vertical="center" wrapText="1"/>
    </xf>
    <xf numFmtId="0" fontId="19" fillId="11" borderId="73" xfId="0" applyFont="1" applyFill="1" applyBorder="1" applyAlignment="1">
      <alignment horizontal="left" vertical="center" wrapText="1"/>
    </xf>
    <xf numFmtId="0" fontId="37" fillId="0" borderId="82" xfId="0" applyFont="1" applyBorder="1"/>
    <xf numFmtId="0" fontId="19" fillId="11" borderId="137" xfId="0" applyFont="1" applyFill="1" applyBorder="1" applyAlignment="1">
      <alignment horizontal="center" vertical="center" wrapText="1"/>
    </xf>
    <xf numFmtId="0" fontId="37" fillId="0" borderId="138" xfId="0" applyFont="1" applyBorder="1"/>
    <xf numFmtId="0" fontId="37" fillId="0" borderId="139" xfId="0" applyFont="1" applyBorder="1"/>
    <xf numFmtId="0" fontId="37" fillId="0" borderId="140" xfId="0" applyFont="1" applyBorder="1"/>
    <xf numFmtId="0" fontId="37" fillId="0" borderId="141" xfId="0" applyFont="1" applyBorder="1"/>
    <xf numFmtId="0" fontId="37" fillId="0" borderId="134" xfId="0" applyFont="1" applyBorder="1"/>
    <xf numFmtId="0" fontId="37" fillId="0" borderId="83" xfId="0" applyFont="1" applyBorder="1"/>
    <xf numFmtId="0" fontId="1" fillId="0" borderId="137" xfId="2" applyBorder="1" applyAlignment="1">
      <alignment horizontal="center"/>
    </xf>
    <xf numFmtId="0" fontId="1" fillId="0" borderId="138" xfId="2" applyBorder="1" applyAlignment="1">
      <alignment horizontal="center"/>
    </xf>
    <xf numFmtId="0" fontId="19" fillId="14" borderId="83" xfId="0" applyFont="1" applyFill="1" applyBorder="1" applyAlignment="1">
      <alignment horizontal="center" vertical="center"/>
    </xf>
    <xf numFmtId="0" fontId="19" fillId="14" borderId="0" xfId="0" applyFont="1" applyFill="1" applyAlignment="1">
      <alignment horizontal="center" vertical="center"/>
    </xf>
    <xf numFmtId="0" fontId="16" fillId="15" borderId="83" xfId="0" applyFont="1" applyFill="1" applyBorder="1" applyAlignment="1">
      <alignment horizontal="center" vertical="center" wrapText="1"/>
    </xf>
    <xf numFmtId="0" fontId="16" fillId="15" borderId="0" xfId="0" applyFont="1" applyFill="1" applyAlignment="1">
      <alignment horizontal="center" vertical="center" wrapText="1"/>
    </xf>
    <xf numFmtId="0" fontId="45" fillId="0" borderId="58" xfId="0" applyFont="1" applyBorder="1" applyAlignment="1">
      <alignment horizontal="center" vertical="center" wrapText="1"/>
    </xf>
    <xf numFmtId="0" fontId="45" fillId="0" borderId="27" xfId="0" applyFont="1" applyBorder="1" applyAlignment="1">
      <alignment horizontal="center" vertical="center" wrapText="1"/>
    </xf>
    <xf numFmtId="0" fontId="1" fillId="10" borderId="185" xfId="0" applyFont="1" applyFill="1" applyBorder="1" applyAlignment="1">
      <alignment horizontal="left" vertical="center" wrapText="1"/>
    </xf>
    <xf numFmtId="0" fontId="1" fillId="10" borderId="184" xfId="0" applyFont="1" applyFill="1" applyBorder="1" applyAlignment="1">
      <alignment horizontal="left" vertical="center" wrapText="1"/>
    </xf>
    <xf numFmtId="9" fontId="0" fillId="26" borderId="182" xfId="12" applyFont="1" applyFill="1" applyBorder="1" applyAlignment="1">
      <alignment horizontal="center" vertical="center"/>
    </xf>
    <xf numFmtId="9" fontId="0" fillId="26" borderId="171" xfId="12" applyFont="1" applyFill="1" applyBorder="1" applyAlignment="1">
      <alignment horizontal="center" vertical="center"/>
    </xf>
    <xf numFmtId="0" fontId="55" fillId="23" borderId="161" xfId="11" applyFont="1" applyFill="1" applyBorder="1" applyAlignment="1">
      <alignment horizontal="center" vertical="center" wrapText="1"/>
    </xf>
    <xf numFmtId="9" fontId="55" fillId="20" borderId="161" xfId="12" applyFont="1" applyFill="1" applyBorder="1" applyAlignment="1">
      <alignment horizontal="center" vertical="center" wrapText="1"/>
    </xf>
    <xf numFmtId="9" fontId="55" fillId="20" borderId="15" xfId="12" applyFont="1" applyFill="1" applyBorder="1" applyAlignment="1">
      <alignment horizontal="center" vertical="center" wrapText="1"/>
    </xf>
    <xf numFmtId="9" fontId="0" fillId="0" borderId="182" xfId="12" applyFont="1" applyBorder="1" applyAlignment="1">
      <alignment horizontal="right" vertical="center"/>
    </xf>
    <xf numFmtId="9" fontId="0" fillId="0" borderId="171" xfId="12" applyFont="1" applyBorder="1" applyAlignment="1">
      <alignment horizontal="right" vertical="center"/>
    </xf>
    <xf numFmtId="14" fontId="32" fillId="0" borderId="92" xfId="0" applyNumberFormat="1" applyFont="1" applyBorder="1" applyAlignment="1">
      <alignment horizontal="center" vertical="center" wrapText="1"/>
    </xf>
    <xf numFmtId="14" fontId="32" fillId="0" borderId="93" xfId="0" applyNumberFormat="1" applyFont="1" applyBorder="1" applyAlignment="1">
      <alignment horizontal="center" vertical="center" wrapText="1"/>
    </xf>
    <xf numFmtId="166" fontId="32" fillId="0" borderId="24" xfId="0" applyNumberFormat="1" applyFont="1" applyBorder="1" applyAlignment="1">
      <alignment horizontal="center" vertical="center" wrapText="1"/>
    </xf>
    <xf numFmtId="166" fontId="32" fillId="0" borderId="122" xfId="0" applyNumberFormat="1" applyFont="1" applyBorder="1" applyAlignment="1">
      <alignment horizontal="center" vertical="center" wrapText="1"/>
    </xf>
    <xf numFmtId="0" fontId="19" fillId="10" borderId="2" xfId="0" applyFont="1" applyFill="1" applyBorder="1" applyAlignment="1">
      <alignment horizontal="center" vertical="center" wrapText="1"/>
    </xf>
    <xf numFmtId="0" fontId="19" fillId="10" borderId="129" xfId="0" applyFont="1" applyFill="1" applyBorder="1" applyAlignment="1">
      <alignment horizontal="center" vertical="center" wrapText="1"/>
    </xf>
    <xf numFmtId="0" fontId="1" fillId="10" borderId="162" xfId="0" applyFont="1" applyFill="1" applyBorder="1" applyAlignment="1">
      <alignment horizontal="center" vertical="center" wrapText="1"/>
    </xf>
    <xf numFmtId="0" fontId="1" fillId="10" borderId="163" xfId="0" applyFont="1" applyFill="1" applyBorder="1" applyAlignment="1">
      <alignment horizontal="center" vertical="center" wrapText="1"/>
    </xf>
    <xf numFmtId="0" fontId="55" fillId="23" borderId="16" xfId="11" applyFont="1" applyFill="1" applyBorder="1" applyAlignment="1">
      <alignment horizontal="center" vertical="center" wrapText="1"/>
    </xf>
    <xf numFmtId="0" fontId="55" fillId="23" borderId="22" xfId="11" applyFont="1" applyFill="1" applyBorder="1" applyAlignment="1">
      <alignment horizontal="center" vertical="center" wrapText="1"/>
    </xf>
    <xf numFmtId="0" fontId="6" fillId="0" borderId="16" xfId="0" applyFont="1" applyBorder="1" applyAlignment="1">
      <alignment horizontal="center" vertical="center"/>
    </xf>
    <xf numFmtId="0" fontId="6" fillId="0" borderId="22" xfId="0" applyFont="1" applyBorder="1" applyAlignment="1">
      <alignment horizontal="center" vertical="center"/>
    </xf>
    <xf numFmtId="166" fontId="1" fillId="0" borderId="24" xfId="0" applyNumberFormat="1" applyFont="1" applyBorder="1" applyAlignment="1">
      <alignment horizontal="center" vertical="center" wrapText="1"/>
    </xf>
    <xf numFmtId="166" fontId="1" fillId="0" borderId="122" xfId="0" applyNumberFormat="1" applyFont="1" applyBorder="1" applyAlignment="1">
      <alignment horizontal="center" vertical="center" wrapText="1"/>
    </xf>
    <xf numFmtId="0" fontId="15" fillId="0" borderId="2" xfId="0" applyFont="1" applyBorder="1" applyAlignment="1">
      <alignment horizontal="left" vertical="center"/>
    </xf>
    <xf numFmtId="0" fontId="10" fillId="2" borderId="2" xfId="0" applyFont="1" applyFill="1" applyBorder="1" applyAlignment="1">
      <alignment horizontal="center" vertical="center"/>
    </xf>
    <xf numFmtId="14" fontId="15" fillId="0" borderId="2" xfId="0" applyNumberFormat="1" applyFont="1" applyBorder="1" applyAlignment="1">
      <alignment horizontal="left" vertical="center"/>
    </xf>
    <xf numFmtId="0" fontId="16" fillId="21" borderId="40" xfId="2" applyFont="1" applyFill="1" applyBorder="1" applyAlignment="1">
      <alignment horizontal="center" vertical="center" wrapText="1"/>
    </xf>
    <xf numFmtId="14" fontId="32" fillId="0" borderId="100" xfId="0" applyNumberFormat="1" applyFont="1" applyBorder="1" applyAlignment="1">
      <alignment horizontal="center" vertical="center" wrapText="1"/>
    </xf>
    <xf numFmtId="14" fontId="32" fillId="0" borderId="118" xfId="0" applyNumberFormat="1" applyFont="1" applyBorder="1" applyAlignment="1">
      <alignment horizontal="center" vertical="center" wrapText="1"/>
    </xf>
    <xf numFmtId="0" fontId="20" fillId="0" borderId="116" xfId="0" applyFont="1" applyBorder="1" applyAlignment="1">
      <alignment horizontal="center" vertical="center" wrapText="1"/>
    </xf>
    <xf numFmtId="0" fontId="20" fillId="0" borderId="117" xfId="0" applyFont="1" applyBorder="1" applyAlignment="1">
      <alignment horizontal="center" vertical="center" wrapText="1"/>
    </xf>
    <xf numFmtId="0" fontId="18" fillId="9" borderId="36" xfId="0" applyFont="1" applyFill="1" applyBorder="1" applyAlignment="1">
      <alignment horizontal="center" vertical="center" wrapText="1"/>
    </xf>
    <xf numFmtId="0" fontId="18" fillId="9" borderId="0" xfId="0" applyFont="1" applyFill="1" applyAlignment="1">
      <alignment horizontal="center" vertical="center" wrapText="1"/>
    </xf>
    <xf numFmtId="0" fontId="20" fillId="18" borderId="97" xfId="0" applyFont="1" applyFill="1" applyBorder="1" applyAlignment="1">
      <alignment horizontal="center" vertical="center" wrapText="1"/>
    </xf>
    <xf numFmtId="0" fontId="37" fillId="0" borderId="96" xfId="0" applyFont="1" applyBorder="1"/>
    <xf numFmtId="0" fontId="37" fillId="0" borderId="102" xfId="0" applyFont="1" applyBorder="1"/>
    <xf numFmtId="0" fontId="19" fillId="11" borderId="56"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37" fillId="0" borderId="85" xfId="0" applyFont="1" applyBorder="1"/>
    <xf numFmtId="0" fontId="37" fillId="0" borderId="86" xfId="0" applyFont="1" applyBorder="1"/>
    <xf numFmtId="0" fontId="19" fillId="11" borderId="87" xfId="0" applyFont="1" applyFill="1" applyBorder="1" applyAlignment="1">
      <alignment horizontal="center" vertical="center" wrapText="1"/>
    </xf>
    <xf numFmtId="14" fontId="32" fillId="0" borderId="88" xfId="0" applyNumberFormat="1" applyFont="1" applyBorder="1" applyAlignment="1">
      <alignment horizontal="center" vertical="center" wrapText="1"/>
    </xf>
    <xf numFmtId="0" fontId="37" fillId="0" borderId="89" xfId="0" applyFont="1" applyBorder="1"/>
    <xf numFmtId="0" fontId="20" fillId="18" borderId="96" xfId="0" applyFont="1" applyFill="1" applyBorder="1" applyAlignment="1">
      <alignment horizontal="center" vertical="center" wrapText="1"/>
    </xf>
    <xf numFmtId="0" fontId="16" fillId="21" borderId="112" xfId="2" applyFont="1" applyFill="1" applyBorder="1" applyAlignment="1">
      <alignment horizontal="center" vertical="center" wrapText="1"/>
    </xf>
    <xf numFmtId="0" fontId="16" fillId="21" borderId="109" xfId="2" applyFont="1" applyFill="1" applyBorder="1" applyAlignment="1">
      <alignment horizontal="center" vertical="center" wrapText="1"/>
    </xf>
    <xf numFmtId="0" fontId="16" fillId="21" borderId="110" xfId="2" applyFont="1" applyFill="1" applyBorder="1" applyAlignment="1">
      <alignment horizontal="center" vertical="center" wrapText="1"/>
    </xf>
    <xf numFmtId="0" fontId="20" fillId="0" borderId="2" xfId="8" applyFont="1" applyBorder="1" applyAlignment="1">
      <alignment horizontal="center" vertical="center" wrapText="1"/>
    </xf>
    <xf numFmtId="0" fontId="45" fillId="0" borderId="2" xfId="0" applyFont="1" applyBorder="1" applyAlignment="1">
      <alignment horizontal="center" vertical="center" wrapText="1"/>
    </xf>
    <xf numFmtId="0" fontId="20" fillId="18" borderId="58" xfId="0" applyFont="1" applyFill="1" applyBorder="1" applyAlignment="1">
      <alignment horizontal="center" vertical="center" wrapText="1"/>
    </xf>
    <xf numFmtId="0" fontId="37" fillId="0" borderId="87" xfId="0" applyFont="1" applyBorder="1"/>
    <xf numFmtId="0" fontId="21" fillId="11" borderId="58" xfId="0" applyFont="1" applyFill="1" applyBorder="1" applyAlignment="1">
      <alignment horizontal="center" vertical="center" wrapText="1"/>
    </xf>
    <xf numFmtId="0" fontId="21" fillId="11" borderId="27" xfId="0" applyFont="1" applyFill="1" applyBorder="1" applyAlignment="1">
      <alignment horizontal="center" vertical="center" wrapText="1"/>
    </xf>
    <xf numFmtId="0" fontId="45" fillId="0" borderId="3" xfId="0" applyFont="1" applyBorder="1" applyAlignment="1">
      <alignment horizontal="center" vertical="center" wrapText="1"/>
    </xf>
    <xf numFmtId="0" fontId="45" fillId="0" borderId="4" xfId="0" applyFont="1" applyBorder="1" applyAlignment="1">
      <alignment horizontal="center" vertical="center" wrapText="1"/>
    </xf>
    <xf numFmtId="166" fontId="1" fillId="0" borderId="119" xfId="0" applyNumberFormat="1" applyFont="1" applyBorder="1" applyAlignment="1">
      <alignment horizontal="center" vertical="center" wrapText="1"/>
    </xf>
    <xf numFmtId="166" fontId="1" fillId="0" borderId="120" xfId="0" applyNumberFormat="1" applyFont="1" applyBorder="1" applyAlignment="1">
      <alignment horizontal="center" vertical="center" wrapText="1"/>
    </xf>
    <xf numFmtId="166" fontId="32" fillId="0" borderId="121" xfId="0" applyNumberFormat="1" applyFont="1" applyBorder="1" applyAlignment="1">
      <alignment horizontal="center" vertical="center" wrapText="1"/>
    </xf>
    <xf numFmtId="0" fontId="19" fillId="18" borderId="58" xfId="0" applyFont="1" applyFill="1" applyBorder="1" applyAlignment="1">
      <alignment horizontal="center" vertical="center" wrapText="1"/>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9" fillId="18" borderId="43" xfId="0" applyFont="1" applyFill="1" applyBorder="1" applyAlignment="1">
      <alignment horizontal="center" vertical="center" wrapText="1"/>
    </xf>
    <xf numFmtId="0" fontId="37" fillId="0" borderId="44" xfId="0" applyFont="1" applyBorder="1"/>
    <xf numFmtId="0" fontId="0" fillId="0" borderId="0" xfId="0" applyAlignment="1">
      <alignment horizontal="center"/>
    </xf>
    <xf numFmtId="0" fontId="26" fillId="9" borderId="39" xfId="0" applyFont="1" applyFill="1" applyBorder="1" applyAlignment="1">
      <alignment horizontal="center" vertical="center"/>
    </xf>
    <xf numFmtId="0" fontId="26" fillId="9" borderId="41" xfId="0" applyFont="1" applyFill="1" applyBorder="1" applyAlignment="1">
      <alignment horizontal="center" vertical="center"/>
    </xf>
    <xf numFmtId="0" fontId="19" fillId="11" borderId="101" xfId="0" applyFont="1" applyFill="1" applyBorder="1" applyAlignment="1">
      <alignment horizontal="center" vertical="center"/>
    </xf>
    <xf numFmtId="0" fontId="37" fillId="0" borderId="90" xfId="0" applyFont="1" applyBorder="1"/>
    <xf numFmtId="0" fontId="37" fillId="0" borderId="41" xfId="0" applyFont="1" applyBorder="1"/>
    <xf numFmtId="0" fontId="14" fillId="0" borderId="21" xfId="0" applyFont="1" applyBorder="1" applyAlignment="1">
      <alignment horizontal="left" vertical="center"/>
    </xf>
    <xf numFmtId="0" fontId="14" fillId="0" borderId="2" xfId="0" applyFont="1" applyBorder="1" applyAlignment="1">
      <alignment horizontal="left" vertical="center"/>
    </xf>
    <xf numFmtId="14" fontId="14" fillId="0" borderId="51" xfId="0" applyNumberFormat="1" applyFont="1" applyBorder="1" applyAlignment="1">
      <alignment horizontal="left" vertical="center"/>
    </xf>
    <xf numFmtId="14" fontId="14" fillId="0" borderId="21" xfId="0" applyNumberFormat="1" applyFont="1" applyBorder="1" applyAlignment="1">
      <alignment horizontal="left" vertical="center"/>
    </xf>
    <xf numFmtId="0" fontId="10" fillId="2" borderId="22"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9" fontId="0" fillId="26" borderId="182" xfId="12" applyFont="1" applyFill="1" applyBorder="1" applyAlignment="1">
      <alignment horizontal="center" vertical="center" wrapText="1"/>
    </xf>
    <xf numFmtId="9" fontId="0" fillId="26" borderId="171" xfId="12" applyFont="1" applyFill="1" applyBorder="1" applyAlignment="1">
      <alignment horizontal="center" vertical="center" wrapText="1"/>
    </xf>
    <xf numFmtId="9" fontId="0" fillId="2" borderId="182" xfId="12" applyFont="1" applyFill="1" applyBorder="1" applyAlignment="1">
      <alignment horizontal="right" vertical="center" wrapText="1"/>
    </xf>
    <xf numFmtId="9" fontId="0" fillId="2" borderId="171" xfId="12" applyFont="1" applyFill="1" applyBorder="1" applyAlignment="1">
      <alignment horizontal="right" vertical="center" wrapText="1"/>
    </xf>
    <xf numFmtId="9" fontId="0" fillId="26" borderId="48" xfId="12" applyFont="1" applyFill="1" applyBorder="1" applyAlignment="1">
      <alignment horizontal="center" vertical="center" wrapText="1"/>
    </xf>
    <xf numFmtId="9" fontId="0" fillId="2" borderId="48" xfId="12" applyFont="1" applyFill="1" applyBorder="1" applyAlignment="1">
      <alignment horizontal="right" vertical="center" wrapText="1"/>
    </xf>
    <xf numFmtId="9" fontId="0" fillId="26" borderId="46" xfId="12" applyFont="1" applyFill="1" applyBorder="1" applyAlignment="1">
      <alignment horizontal="center" vertical="center" wrapText="1"/>
    </xf>
    <xf numFmtId="9" fontId="0" fillId="2" borderId="46" xfId="12" applyFont="1" applyFill="1" applyBorder="1" applyAlignment="1">
      <alignment horizontal="right" vertical="center" wrapText="1"/>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9" xfId="0" applyFont="1" applyBorder="1" applyAlignment="1">
      <alignment horizontal="left" vertical="center" wrapText="1"/>
    </xf>
    <xf numFmtId="0" fontId="17" fillId="19" borderId="43"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30" fillId="9" borderId="49" xfId="0" applyFont="1" applyFill="1" applyBorder="1" applyAlignment="1">
      <alignment horizontal="center" vertical="center" wrapText="1"/>
    </xf>
    <xf numFmtId="0" fontId="30" fillId="9" borderId="38" xfId="0" applyFont="1" applyFill="1" applyBorder="1" applyAlignment="1">
      <alignment horizontal="center" vertical="center" wrapText="1"/>
    </xf>
    <xf numFmtId="0" fontId="30" fillId="9" borderId="37" xfId="0" applyFont="1" applyFill="1" applyBorder="1" applyAlignment="1">
      <alignment horizontal="center" vertical="center" wrapText="1"/>
    </xf>
    <xf numFmtId="0" fontId="17" fillId="19" borderId="44" xfId="0" applyFont="1" applyFill="1" applyBorder="1" applyAlignment="1">
      <alignment horizontal="center" vertical="center" wrapText="1"/>
    </xf>
    <xf numFmtId="0" fontId="29" fillId="0" borderId="3" xfId="0" applyFont="1" applyBorder="1" applyAlignment="1">
      <alignment horizontal="center" wrapText="1"/>
    </xf>
    <xf numFmtId="0" fontId="29" fillId="0" borderId="5" xfId="0" applyFont="1" applyBorder="1" applyAlignment="1">
      <alignment horizontal="center" wrapText="1"/>
    </xf>
    <xf numFmtId="0" fontId="29" fillId="0" borderId="4" xfId="0" applyFont="1" applyBorder="1" applyAlignment="1">
      <alignment horizontal="center" wrapText="1"/>
    </xf>
    <xf numFmtId="0" fontId="17" fillId="11" borderId="43" xfId="0" applyFont="1" applyFill="1" applyBorder="1" applyAlignment="1">
      <alignment horizontal="center" vertical="center" wrapText="1"/>
    </xf>
    <xf numFmtId="0" fontId="17" fillId="11" borderId="44" xfId="0" applyFont="1" applyFill="1" applyBorder="1" applyAlignment="1">
      <alignment horizontal="center" vertical="center" wrapText="1"/>
    </xf>
    <xf numFmtId="0" fontId="17" fillId="11" borderId="41" xfId="0" applyFont="1" applyFill="1" applyBorder="1" applyAlignment="1">
      <alignment horizontal="center" vertical="center" wrapText="1"/>
    </xf>
    <xf numFmtId="0" fontId="4" fillId="11" borderId="43" xfId="0" applyFont="1" applyFill="1" applyBorder="1" applyAlignment="1">
      <alignment horizontal="center" vertical="center" wrapText="1"/>
    </xf>
    <xf numFmtId="0" fontId="4" fillId="11" borderId="44" xfId="0" applyFont="1" applyFill="1" applyBorder="1" applyAlignment="1">
      <alignment horizontal="center" vertical="center" wrapText="1"/>
    </xf>
    <xf numFmtId="0" fontId="4" fillId="11" borderId="41" xfId="0" applyFont="1" applyFill="1" applyBorder="1" applyAlignment="1">
      <alignment horizontal="center" vertical="center" wrapText="1"/>
    </xf>
    <xf numFmtId="14" fontId="17" fillId="11" borderId="43" xfId="0" applyNumberFormat="1" applyFont="1" applyFill="1" applyBorder="1" applyAlignment="1">
      <alignment horizontal="center" vertical="center" wrapText="1"/>
    </xf>
    <xf numFmtId="14" fontId="17" fillId="11" borderId="44" xfId="0" applyNumberFormat="1" applyFont="1" applyFill="1" applyBorder="1" applyAlignment="1">
      <alignment horizontal="center" vertical="center" wrapText="1"/>
    </xf>
    <xf numFmtId="14" fontId="17" fillId="11" borderId="41" xfId="0" applyNumberFormat="1" applyFont="1" applyFill="1" applyBorder="1" applyAlignment="1">
      <alignment horizontal="center" vertical="center" wrapText="1"/>
    </xf>
    <xf numFmtId="14" fontId="4" fillId="11" borderId="44" xfId="0" applyNumberFormat="1" applyFont="1" applyFill="1" applyBorder="1" applyAlignment="1">
      <alignment horizontal="center" vertical="center" wrapText="1"/>
    </xf>
    <xf numFmtId="14" fontId="4" fillId="11" borderId="41" xfId="0" applyNumberFormat="1" applyFont="1" applyFill="1" applyBorder="1" applyAlignment="1">
      <alignment horizontal="center" vertical="center" wrapText="1"/>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1" xfId="0" applyFont="1" applyBorder="1" applyAlignment="1">
      <alignment horizontal="center" vertical="center" wrapText="1"/>
    </xf>
    <xf numFmtId="0" fontId="8" fillId="0" borderId="129" xfId="0" applyFont="1" applyBorder="1" applyAlignment="1">
      <alignment horizontal="left" vertical="center" wrapText="1"/>
    </xf>
    <xf numFmtId="0" fontId="52" fillId="21" borderId="101" xfId="0" applyFont="1" applyFill="1" applyBorder="1" applyAlignment="1">
      <alignment horizontal="center" vertical="center" wrapText="1"/>
    </xf>
    <xf numFmtId="0" fontId="52" fillId="21" borderId="113" xfId="0" applyFont="1" applyFill="1" applyBorder="1" applyAlignment="1">
      <alignment horizontal="center" vertical="center" wrapText="1"/>
    </xf>
    <xf numFmtId="14" fontId="4" fillId="11" borderId="43" xfId="0" applyNumberFormat="1" applyFont="1" applyFill="1" applyBorder="1" applyAlignment="1">
      <alignment horizontal="center" vertical="center" wrapText="1"/>
    </xf>
    <xf numFmtId="0" fontId="16" fillId="18" borderId="48" xfId="0" applyFont="1" applyFill="1" applyBorder="1" applyAlignment="1">
      <alignment horizontal="center" vertical="center" wrapText="1"/>
    </xf>
    <xf numFmtId="0" fontId="37" fillId="0" borderId="48" xfId="0" applyFont="1" applyBorder="1"/>
    <xf numFmtId="0" fontId="16" fillId="18" borderId="58" xfId="0" applyFont="1" applyFill="1" applyBorder="1" applyAlignment="1">
      <alignment horizontal="center" vertical="center" wrapText="1"/>
    </xf>
    <xf numFmtId="0" fontId="37" fillId="0" borderId="58" xfId="0" applyFont="1" applyBorder="1" applyAlignment="1">
      <alignment horizontal="center"/>
    </xf>
    <xf numFmtId="0" fontId="34" fillId="0" borderId="32" xfId="0" applyFont="1" applyBorder="1" applyAlignment="1">
      <alignment horizontal="center" vertical="center"/>
    </xf>
    <xf numFmtId="0" fontId="34" fillId="11" borderId="32" xfId="0" applyFont="1" applyFill="1" applyBorder="1" applyAlignment="1">
      <alignment horizontal="center" vertical="center" wrapText="1"/>
    </xf>
    <xf numFmtId="0" fontId="16" fillId="11" borderId="23" xfId="0" applyFont="1" applyFill="1" applyBorder="1" applyAlignment="1">
      <alignment horizontal="center" vertical="center" wrapText="1"/>
    </xf>
    <xf numFmtId="0" fontId="37" fillId="0" borderId="23" xfId="0" applyFont="1" applyBorder="1"/>
    <xf numFmtId="0" fontId="31" fillId="17" borderId="23" xfId="0" applyFont="1" applyFill="1" applyBorder="1" applyAlignment="1">
      <alignment horizontal="center" vertical="center"/>
    </xf>
    <xf numFmtId="0" fontId="16" fillId="11" borderId="23" xfId="0" applyFont="1" applyFill="1" applyBorder="1" applyAlignment="1">
      <alignment horizontal="center" vertical="center"/>
    </xf>
    <xf numFmtId="9" fontId="64" fillId="29" borderId="2" xfId="0" applyNumberFormat="1" applyFont="1" applyFill="1" applyBorder="1" applyAlignment="1">
      <alignment horizontal="right"/>
    </xf>
    <xf numFmtId="0" fontId="0" fillId="0" borderId="2" xfId="0" applyBorder="1" applyAlignment="1">
      <alignment horizontal="center"/>
    </xf>
    <xf numFmtId="0" fontId="12" fillId="4" borderId="0" xfId="0" applyFont="1" applyFill="1" applyAlignment="1">
      <alignment horizontal="right" vertical="center" textRotation="90" wrapText="1"/>
    </xf>
    <xf numFmtId="0" fontId="12" fillId="4" borderId="0" xfId="0" applyFont="1" applyFill="1" applyAlignment="1">
      <alignment horizontal="center" wrapText="1"/>
    </xf>
  </cellXfs>
  <cellStyles count="13">
    <cellStyle name="Hipervínculo" xfId="5" builtinId="8"/>
    <cellStyle name="Normal" xfId="0" builtinId="0"/>
    <cellStyle name="Normal 2" xfId="1" xr:uid="{00000000-0005-0000-0000-000002000000}"/>
    <cellStyle name="Normal 2 2" xfId="2" xr:uid="{00000000-0005-0000-0000-000003000000}"/>
    <cellStyle name="Normal 2 3" xfId="8" xr:uid="{00000000-0005-0000-0000-000004000000}"/>
    <cellStyle name="Normal 3" xfId="3" xr:uid="{00000000-0005-0000-0000-000005000000}"/>
    <cellStyle name="Normal 4" xfId="4" xr:uid="{00000000-0005-0000-0000-000006000000}"/>
    <cellStyle name="Normal 4 2" xfId="6" xr:uid="{00000000-0005-0000-0000-000007000000}"/>
    <cellStyle name="Normal 5" xfId="7" xr:uid="{00000000-0005-0000-0000-000008000000}"/>
    <cellStyle name="Normal 5 2" xfId="9" xr:uid="{00000000-0005-0000-0000-000009000000}"/>
    <cellStyle name="Normal 5 3" xfId="10" xr:uid="{00000000-0005-0000-0000-00000A000000}"/>
    <cellStyle name="Normal 6" xfId="11" xr:uid="{5C519FBA-7C23-B944-97FF-C3F207E40F12}"/>
    <cellStyle name="Porcentaje" xfId="12" builtinId="5"/>
  </cellStyles>
  <dxfs count="330">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142875</xdr:colOff>
      <xdr:row>0</xdr:row>
      <xdr:rowOff>0</xdr:rowOff>
    </xdr:from>
    <xdr:ext cx="1809750" cy="6858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409575" y="0"/>
          <a:ext cx="1809750" cy="6858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0</xdr:col>
      <xdr:colOff>2314575</xdr:colOff>
      <xdr:row>5</xdr:row>
      <xdr:rowOff>82261</xdr:rowOff>
    </xdr:to>
    <xdr:pic>
      <xdr:nvPicPr>
        <xdr:cNvPr id="7295" name="Picture 2">
          <a:extLst>
            <a:ext uri="{FF2B5EF4-FFF2-40B4-BE49-F238E27FC236}">
              <a16:creationId xmlns:a16="http://schemas.microsoft.com/office/drawing/2014/main" id="{00000000-0008-0000-0000-00007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71450"/>
          <a:ext cx="22193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200025</xdr:colOff>
      <xdr:row>4</xdr:row>
      <xdr:rowOff>19050</xdr:rowOff>
    </xdr:from>
    <xdr:ext cx="4181475" cy="1162050"/>
    <xdr:pic>
      <xdr:nvPicPr>
        <xdr:cNvPr id="3"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00025" y="933450"/>
          <a:ext cx="4181475" cy="11620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0</xdr:col>
      <xdr:colOff>159808</xdr:colOff>
      <xdr:row>1</xdr:row>
      <xdr:rowOff>0</xdr:rowOff>
    </xdr:from>
    <xdr:to>
      <xdr:col>0</xdr:col>
      <xdr:colOff>2074333</xdr:colOff>
      <xdr:row>4</xdr:row>
      <xdr:rowOff>161712</xdr:rowOff>
    </xdr:to>
    <xdr:pic>
      <xdr:nvPicPr>
        <xdr:cNvPr id="2" name="Picture 2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808" y="0"/>
          <a:ext cx="1914525" cy="722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66676</xdr:rowOff>
    </xdr:from>
    <xdr:to>
      <xdr:col>1</xdr:col>
      <xdr:colOff>2570</xdr:colOff>
      <xdr:row>3</xdr:row>
      <xdr:rowOff>211667</xdr:rowOff>
    </xdr:to>
    <xdr:pic>
      <xdr:nvPicPr>
        <xdr:cNvPr id="2" name="Picture 2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6"/>
          <a:ext cx="2075845" cy="568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215661</xdr:colOff>
      <xdr:row>2</xdr:row>
      <xdr:rowOff>239623</xdr:rowOff>
    </xdr:from>
    <xdr:to>
      <xdr:col>0</xdr:col>
      <xdr:colOff>1874269</xdr:colOff>
      <xdr:row>4</xdr:row>
      <xdr:rowOff>83741</xdr:rowOff>
    </xdr:to>
    <xdr:pic>
      <xdr:nvPicPr>
        <xdr:cNvPr id="3" name="Picture 20">
          <a:extLst>
            <a:ext uri="{FF2B5EF4-FFF2-40B4-BE49-F238E27FC236}">
              <a16:creationId xmlns:a16="http://schemas.microsoft.com/office/drawing/2014/main" id="{740FE733-77FC-4186-9D5A-FA486554A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661" y="635000"/>
          <a:ext cx="1658608" cy="652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190501</xdr:colOff>
      <xdr:row>1</xdr:row>
      <xdr:rowOff>19050</xdr:rowOff>
    </xdr:from>
    <xdr:to>
      <xdr:col>0</xdr:col>
      <xdr:colOff>2495551</xdr:colOff>
      <xdr:row>3</xdr:row>
      <xdr:rowOff>400050</xdr:rowOff>
    </xdr:to>
    <xdr:pic>
      <xdr:nvPicPr>
        <xdr:cNvPr id="2" name="Imagen 6">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1" y="228600"/>
          <a:ext cx="23050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emartinez/AppData/Local/Microsoft/Windows/Temporary%20Internet%20Files/Content.Outlook/X08YSC5Q/Copia%20de%20Formato%20riesgos%20corrupci&#243;n%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herazo/AppData/Local/Microsoft/Windows/INetCache/Content.Outlook/QPAIJPHY/Formatoriesgosoctubre2017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ymaguirre/AppData/Local/Microsoft/Windows/Temporary%20Internet%20Files/Content.Outlook/DH5A0Q16/Mapa%20riesgos%20Plan%20Anticorrupc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 val="Opciones Tratamiento"/>
      <sheetName val="Tabla Valoración controles"/>
    </sheetNames>
    <sheetDataSet>
      <sheetData sheetId="0"/>
      <sheetData sheetId="1"/>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isolucion.cundinamarca.gov.co/Isolucion/Mejoramiento/frmFiltroAccion.aspx?TipoAccion=MQ==" TargetMode="External"/><Relationship Id="rId13" Type="http://schemas.openxmlformats.org/officeDocument/2006/relationships/drawing" Target="../drawings/drawing2.xml"/><Relationship Id="rId3" Type="http://schemas.openxmlformats.org/officeDocument/2006/relationships/hyperlink" Target="https://drive.google.com/drive/folders/1AtE4ylSTxF25nxEq77Wt1WD5Dm9Vb0jA?usp=share_link" TargetMode="External"/><Relationship Id="rId7" Type="http://schemas.openxmlformats.org/officeDocument/2006/relationships/hyperlink" Target="https://drive.google.com/drive/folders/1dnKv1-r9CnAzLVBjLz6KRXkyV9kryFwE?usp=share_link" TargetMode="External"/><Relationship Id="rId12" Type="http://schemas.openxmlformats.org/officeDocument/2006/relationships/printerSettings" Target="../printerSettings/printerSettings1.bin"/><Relationship Id="rId2" Type="http://schemas.openxmlformats.org/officeDocument/2006/relationships/hyperlink" Target="https://drive.google.com/drive/folders/1S7JrWMKAiztRGeUhnPiRBUoPh-Tmfx28" TargetMode="External"/><Relationship Id="rId1" Type="http://schemas.openxmlformats.org/officeDocument/2006/relationships/hyperlink" Target="https://drive.google.com/drive/folders/1S7JrWMKAiztRGeUhnPiRBUoPh-Tmfx28" TargetMode="External"/><Relationship Id="rId6" Type="http://schemas.openxmlformats.org/officeDocument/2006/relationships/hyperlink" Target="https://www.cundinamarca.gov.co/dependencias/secplaneacion/transparencia/paac" TargetMode="External"/><Relationship Id="rId11" Type="http://schemas.openxmlformats.org/officeDocument/2006/relationships/hyperlink" Target="https://drive.google.com/drive/folders/1hBujy_ZhqJ1AzXYJcJhJRAv00l9TZq34" TargetMode="External"/><Relationship Id="rId5" Type="http://schemas.openxmlformats.org/officeDocument/2006/relationships/hyperlink" Target="https://drive.google.com/drive/folders/1b3qgtpB74vFXj5KIfRqD6dqUGg04bCch?usp=share_link" TargetMode="External"/><Relationship Id="rId10" Type="http://schemas.openxmlformats.org/officeDocument/2006/relationships/hyperlink" Target="https://drive.google.com/drive/folders/1vRteuhup63DdMHP-hmuprQwwpgxHK_Oo?usp=share_link" TargetMode="External"/><Relationship Id="rId4" Type="http://schemas.openxmlformats.org/officeDocument/2006/relationships/hyperlink" Target="https://drive.google.com/drive/folders/1ezpGeFjRFJIgNuPGVdzkIBXW3wMu7eUE?usp=share_link" TargetMode="External"/><Relationship Id="rId9" Type="http://schemas.openxmlformats.org/officeDocument/2006/relationships/hyperlink" Target="https://drive.google.com/drive/folders/1s8BdCfe-H98ncsgawG3fEOFr0YQMta2F?usp=share_lin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drive.google.com/drive/folders/1wZefyoceAmOCGxLswlQKWk5YMSkGJ-TF?usp=sharing" TargetMode="External"/><Relationship Id="rId2" Type="http://schemas.openxmlformats.org/officeDocument/2006/relationships/hyperlink" Target="https://drive.google.com/drive/folders/1wZefyoceAmOCGxLswlQKWk5YMSkGJ-TF?usp=sharing" TargetMode="External"/><Relationship Id="rId1" Type="http://schemas.openxmlformats.org/officeDocument/2006/relationships/hyperlink" Target="https://drive.google.com/drive/folders/1wZefyoceAmOCGxLswlQKWk5YMSkGJ-TF?usp=sharing" TargetMode="External"/><Relationship Id="rId5" Type="http://schemas.openxmlformats.org/officeDocument/2006/relationships/drawing" Target="../drawings/drawing3.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drive.google.com/drive/folders/1-4a8FWxjK_lt65XlcH_ZGAPdznHbViXz" TargetMode="External"/><Relationship Id="rId7" Type="http://schemas.openxmlformats.org/officeDocument/2006/relationships/hyperlink" Target="https://drive.google.com/file/d/1-O8LEy4KTvi2aFtY-RDbBs8bamkvsMMF/view?usp=share_link" TargetMode="External"/><Relationship Id="rId2" Type="http://schemas.openxmlformats.org/officeDocument/2006/relationships/hyperlink" Target="https://drive.google.com/drive/folders/1EKvBRJ5vzJJVlE4xesYCry1oP8IfGTQm" TargetMode="External"/><Relationship Id="rId1" Type="http://schemas.openxmlformats.org/officeDocument/2006/relationships/hyperlink" Target="https://drive.google.com/drive/folders/1_cls19AobaSv785WkU9jXfNtwUMnmUy6" TargetMode="External"/><Relationship Id="rId6" Type="http://schemas.openxmlformats.org/officeDocument/2006/relationships/hyperlink" Target="https://drive.google.com/drive/folders/1WiEFZ393cYzCd8FbL_JFBLUbIocG30Dd" TargetMode="External"/><Relationship Id="rId5" Type="http://schemas.openxmlformats.org/officeDocument/2006/relationships/hyperlink" Target="https://drive.google.com/drive/folders/1s5hjOmU17cB7HRXzXT220YBN06UGG31m" TargetMode="External"/><Relationship Id="rId4" Type="http://schemas.openxmlformats.org/officeDocument/2006/relationships/hyperlink" Target="https://drive.google.com/drive/folders/1MQoEKsCO9Np-8yfRu7pnTHq7Qfn85Toa"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drive/folders/1oslWGQuOx3auqQQNsnzmeM7b8fRsdewn?usp=share_link" TargetMode="External"/><Relationship Id="rId13" Type="http://schemas.openxmlformats.org/officeDocument/2006/relationships/hyperlink" Target="https://drive.google.com/drive/folders/1oslWGQuOx3auqQQNsnzmeM7b8fRsdewn?usp=share_link" TargetMode="External"/><Relationship Id="rId3" Type="http://schemas.openxmlformats.org/officeDocument/2006/relationships/hyperlink" Target="https://drive.google.com/drive/folders/1oslWGQuOx3auqQQNsnzmeM7b8fRsdewn?usp=share_link" TargetMode="External"/><Relationship Id="rId7" Type="http://schemas.openxmlformats.org/officeDocument/2006/relationships/hyperlink" Target="https://drive.google.com/drive/folders/1oslWGQuOx3auqQQNsnzmeM7b8fRsdewn?usp=share_link" TargetMode="External"/><Relationship Id="rId12" Type="http://schemas.openxmlformats.org/officeDocument/2006/relationships/hyperlink" Target="https://drive.google.com/drive/folders/1oslWGQuOx3auqQQNsnzmeM7b8fRsdewn?usp=share_link" TargetMode="External"/><Relationship Id="rId2" Type="http://schemas.openxmlformats.org/officeDocument/2006/relationships/hyperlink" Target="https://drive.google.com/drive/folders/1oslWGQuOx3auqQQNsnzmeM7b8fRsdewn?usp=share_link" TargetMode="External"/><Relationship Id="rId1" Type="http://schemas.openxmlformats.org/officeDocument/2006/relationships/hyperlink" Target="https://drive.google.com/drive/folders/1oslWGQuOx3auqQQNsnzmeM7b8fRsdewn?usp=share_link" TargetMode="External"/><Relationship Id="rId6" Type="http://schemas.openxmlformats.org/officeDocument/2006/relationships/hyperlink" Target="https://drive.google.com/drive/folders/1oslWGQuOx3auqQQNsnzmeM7b8fRsdewn?usp=share_link" TargetMode="External"/><Relationship Id="rId11" Type="http://schemas.openxmlformats.org/officeDocument/2006/relationships/hyperlink" Target="https://drive.google.com/drive/folders/1oslWGQuOx3auqQQNsnzmeM7b8fRsdewn?usp=share_link" TargetMode="External"/><Relationship Id="rId5" Type="http://schemas.openxmlformats.org/officeDocument/2006/relationships/hyperlink" Target="https://drive.google.com/drive/folders/1oslWGQuOx3auqQQNsnzmeM7b8fRsdewn?usp=share_link" TargetMode="External"/><Relationship Id="rId15" Type="http://schemas.openxmlformats.org/officeDocument/2006/relationships/drawing" Target="../drawings/drawing5.xml"/><Relationship Id="rId10" Type="http://schemas.openxmlformats.org/officeDocument/2006/relationships/hyperlink" Target="https://drive.google.com/drive/folders/1oslWGQuOx3auqQQNsnzmeM7b8fRsdewn?usp=share_link" TargetMode="External"/><Relationship Id="rId4" Type="http://schemas.openxmlformats.org/officeDocument/2006/relationships/hyperlink" Target="https://drive.google.com/drive/folders/1oslWGQuOx3auqQQNsnzmeM7b8fRsdewn?usp=share_link" TargetMode="External"/><Relationship Id="rId9" Type="http://schemas.openxmlformats.org/officeDocument/2006/relationships/hyperlink" Target="https://drive.google.com/drive/folders/1oslWGQuOx3auqQQNsnzmeM7b8fRsdewn?usp=share_link" TargetMode="External"/><Relationship Id="rId14" Type="http://schemas.openxmlformats.org/officeDocument/2006/relationships/hyperlink" Target="https://drive.google.com/drive/folders/1oslWGQuOx3auqQQNsnzmeM7b8fRsdewn?usp=share_link"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drive/folders/1S7JrWMKAiztRGeUhnPiRBUoPh-Tmfx28" TargetMode="External"/><Relationship Id="rId13" Type="http://schemas.openxmlformats.org/officeDocument/2006/relationships/hyperlink" Target="https://drive.google.com/drive/folders/1j0Udsr0OEIBsHJi0pHIkHKMQMO6iF2oS?usp=share_link" TargetMode="External"/><Relationship Id="rId18" Type="http://schemas.openxmlformats.org/officeDocument/2006/relationships/hyperlink" Target="https://www.cundinamarca.gov.co/dependencias/secagricultura" TargetMode="External"/><Relationship Id="rId26" Type="http://schemas.openxmlformats.org/officeDocument/2006/relationships/hyperlink" Target="https://drive.google.com/drive/folders/1D-j0lafAScLhhTv-6w9DQlzSntEkvw3K?usp=share_link" TargetMode="External"/><Relationship Id="rId3" Type="http://schemas.openxmlformats.org/officeDocument/2006/relationships/hyperlink" Target="https://drive.google.com/drive/folders/1ZAesrCHYs0lCY9rbjJ1xyfJ-DDy2zrHd" TargetMode="External"/><Relationship Id="rId21" Type="http://schemas.openxmlformats.org/officeDocument/2006/relationships/hyperlink" Target="https://drive.google.com/drive/folders/13yWNAC_5I2C3aX8fcbvptfWoCsceofgD?usp=share_link" TargetMode="External"/><Relationship Id="rId7" Type="http://schemas.openxmlformats.org/officeDocument/2006/relationships/hyperlink" Target="https://www.cundinamarca.gov.co/dependencias/secasuntosinternacionales/informacion-de-interes/preguntas-frecuentes" TargetMode="External"/><Relationship Id="rId12" Type="http://schemas.openxmlformats.org/officeDocument/2006/relationships/hyperlink" Target="https://drive.google.com/drive/folders/1z4jcNrAezXGsQHnL3LgojBWET5sNclX_" TargetMode="External"/><Relationship Id="rId17" Type="http://schemas.openxmlformats.org/officeDocument/2006/relationships/hyperlink" Target="https://drive.google.com/drive/folders/1MLlYsvCbvaYiODXq46odyAQMkJYMrYKZ" TargetMode="External"/><Relationship Id="rId25" Type="http://schemas.openxmlformats.org/officeDocument/2006/relationships/hyperlink" Target="https://drive.google.com/drive/folders/15gNg74TZV9tlzfQSdvctLwNCC--XVpWL?usp=share_link" TargetMode="External"/><Relationship Id="rId2" Type="http://schemas.openxmlformats.org/officeDocument/2006/relationships/hyperlink" Target="https://drive.google.com/drive/folders/1SWi22MeVx_ASsgz-oyo1z0rlbrqytdcF" TargetMode="External"/><Relationship Id="rId16" Type="http://schemas.openxmlformats.org/officeDocument/2006/relationships/hyperlink" Target="https://drive.google.com/drive/folders/1OcPqxWoLmeXMmaFSt7elBt5IGneV7W2l" TargetMode="External"/><Relationship Id="rId20" Type="http://schemas.openxmlformats.org/officeDocument/2006/relationships/hyperlink" Target="https://drive.google.com/drive/folders/1FM4YpxJPDRcdqFieHsTzrwXlLUaPCvjp" TargetMode="External"/><Relationship Id="rId29" Type="http://schemas.openxmlformats.org/officeDocument/2006/relationships/printerSettings" Target="../printerSettings/printerSettings4.bin"/><Relationship Id="rId1" Type="http://schemas.openxmlformats.org/officeDocument/2006/relationships/hyperlink" Target="https://www.cundinamarca.gov.co/dependencias/secintegracionregional/informacion-de-interes/preguntas-frecuentes" TargetMode="External"/><Relationship Id="rId6" Type="http://schemas.openxmlformats.org/officeDocument/2006/relationships/hyperlink" Target="https://www.cundinamarca.gov.co/dependencias/secasuntosinternacionales/quienes-somos/directorio-de-funcionarios" TargetMode="External"/><Relationship Id="rId11" Type="http://schemas.openxmlformats.org/officeDocument/2006/relationships/hyperlink" Target="https://drive.google.com/drive/folders/1j0Udsr0OEIBsHJi0pHIkHKMQMO6iF2oS?usp=share_link" TargetMode="External"/><Relationship Id="rId24" Type="http://schemas.openxmlformats.org/officeDocument/2006/relationships/hyperlink" Target="https://drive.google.com/drive/folders/13t_08kBj8KUMGQfDtVoweW9yMApkyo6K?usp=share_link" TargetMode="External"/><Relationship Id="rId5" Type="http://schemas.openxmlformats.org/officeDocument/2006/relationships/hyperlink" Target="https://www.cundinamarca.gov.co/dependencias/secasuntosinternacionales/transparencia/instrumentos-de-gestion-de-informacion" TargetMode="External"/><Relationship Id="rId15" Type="http://schemas.openxmlformats.org/officeDocument/2006/relationships/hyperlink" Target="https://drive.google.com/drive/folders/1j0Udsr0OEIBsHJi0pHIkHKMQMO6iF2oS?usp=share_link" TargetMode="External"/><Relationship Id="rId23" Type="http://schemas.openxmlformats.org/officeDocument/2006/relationships/hyperlink" Target="https://apps.procuraduria.gov.co/ita/publico/consultaMatrizDetallada/" TargetMode="External"/><Relationship Id="rId28" Type="http://schemas.openxmlformats.org/officeDocument/2006/relationships/hyperlink" Target="https://drive.google.com/drive/folders/19NAcDEr4KeklXwsNaruGQAw-KsKhAzOo?usp=share_link" TargetMode="External"/><Relationship Id="rId10" Type="http://schemas.openxmlformats.org/officeDocument/2006/relationships/hyperlink" Target="https://drive.google.com/drive/folders/1j0Udsr0OEIBsHJi0pHIkHKMQMO6iF2oS?usp=share_link" TargetMode="External"/><Relationship Id="rId19" Type="http://schemas.openxmlformats.org/officeDocument/2006/relationships/hyperlink" Target="https://www.cundinamarca.gov.co/dependencias/secagricultura/normativa/normativa-del-sector-de-agricultura" TargetMode="External"/><Relationship Id="rId4" Type="http://schemas.openxmlformats.org/officeDocument/2006/relationships/hyperlink" Target="https://drive.google.com/drive/folders/1Ry-r13h30iAPhqwWlIQioqaUJQQnHTv6" TargetMode="External"/><Relationship Id="rId9" Type="http://schemas.openxmlformats.org/officeDocument/2006/relationships/hyperlink" Target="https://www.cundinamarca.gov.co/dependencias/sechabitatyvivienda/informacion-de-interes/preguntas-frecuentes" TargetMode="External"/><Relationship Id="rId14" Type="http://schemas.openxmlformats.org/officeDocument/2006/relationships/hyperlink" Target="https://drive.google.com/drive/folders/1j0Udsr0OEIBsHJi0pHIkHKMQMO6iF2oS?usp=share_link" TargetMode="External"/><Relationship Id="rId22" Type="http://schemas.openxmlformats.org/officeDocument/2006/relationships/hyperlink" Target="https://www.cundinamarca.gov.co/transparencia" TargetMode="External"/><Relationship Id="rId27" Type="http://schemas.openxmlformats.org/officeDocument/2006/relationships/hyperlink" Target="https://drive.google.com/drive/folders/1UhdVixYKlgvH_j_X7Ndm0hoKBnp0dQAu?usp=share_link" TargetMode="External"/><Relationship Id="rId30"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BI50"/>
  <sheetViews>
    <sheetView zoomScale="134" zoomScaleNormal="70" workbookViewId="0">
      <selection activeCell="H3" sqref="H3:H4"/>
    </sheetView>
  </sheetViews>
  <sheetFormatPr baseColWidth="10" defaultRowHeight="15" x14ac:dyDescent="0.2"/>
  <cols>
    <col min="3" max="3" width="52.5" customWidth="1"/>
    <col min="4" max="4" width="49.6640625" customWidth="1"/>
    <col min="6" max="6" width="21.33203125" customWidth="1"/>
    <col min="7" max="7" width="35.5" customWidth="1"/>
    <col min="8" max="8" width="37.33203125" customWidth="1"/>
    <col min="38" max="38" width="45.1640625" customWidth="1"/>
  </cols>
  <sheetData>
    <row r="1" spans="1:61" x14ac:dyDescent="0.2">
      <c r="A1" s="37"/>
      <c r="B1" s="387"/>
      <c r="C1" s="388"/>
      <c r="D1" s="388"/>
      <c r="E1" s="389"/>
      <c r="F1" s="396" t="s">
        <v>284</v>
      </c>
      <c r="G1" s="388"/>
      <c r="H1" s="38" t="s">
        <v>285</v>
      </c>
    </row>
    <row r="2" spans="1:61" x14ac:dyDescent="0.2">
      <c r="A2" s="37"/>
      <c r="B2" s="390"/>
      <c r="C2" s="391"/>
      <c r="D2" s="391"/>
      <c r="E2" s="392"/>
      <c r="F2" s="393"/>
      <c r="G2" s="394"/>
      <c r="H2" s="38" t="s">
        <v>286</v>
      </c>
    </row>
    <row r="3" spans="1:61" x14ac:dyDescent="0.2">
      <c r="A3" s="37"/>
      <c r="B3" s="390"/>
      <c r="C3" s="391"/>
      <c r="D3" s="391"/>
      <c r="E3" s="392"/>
      <c r="F3" s="396" t="s">
        <v>287</v>
      </c>
      <c r="G3" s="388"/>
      <c r="H3" s="397" t="s">
        <v>288</v>
      </c>
    </row>
    <row r="4" spans="1:61" x14ac:dyDescent="0.2">
      <c r="A4" s="37"/>
      <c r="B4" s="393"/>
      <c r="C4" s="394"/>
      <c r="D4" s="394"/>
      <c r="E4" s="395"/>
      <c r="F4" s="393"/>
      <c r="G4" s="394"/>
      <c r="H4" s="398"/>
    </row>
    <row r="7" spans="1:61" x14ac:dyDescent="0.2">
      <c r="A7" s="400" t="s">
        <v>289</v>
      </c>
      <c r="B7" s="401"/>
      <c r="C7" s="401"/>
      <c r="D7" s="401"/>
      <c r="E7" s="401"/>
      <c r="F7" s="401"/>
      <c r="G7" s="401"/>
      <c r="H7" s="401"/>
      <c r="I7" s="401"/>
      <c r="J7" s="402"/>
      <c r="K7" s="400" t="s">
        <v>290</v>
      </c>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2"/>
      <c r="AK7" s="400" t="s">
        <v>291</v>
      </c>
      <c r="AL7" s="401"/>
      <c r="AM7" s="401"/>
      <c r="AN7" s="401"/>
      <c r="AO7" s="401"/>
      <c r="AP7" s="401"/>
      <c r="AQ7" s="401"/>
      <c r="AR7" s="401"/>
      <c r="AS7" s="402"/>
      <c r="AT7" s="400" t="s">
        <v>292</v>
      </c>
      <c r="AU7" s="401"/>
      <c r="AV7" s="401"/>
      <c r="AW7" s="401"/>
      <c r="AX7" s="401"/>
      <c r="AY7" s="401"/>
      <c r="AZ7" s="402"/>
      <c r="BA7" s="40"/>
      <c r="BB7" s="400" t="s">
        <v>293</v>
      </c>
      <c r="BC7" s="401"/>
      <c r="BD7" s="401"/>
      <c r="BE7" s="401"/>
      <c r="BF7" s="401"/>
      <c r="BG7" s="401"/>
      <c r="BH7" s="401"/>
      <c r="BI7" s="402"/>
    </row>
    <row r="8" spans="1:61" x14ac:dyDescent="0.2">
      <c r="A8" s="408" t="s">
        <v>294</v>
      </c>
      <c r="B8" s="409" t="s">
        <v>26</v>
      </c>
      <c r="C8" s="409" t="s">
        <v>295</v>
      </c>
      <c r="D8" s="409" t="s">
        <v>296</v>
      </c>
      <c r="E8" s="409" t="s">
        <v>28</v>
      </c>
      <c r="F8" s="410" t="s">
        <v>297</v>
      </c>
      <c r="G8" s="410" t="s">
        <v>298</v>
      </c>
      <c r="H8" s="409" t="s">
        <v>299</v>
      </c>
      <c r="I8" s="410" t="s">
        <v>300</v>
      </c>
      <c r="J8" s="410" t="s">
        <v>301</v>
      </c>
      <c r="K8" s="410" t="s">
        <v>302</v>
      </c>
      <c r="L8" s="413" t="s">
        <v>303</v>
      </c>
      <c r="M8" s="415" t="s">
        <v>27</v>
      </c>
      <c r="N8" s="416"/>
      <c r="O8" s="416"/>
      <c r="P8" s="416"/>
      <c r="Q8" s="416"/>
      <c r="R8" s="416"/>
      <c r="S8" s="416"/>
      <c r="T8" s="416"/>
      <c r="U8" s="416"/>
      <c r="V8" s="416"/>
      <c r="W8" s="416"/>
      <c r="X8" s="416"/>
      <c r="Y8" s="416"/>
      <c r="Z8" s="416"/>
      <c r="AA8" s="416"/>
      <c r="AB8" s="416"/>
      <c r="AC8" s="416"/>
      <c r="AD8" s="416"/>
      <c r="AE8" s="417"/>
      <c r="AF8" s="418" t="s">
        <v>304</v>
      </c>
      <c r="AG8" s="410" t="s">
        <v>305</v>
      </c>
      <c r="AH8" s="410" t="s">
        <v>306</v>
      </c>
      <c r="AI8" s="409" t="s">
        <v>303</v>
      </c>
      <c r="AJ8" s="410" t="s">
        <v>307</v>
      </c>
      <c r="AK8" s="406" t="s">
        <v>308</v>
      </c>
      <c r="AL8" s="410" t="s">
        <v>309</v>
      </c>
      <c r="AM8" s="410" t="s">
        <v>310</v>
      </c>
      <c r="AN8" s="412" t="s">
        <v>311</v>
      </c>
      <c r="AO8" s="401"/>
      <c r="AP8" s="401"/>
      <c r="AQ8" s="401"/>
      <c r="AR8" s="401"/>
      <c r="AS8" s="402"/>
      <c r="AT8" s="406" t="s">
        <v>312</v>
      </c>
      <c r="AU8" s="406" t="s">
        <v>313</v>
      </c>
      <c r="AV8" s="406" t="s">
        <v>303</v>
      </c>
      <c r="AW8" s="406" t="s">
        <v>314</v>
      </c>
      <c r="AX8" s="406" t="s">
        <v>303</v>
      </c>
      <c r="AY8" s="406" t="s">
        <v>315</v>
      </c>
      <c r="AZ8" s="406" t="s">
        <v>316</v>
      </c>
      <c r="BA8" s="411" t="s">
        <v>317</v>
      </c>
      <c r="BB8" s="411" t="s">
        <v>318</v>
      </c>
      <c r="BC8" s="411" t="s">
        <v>319</v>
      </c>
      <c r="BD8" s="411" t="s">
        <v>320</v>
      </c>
      <c r="BE8" s="411" t="s">
        <v>321</v>
      </c>
      <c r="BF8" s="411" t="s">
        <v>322</v>
      </c>
      <c r="BG8" s="411" t="s">
        <v>323</v>
      </c>
      <c r="BH8" s="411" t="s">
        <v>324</v>
      </c>
      <c r="BI8" s="411" t="s">
        <v>325</v>
      </c>
    </row>
    <row r="9" spans="1:61" ht="207" x14ac:dyDescent="0.2">
      <c r="A9" s="383"/>
      <c r="B9" s="383"/>
      <c r="C9" s="383"/>
      <c r="D9" s="383"/>
      <c r="E9" s="383"/>
      <c r="F9" s="383"/>
      <c r="G9" s="383"/>
      <c r="H9" s="383"/>
      <c r="I9" s="383"/>
      <c r="J9" s="383"/>
      <c r="K9" s="383"/>
      <c r="L9" s="414"/>
      <c r="M9" s="41" t="s">
        <v>29</v>
      </c>
      <c r="N9" s="41" t="s">
        <v>30</v>
      </c>
      <c r="O9" s="41" t="s">
        <v>31</v>
      </c>
      <c r="P9" s="41" t="s">
        <v>32</v>
      </c>
      <c r="Q9" s="41" t="s">
        <v>33</v>
      </c>
      <c r="R9" s="41" t="s">
        <v>34</v>
      </c>
      <c r="S9" s="41" t="s">
        <v>35</v>
      </c>
      <c r="T9" s="41" t="s">
        <v>36</v>
      </c>
      <c r="U9" s="41" t="s">
        <v>37</v>
      </c>
      <c r="V9" s="41" t="s">
        <v>38</v>
      </c>
      <c r="W9" s="41" t="s">
        <v>39</v>
      </c>
      <c r="X9" s="41" t="s">
        <v>40</v>
      </c>
      <c r="Y9" s="41" t="s">
        <v>41</v>
      </c>
      <c r="Z9" s="41" t="s">
        <v>42</v>
      </c>
      <c r="AA9" s="41" t="s">
        <v>43</v>
      </c>
      <c r="AB9" s="41" t="s">
        <v>44</v>
      </c>
      <c r="AC9" s="41" t="s">
        <v>45</v>
      </c>
      <c r="AD9" s="41" t="s">
        <v>46</v>
      </c>
      <c r="AE9" s="41" t="s">
        <v>47</v>
      </c>
      <c r="AF9" s="419"/>
      <c r="AG9" s="383"/>
      <c r="AH9" s="383"/>
      <c r="AI9" s="383"/>
      <c r="AJ9" s="383"/>
      <c r="AK9" s="383"/>
      <c r="AL9" s="383"/>
      <c r="AM9" s="383"/>
      <c r="AN9" s="42" t="s">
        <v>326</v>
      </c>
      <c r="AO9" s="42" t="s">
        <v>327</v>
      </c>
      <c r="AP9" s="42" t="s">
        <v>328</v>
      </c>
      <c r="AQ9" s="42" t="s">
        <v>329</v>
      </c>
      <c r="AR9" s="42" t="s">
        <v>70</v>
      </c>
      <c r="AS9" s="42" t="s">
        <v>20</v>
      </c>
      <c r="AT9" s="383"/>
      <c r="AU9" s="383"/>
      <c r="AV9" s="383"/>
      <c r="AW9" s="383"/>
      <c r="AX9" s="383"/>
      <c r="AY9" s="383"/>
      <c r="AZ9" s="383"/>
      <c r="BA9" s="383"/>
      <c r="BB9" s="383"/>
      <c r="BC9" s="383"/>
      <c r="BD9" s="383"/>
      <c r="BE9" s="383"/>
      <c r="BF9" s="383"/>
      <c r="BG9" s="383"/>
      <c r="BH9" s="383"/>
      <c r="BI9" s="383"/>
    </row>
    <row r="10" spans="1:61" ht="97.5" customHeight="1" x14ac:dyDescent="0.2">
      <c r="A10" s="399">
        <v>1</v>
      </c>
      <c r="B10" s="382" t="s">
        <v>330</v>
      </c>
      <c r="C10" s="382" t="s">
        <v>331</v>
      </c>
      <c r="D10" s="382" t="s">
        <v>332</v>
      </c>
      <c r="E10" s="382" t="s">
        <v>333</v>
      </c>
      <c r="F10" s="382" t="s">
        <v>334</v>
      </c>
      <c r="G10" s="382" t="s">
        <v>335</v>
      </c>
      <c r="H10" s="382" t="s">
        <v>336</v>
      </c>
      <c r="I10" s="382" t="s">
        <v>337</v>
      </c>
      <c r="J10" s="399">
        <v>2000</v>
      </c>
      <c r="K10" s="386" t="str">
        <f>IF(J10&lt;=0,"",IF(J10&lt;=2,"Muy Baja",IF(J10&lt;=24,"Baja",IF(J10&lt;=500,"Media",IF(J10&lt;=5000,"Alta","Muy Alta")))))</f>
        <v>Alta</v>
      </c>
      <c r="L10" s="384">
        <f>IF(K10="","",IF(K10="Muy Baja",0.2,IF(K10="Baja",0.4,IF(K10="Media",0.6,IF(K10="Alta",0.8,IF(K10="Muy Alta",1,))))))</f>
        <v>0.8</v>
      </c>
      <c r="M10" s="384" t="s">
        <v>338</v>
      </c>
      <c r="N10" s="384" t="s">
        <v>339</v>
      </c>
      <c r="O10" s="384" t="s">
        <v>339</v>
      </c>
      <c r="P10" s="384" t="s">
        <v>339</v>
      </c>
      <c r="Q10" s="384" t="s">
        <v>338</v>
      </c>
      <c r="R10" s="384" t="s">
        <v>339</v>
      </c>
      <c r="S10" s="384" t="s">
        <v>339</v>
      </c>
      <c r="T10" s="384" t="s">
        <v>339</v>
      </c>
      <c r="U10" s="384" t="s">
        <v>339</v>
      </c>
      <c r="V10" s="384" t="s">
        <v>338</v>
      </c>
      <c r="W10" s="384" t="s">
        <v>338</v>
      </c>
      <c r="X10" s="384" t="s">
        <v>338</v>
      </c>
      <c r="Y10" s="384" t="s">
        <v>338</v>
      </c>
      <c r="Z10" s="384" t="s">
        <v>338</v>
      </c>
      <c r="AA10" s="384" t="s">
        <v>338</v>
      </c>
      <c r="AB10" s="384" t="s">
        <v>339</v>
      </c>
      <c r="AC10" s="384" t="s">
        <v>338</v>
      </c>
      <c r="AD10" s="384" t="s">
        <v>339</v>
      </c>
      <c r="AE10" s="384" t="s">
        <v>339</v>
      </c>
      <c r="AF10" s="407">
        <f>IF(AB10="Si","19",COUNTIF(M10:AE10,"si"))</f>
        <v>9</v>
      </c>
      <c r="AG10" s="99">
        <f t="shared" ref="AG10:AG26" si="0">VALUE(IF(AF10&lt;=5,5,IF(AND(AF10&gt;5,AF10&lt;=11),10,IF(AF10&gt;11,20,0))))</f>
        <v>10</v>
      </c>
      <c r="AH10" s="386" t="str">
        <f>IF(AG10=5,"Moderado",IF(AG10=10,"Mayor",IF(AG10=20,"Catastrófico",0)))</f>
        <v>Mayor</v>
      </c>
      <c r="AI10" s="384">
        <f>IF(AH10="","",IF(AH10="Leve",0.2,IF(AH10="Menor",0.4,IF(AH10="Moderado",0.6,IF(AH10="Mayor",0.8,IF(AH10="Catastrófico",1,))))))</f>
        <v>0.8</v>
      </c>
      <c r="AJ10" s="404" t="str">
        <f>IF(OR(AND(K10="Muy Baja",AH10="Leve"),AND(K10="Muy Baja",AH10="Menor"),AND(K10="Baja",AH10="Leve")),"Bajo",IF(OR(AND(K10="Muy baja",AH10="Moderado"),AND(K10="Baja",AH10="Menor"),AND(K10="Baja",AH10="Moderado"),AND(K10="Media",AH10="Leve"),AND(K10="Media",AH10="Menor"),AND(K10="Media",AH10="Moderado"),AND(K10="Alta",AH10="Leve"),AND(K10="Alta",AH10="Menor")),"Moderado",IF(OR(AND(K10="Muy Baja",AH10="Mayor"),AND(K10="Baja",AH10="Mayor"),AND(K10="Media",AH10="Mayor"),AND(K10="Alta",AH10="Moderado"),AND(K10="Alta",AH10="Mayor"),AND(K10="Muy Alta",AH10="Leve"),AND(K10="Muy Alta",AH10="Menor"),AND(K10="Muy Alta",AH10="Moderado"),AND(K10="Muy Alta",AH10="Mayor")),"Alto",IF(OR(AND(K10="Muy Baja",AH10="Catastrófico"),AND(K10="Baja",AH10="Catastrófico"),AND(K10="Media",AH10="Catastrófico"),AND(K10="Alta",AH10="Catastrófico"),AND(K10="Muy Alta",AH10="Catastrófico")),"Extremo",""))))</f>
        <v>Alto</v>
      </c>
      <c r="AK10" s="43">
        <v>1</v>
      </c>
      <c r="AL10" s="44" t="s">
        <v>340</v>
      </c>
      <c r="AM10" s="43" t="s">
        <v>73</v>
      </c>
      <c r="AN10" s="45" t="s">
        <v>84</v>
      </c>
      <c r="AO10" s="45" t="s">
        <v>341</v>
      </c>
      <c r="AP10" s="46">
        <v>0.3</v>
      </c>
      <c r="AQ10" s="45" t="s">
        <v>342</v>
      </c>
      <c r="AR10" s="45" t="s">
        <v>343</v>
      </c>
      <c r="AS10" s="45" t="s">
        <v>344</v>
      </c>
      <c r="AT10" s="47">
        <f>IFERROR(IF(AM10="Probabilidad",(L10-(+L10*AP10)),IF(AM10="Impacto",L10,"")),"")</f>
        <v>0.56000000000000005</v>
      </c>
      <c r="AU10" s="48" t="str">
        <f t="shared" ref="AU10:AU26" si="1">IFERROR(IF(AT10="","",IF(AT10&lt;=0.2,"Muy Baja",IF(AT10&lt;=0.4,"Baja",IF(AT10&lt;=0.6,"Media",IF(AT10&lt;=0.8,"Alta","Muy Alta"))))),"")</f>
        <v>Media</v>
      </c>
      <c r="AV10" s="103">
        <f t="shared" ref="AV10:AV26" si="2">+AT10</f>
        <v>0.56000000000000005</v>
      </c>
      <c r="AW10" s="48" t="str">
        <f t="shared" ref="AW10:AW26" si="3">IFERROR(IF(AX10="","",IF(AX10&lt;=0.2,"Leve",IF(AX10&lt;=0.4,"Menor",IF(AX10&lt;=0.6,"Moderado",IF(AX10&lt;=0.8,"Mayor","Catastrófico"))))),"")</f>
        <v>Mayor</v>
      </c>
      <c r="AX10" s="103">
        <f>IFERROR(IF(AM10="Impacto",(AI10-(+AI10*AP10)),IF(AM10="Probabilidad",AI10,"")),"")</f>
        <v>0.8</v>
      </c>
      <c r="AY10" s="49" t="str">
        <f t="shared" ref="AY10:AY26" si="4">IFERROR(IF(OR(AND(AU10="Muy Baja",AW10="Leve"),AND(AU10="Muy Baja",AW10="Menor"),AND(AU10="Baja",AW10="Leve")),"Bajo",IF(OR(AND(AU10="Muy baja",AW10="Moderado"),AND(AU10="Baja",AW10="Menor"),AND(AU10="Baja",AW10="Moderado"),AND(AU10="Media",AW10="Leve"),AND(AU10="Media",AW10="Menor"),AND(AU10="Media",AW10="Moderado"),AND(AU10="Alta",AW10="Leve"),AND(AU10="Alta",AW10="Menor")),"Moderado",IF(OR(AND(AU10="Muy Baja",AW10="Mayor"),AND(AU10="Baja",AW10="Mayor"),AND(AU10="Media",AW10="Mayor"),AND(AU10="Alta",AW10="Moderado"),AND(AU10="Alta",AW10="Mayor"),AND(AU10="Muy Alta",AW10="Leve"),AND(AU10="Muy Alta",AW10="Menor"),AND(AU10="Muy Alta",AW10="Moderado"),AND(AU10="Muy Alta",AW10="Mayor")),"Alto",IF(OR(AND(AU10="Muy Baja",AW10="Catastrófico"),AND(AU10="Baja",AW10="Catastrófico"),AND(AU10="Media",AW10="Catastrófico"),AND(AU10="Alta",AW10="Catastrófico"),AND(AU10="Muy Alta",AW10="Catastrófico")),"Extremo","")))),"")</f>
        <v>Alto</v>
      </c>
      <c r="AZ10" s="105" t="s">
        <v>345</v>
      </c>
      <c r="BA10" s="50"/>
      <c r="BB10" s="51" t="s">
        <v>346</v>
      </c>
      <c r="BC10" s="51" t="s">
        <v>347</v>
      </c>
      <c r="BD10" s="51" t="s">
        <v>348</v>
      </c>
      <c r="BE10" s="51" t="s">
        <v>349</v>
      </c>
      <c r="BF10" s="52">
        <v>44749</v>
      </c>
      <c r="BG10" s="52">
        <v>44926</v>
      </c>
      <c r="BH10" s="39">
        <v>3840</v>
      </c>
      <c r="BI10" s="43"/>
    </row>
    <row r="11" spans="1:61" ht="209.25" customHeight="1" x14ac:dyDescent="0.2">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99">
        <f t="shared" si="0"/>
        <v>5</v>
      </c>
      <c r="AH11" s="385"/>
      <c r="AI11" s="385"/>
      <c r="AJ11" s="385"/>
      <c r="AK11" s="43">
        <v>2</v>
      </c>
      <c r="AL11" s="44" t="s">
        <v>350</v>
      </c>
      <c r="AM11" s="43" t="s">
        <v>73</v>
      </c>
      <c r="AN11" s="45" t="s">
        <v>84</v>
      </c>
      <c r="AO11" s="45" t="s">
        <v>341</v>
      </c>
      <c r="AP11" s="46" t="str">
        <f t="shared" ref="AP11:AP26" si="5">IF(AND(AN11="Preventivo",AO11="Automático"),"50%",IF(AND(AN11="Preventivo",AO11="Manual"),"40%",IF(AND(AN11="Detectivo",AO11="Automático"),"40%",IF(AND(AN11="Detectivo",AO11="Manual"),"30%",IF(AND(AN11="Correctivo",AO11="Automático"),"35%",IF(AND(AN11="Correctivo",AO11="Manual"),"25%",""))))))</f>
        <v>40%</v>
      </c>
      <c r="AQ11" s="45" t="s">
        <v>342</v>
      </c>
      <c r="AR11" s="45" t="s">
        <v>343</v>
      </c>
      <c r="AS11" s="45" t="s">
        <v>344</v>
      </c>
      <c r="AT11" s="47">
        <f>IFERROR(IF(AND(AM10="Probabilidad",AM11="Probabilidad"),(AV10-(+AV10*AP11)),IF(AM11="Probabilidad",(L10-(+L10*AP11)),IF(AM11="Impacto",AV10,""))),"")</f>
        <v>0.33600000000000002</v>
      </c>
      <c r="AU11" s="48" t="str">
        <f t="shared" si="1"/>
        <v>Baja</v>
      </c>
      <c r="AV11" s="103">
        <f t="shared" si="2"/>
        <v>0.33600000000000002</v>
      </c>
      <c r="AW11" s="48" t="str">
        <f t="shared" si="3"/>
        <v>Mayor</v>
      </c>
      <c r="AX11" s="103">
        <f>IFERROR(IF(AND(AM10="Impacto",AM11="Impacto"),(AX10-(+AX10*AP11)),IF(AM11="Impacto",(AI10-(+AI10*AP11)),IF(AM11="Probabilidad",AX10,""))),"")</f>
        <v>0.8</v>
      </c>
      <c r="AY11" s="49" t="str">
        <f t="shared" si="4"/>
        <v>Alto</v>
      </c>
      <c r="AZ11" s="105" t="s">
        <v>345</v>
      </c>
      <c r="BA11" s="50"/>
      <c r="BB11" s="51" t="s">
        <v>346</v>
      </c>
      <c r="BC11" s="51" t="s">
        <v>347</v>
      </c>
      <c r="BD11" s="51" t="s">
        <v>348</v>
      </c>
      <c r="BE11" s="51" t="s">
        <v>349</v>
      </c>
      <c r="BF11" s="52">
        <v>44772</v>
      </c>
      <c r="BG11" s="52">
        <v>44926</v>
      </c>
      <c r="BH11" s="43">
        <v>3840</v>
      </c>
      <c r="BI11" s="43"/>
    </row>
    <row r="12" spans="1:61" ht="42.75" customHeight="1" x14ac:dyDescent="0.2">
      <c r="A12" s="385"/>
      <c r="B12" s="385"/>
      <c r="C12" s="385"/>
      <c r="D12" s="385"/>
      <c r="E12" s="385"/>
      <c r="F12" s="383"/>
      <c r="G12" s="383"/>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99">
        <f t="shared" si="0"/>
        <v>5</v>
      </c>
      <c r="AH12" s="385"/>
      <c r="AI12" s="385"/>
      <c r="AJ12" s="385"/>
      <c r="AK12" s="43">
        <v>3</v>
      </c>
      <c r="AL12" s="53" t="s">
        <v>351</v>
      </c>
      <c r="AM12" s="43" t="s">
        <v>73</v>
      </c>
      <c r="AN12" s="45" t="s">
        <v>84</v>
      </c>
      <c r="AO12" s="45" t="s">
        <v>341</v>
      </c>
      <c r="AP12" s="46" t="str">
        <f t="shared" si="5"/>
        <v>40%</v>
      </c>
      <c r="AQ12" s="45" t="s">
        <v>342</v>
      </c>
      <c r="AR12" s="45" t="s">
        <v>343</v>
      </c>
      <c r="AS12" s="45" t="s">
        <v>344</v>
      </c>
      <c r="AT12" s="47">
        <f>IFERROR(IF(AND(AM11="Probabilidad",AM12="Probabilidad"),(AV11-(+AV11*AP12)),IF(AND(AM11="Impacto",AM12="Probabilidad"),(AV10-(+AV10*AP12)),IF(AM12="Impacto",AV11,""))),"")</f>
        <v>0.2016</v>
      </c>
      <c r="AU12" s="48" t="str">
        <f t="shared" si="1"/>
        <v>Baja</v>
      </c>
      <c r="AV12" s="103">
        <f t="shared" si="2"/>
        <v>0.2016</v>
      </c>
      <c r="AW12" s="48" t="str">
        <f t="shared" si="3"/>
        <v>Mayor</v>
      </c>
      <c r="AX12" s="103">
        <f>IFERROR(IF(AND(AM11="Impacto",AM12="Impacto"),(AX11-(+AX11*AP12)),IF(AND(AM11="Probabilidad",AM12="Impacto"),(AX10-(+AX10*AP12)),IF(AM12="Probabilidad",AX11,""))),"")</f>
        <v>0.8</v>
      </c>
      <c r="AY12" s="49" t="str">
        <f t="shared" si="4"/>
        <v>Alto</v>
      </c>
      <c r="AZ12" s="105" t="s">
        <v>345</v>
      </c>
      <c r="BA12" s="50"/>
      <c r="BB12" s="51" t="s">
        <v>352</v>
      </c>
      <c r="BC12" s="51" t="s">
        <v>353</v>
      </c>
      <c r="BD12" s="51" t="s">
        <v>354</v>
      </c>
      <c r="BE12" s="51" t="s">
        <v>355</v>
      </c>
      <c r="BF12" s="52">
        <v>44772</v>
      </c>
      <c r="BG12" s="52">
        <v>44926</v>
      </c>
      <c r="BH12" s="43">
        <v>3840</v>
      </c>
      <c r="BI12" s="43"/>
    </row>
    <row r="13" spans="1:61" ht="168.75" customHeight="1" x14ac:dyDescent="0.2">
      <c r="A13" s="399">
        <v>2</v>
      </c>
      <c r="B13" s="382" t="s">
        <v>356</v>
      </c>
      <c r="C13" s="403" t="s">
        <v>357</v>
      </c>
      <c r="D13" s="403" t="s">
        <v>358</v>
      </c>
      <c r="E13" s="382" t="s">
        <v>359</v>
      </c>
      <c r="F13" s="382" t="s">
        <v>360</v>
      </c>
      <c r="G13" s="382" t="s">
        <v>361</v>
      </c>
      <c r="H13" s="382" t="s">
        <v>362</v>
      </c>
      <c r="I13" s="382" t="s">
        <v>337</v>
      </c>
      <c r="J13" s="399">
        <v>24</v>
      </c>
      <c r="K13" s="386" t="str">
        <f>IF(J13&lt;=0,"",IF(J13&lt;=2,"Muy Baja",IF(J13&lt;=24,"Baja",IF(J13&lt;=500,"Media",IF(J13&lt;=5000,"Alta","Muy Alta")))))</f>
        <v>Baja</v>
      </c>
      <c r="L13" s="384">
        <f>IF(K13="","",IF(K13="Muy Baja",0.2,IF(K13="Baja",0.4,IF(K13="Media",0.6,IF(K13="Alta",0.8,IF(K13="Muy Alta",1,))))))</f>
        <v>0.4</v>
      </c>
      <c r="M13" s="384" t="s">
        <v>339</v>
      </c>
      <c r="N13" s="384" t="s">
        <v>339</v>
      </c>
      <c r="O13" s="384" t="s">
        <v>339</v>
      </c>
      <c r="P13" s="384" t="s">
        <v>339</v>
      </c>
      <c r="Q13" s="384" t="s">
        <v>338</v>
      </c>
      <c r="R13" s="384" t="s">
        <v>339</v>
      </c>
      <c r="S13" s="384" t="s">
        <v>339</v>
      </c>
      <c r="T13" s="384" t="s">
        <v>339</v>
      </c>
      <c r="U13" s="384" t="s">
        <v>339</v>
      </c>
      <c r="V13" s="384" t="s">
        <v>339</v>
      </c>
      <c r="W13" s="384" t="s">
        <v>338</v>
      </c>
      <c r="X13" s="384" t="s">
        <v>338</v>
      </c>
      <c r="Y13" s="384" t="s">
        <v>339</v>
      </c>
      <c r="Z13" s="384" t="s">
        <v>339</v>
      </c>
      <c r="AA13" s="384" t="s">
        <v>339</v>
      </c>
      <c r="AB13" s="384" t="s">
        <v>339</v>
      </c>
      <c r="AC13" s="384" t="s">
        <v>338</v>
      </c>
      <c r="AD13" s="384" t="s">
        <v>338</v>
      </c>
      <c r="AE13" s="384" t="s">
        <v>339</v>
      </c>
      <c r="AF13" s="407">
        <f>IF(AB13="Si","19",COUNTIF(M13:AE13,"si"))</f>
        <v>5</v>
      </c>
      <c r="AG13" s="99">
        <f t="shared" si="0"/>
        <v>5</v>
      </c>
      <c r="AH13" s="386" t="str">
        <f>IF(AG13=5,"Moderado",IF(AG13=10,"Mayor",IF(AG13=20,"Catastrófico",0)))</f>
        <v>Moderado</v>
      </c>
      <c r="AI13" s="384">
        <f>IF(AH13="","",IF(AH13="Leve",0.2,IF(AH13="Menor",0.4,IF(AH13="Moderado",0.6,IF(AH13="Mayor",0.8,IF(AH13="Catastrófico",1,))))))</f>
        <v>0.6</v>
      </c>
      <c r="AJ13" s="404" t="str">
        <f>IF(OR(AND(K13="Muy Baja",AH13="Leve"),AND(K13="Muy Baja",AH13="Menor"),AND(K13="Baja",AH13="Leve")),"Bajo",IF(OR(AND(K13="Muy baja",AH13="Moderado"),AND(K13="Baja",AH13="Menor"),AND(K13="Baja",AH13="Moderado"),AND(K13="Media",AH13="Leve"),AND(K13="Media",AH13="Menor"),AND(K13="Media",AH13="Moderado"),AND(K13="Alta",AH13="Leve"),AND(K13="Alta",AH13="Menor")),"Moderado",IF(OR(AND(K13="Muy Baja",AH13="Mayor"),AND(K13="Baja",AH13="Mayor"),AND(K13="Media",AH13="Mayor"),AND(K13="Alta",AH13="Moderado"),AND(K13="Alta",AH13="Mayor"),AND(K13="Muy Alta",AH13="Leve"),AND(K13="Muy Alta",AH13="Menor"),AND(K13="Muy Alta",AH13="Moderado"),AND(K13="Muy Alta",AH13="Mayor")),"Alto",IF(OR(AND(K13="Muy Baja",AH13="Catastrófico"),AND(K13="Baja",AH13="Catastrófico"),AND(K13="Media",AH13="Catastrófico"),AND(K13="Alta",AH13="Catastrófico"),AND(K13="Muy Alta",AH13="Catastrófico")),"Extremo",""))))</f>
        <v>Moderado</v>
      </c>
      <c r="AK13" s="43">
        <v>1</v>
      </c>
      <c r="AL13" s="44" t="s">
        <v>363</v>
      </c>
      <c r="AM13" s="43" t="s">
        <v>73</v>
      </c>
      <c r="AN13" s="45" t="s">
        <v>84</v>
      </c>
      <c r="AO13" s="45" t="s">
        <v>341</v>
      </c>
      <c r="AP13" s="46" t="str">
        <f t="shared" si="5"/>
        <v>40%</v>
      </c>
      <c r="AQ13" s="45" t="s">
        <v>342</v>
      </c>
      <c r="AR13" s="45" t="s">
        <v>364</v>
      </c>
      <c r="AS13" s="45" t="s">
        <v>344</v>
      </c>
      <c r="AT13" s="47">
        <f>IFERROR(IF(AM13="Probabilidad",(L13-(+L13*AP13)),IF(AM13="Impacto",L13,"")),"")</f>
        <v>0.24</v>
      </c>
      <c r="AU13" s="48" t="str">
        <f t="shared" si="1"/>
        <v>Baja</v>
      </c>
      <c r="AV13" s="103">
        <f t="shared" si="2"/>
        <v>0.24</v>
      </c>
      <c r="AW13" s="48" t="str">
        <f t="shared" si="3"/>
        <v>Moderado</v>
      </c>
      <c r="AX13" s="103">
        <f>IFERROR(IF(AM13="Impacto",(AI13-(+AI13*AP13)),IF(AM13="Probabilidad",AI13,"")),"")</f>
        <v>0.6</v>
      </c>
      <c r="AY13" s="49" t="str">
        <f t="shared" si="4"/>
        <v>Moderado</v>
      </c>
      <c r="AZ13" s="105" t="s">
        <v>345</v>
      </c>
      <c r="BA13" s="50"/>
      <c r="BB13" s="51" t="s">
        <v>365</v>
      </c>
      <c r="BC13" s="51" t="s">
        <v>366</v>
      </c>
      <c r="BD13" s="51" t="s">
        <v>367</v>
      </c>
      <c r="BE13" s="51" t="s">
        <v>365</v>
      </c>
      <c r="BF13" s="52">
        <v>44684</v>
      </c>
      <c r="BG13" s="52">
        <v>44926</v>
      </c>
      <c r="BH13" s="43">
        <v>3841</v>
      </c>
      <c r="BI13" s="43"/>
    </row>
    <row r="14" spans="1:61" ht="227.25" customHeight="1" x14ac:dyDescent="0.2">
      <c r="A14" s="385"/>
      <c r="B14" s="385"/>
      <c r="C14" s="385"/>
      <c r="D14" s="385"/>
      <c r="E14" s="385"/>
      <c r="F14" s="383"/>
      <c r="G14" s="383"/>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99">
        <f t="shared" si="0"/>
        <v>5</v>
      </c>
      <c r="AH14" s="385"/>
      <c r="AI14" s="385"/>
      <c r="AJ14" s="385"/>
      <c r="AK14" s="43">
        <v>2</v>
      </c>
      <c r="AL14" s="44" t="s">
        <v>368</v>
      </c>
      <c r="AM14" s="43" t="s">
        <v>73</v>
      </c>
      <c r="AN14" s="45" t="s">
        <v>84</v>
      </c>
      <c r="AO14" s="45" t="s">
        <v>341</v>
      </c>
      <c r="AP14" s="46" t="str">
        <f t="shared" si="5"/>
        <v>40%</v>
      </c>
      <c r="AQ14" s="45" t="s">
        <v>342</v>
      </c>
      <c r="AR14" s="45" t="s">
        <v>364</v>
      </c>
      <c r="AS14" s="45" t="s">
        <v>344</v>
      </c>
      <c r="AT14" s="47">
        <f>IFERROR(IF(AND(AM13="Probabilidad",AM14="Probabilidad"),(AV13-(+AV13*AP14)),IF(AM14="Probabilidad",(L13-(+L13*AP14)),IF(AM14="Impacto",AV13,""))),"")</f>
        <v>0.14399999999999999</v>
      </c>
      <c r="AU14" s="48" t="str">
        <f t="shared" si="1"/>
        <v>Muy Baja</v>
      </c>
      <c r="AV14" s="103">
        <f t="shared" si="2"/>
        <v>0.14399999999999999</v>
      </c>
      <c r="AW14" s="48" t="str">
        <f t="shared" si="3"/>
        <v>Moderado</v>
      </c>
      <c r="AX14" s="103">
        <f>IFERROR(IF(AND(AM13="Impacto",AM14="Impacto"),(AX13-(+AX13*AP14)),IF(AM14="Impacto",(AI13-(+AI13*AP14)),IF(AM14="Probabilidad",AX13,""))),"")</f>
        <v>0.6</v>
      </c>
      <c r="AY14" s="49" t="str">
        <f t="shared" si="4"/>
        <v>Moderado</v>
      </c>
      <c r="AZ14" s="105" t="s">
        <v>345</v>
      </c>
      <c r="BA14" s="50"/>
      <c r="BB14" s="51" t="s">
        <v>365</v>
      </c>
      <c r="BC14" s="51" t="s">
        <v>366</v>
      </c>
      <c r="BD14" s="51" t="s">
        <v>367</v>
      </c>
      <c r="BE14" s="51" t="s">
        <v>365</v>
      </c>
      <c r="BF14" s="52">
        <v>44684</v>
      </c>
      <c r="BG14" s="52">
        <v>44926</v>
      </c>
      <c r="BH14" s="43">
        <v>3841</v>
      </c>
      <c r="BI14" s="43"/>
    </row>
    <row r="15" spans="1:61" ht="198" customHeight="1" x14ac:dyDescent="0.2">
      <c r="A15" s="96">
        <v>3</v>
      </c>
      <c r="B15" s="95" t="s">
        <v>369</v>
      </c>
      <c r="C15" s="55" t="s">
        <v>370</v>
      </c>
      <c r="D15" s="55" t="s">
        <v>371</v>
      </c>
      <c r="E15" s="95" t="s">
        <v>359</v>
      </c>
      <c r="F15" s="95" t="s">
        <v>372</v>
      </c>
      <c r="G15" s="95" t="s">
        <v>373</v>
      </c>
      <c r="H15" s="95" t="s">
        <v>374</v>
      </c>
      <c r="I15" s="95" t="s">
        <v>375</v>
      </c>
      <c r="J15" s="96">
        <v>20</v>
      </c>
      <c r="K15" s="93" t="str">
        <f t="shared" ref="K15:K17" si="6">IF(J15&lt;=0,"",IF(J15&lt;=2,"Muy Baja",IF(J15&lt;=24,"Baja",IF(J15&lt;=500,"Media",IF(J15&lt;=5000,"Alta","Muy Alta")))))</f>
        <v>Baja</v>
      </c>
      <c r="L15" s="92">
        <f t="shared" ref="L15:L17" si="7">IF(K15="","",IF(K15="Muy Baja",0.2,IF(K15="Baja",0.4,IF(K15="Media",0.6,IF(K15="Alta",0.8,IF(K15="Muy Alta",1,))))))</f>
        <v>0.4</v>
      </c>
      <c r="M15" s="92" t="s">
        <v>338</v>
      </c>
      <c r="N15" s="92" t="s">
        <v>338</v>
      </c>
      <c r="O15" s="92" t="s">
        <v>338</v>
      </c>
      <c r="P15" s="92" t="s">
        <v>338</v>
      </c>
      <c r="Q15" s="92" t="s">
        <v>338</v>
      </c>
      <c r="R15" s="92" t="s">
        <v>338</v>
      </c>
      <c r="S15" s="92" t="s">
        <v>339</v>
      </c>
      <c r="T15" s="92" t="s">
        <v>339</v>
      </c>
      <c r="U15" s="92" t="s">
        <v>339</v>
      </c>
      <c r="V15" s="92" t="s">
        <v>338</v>
      </c>
      <c r="W15" s="92" t="s">
        <v>338</v>
      </c>
      <c r="X15" s="92" t="s">
        <v>338</v>
      </c>
      <c r="Y15" s="92" t="s">
        <v>338</v>
      </c>
      <c r="Z15" s="92" t="s">
        <v>338</v>
      </c>
      <c r="AA15" s="92" t="s">
        <v>338</v>
      </c>
      <c r="AB15" s="92" t="s">
        <v>339</v>
      </c>
      <c r="AC15" s="92" t="s">
        <v>338</v>
      </c>
      <c r="AD15" s="92" t="s">
        <v>338</v>
      </c>
      <c r="AE15" s="92" t="s">
        <v>339</v>
      </c>
      <c r="AF15" s="100">
        <f>IF(AB15="Si","19",COUNTIF(M15:AE15,"si"))</f>
        <v>14</v>
      </c>
      <c r="AG15" s="99">
        <f t="shared" si="0"/>
        <v>20</v>
      </c>
      <c r="AH15" s="93" t="str">
        <f t="shared" ref="AH15:AH17" si="8">IF(AG15=5,"Moderado",IF(AG15=10,"Mayor",IF(AG15=20,"Catastrófico",0)))</f>
        <v>Catastrófico</v>
      </c>
      <c r="AI15" s="92">
        <f>IF(AH15="","",IF(AH15="Leve",0.2,IF(AH15="Menor",0.4,IF(AH15="Moderado",0.6,IF(AH15="Mayor",0.8,IF(AH15="Catastrófico",1,))))))</f>
        <v>1</v>
      </c>
      <c r="AJ15" s="94" t="str">
        <f t="shared" ref="AJ15:AJ17" si="9">IF(OR(AND(K15="Muy Baja",AH15="Leve"),AND(K15="Muy Baja",AH15="Menor"),AND(K15="Baja",AH15="Leve")),"Bajo",IF(OR(AND(K15="Muy baja",AH15="Moderado"),AND(K15="Baja",AH15="Menor"),AND(K15="Baja",AH15="Moderado"),AND(K15="Media",AH15="Leve"),AND(K15="Media",AH15="Menor"),AND(K15="Media",AH15="Moderado"),AND(K15="Alta",AH15="Leve"),AND(K15="Alta",AH15="Menor")),"Moderado",IF(OR(AND(K15="Muy Baja",AH15="Mayor"),AND(K15="Baja",AH15="Mayor"),AND(K15="Media",AH15="Mayor"),AND(K15="Alta",AH15="Moderado"),AND(K15="Alta",AH15="Mayor"),AND(K15="Muy Alta",AH15="Leve"),AND(K15="Muy Alta",AH15="Menor"),AND(K15="Muy Alta",AH15="Moderado"),AND(K15="Muy Alta",AH15="Mayor")),"Alto",IF(OR(AND(K15="Muy Baja",AH15="Catastrófico"),AND(K15="Baja",AH15="Catastrófico"),AND(K15="Media",AH15="Catastrófico"),AND(K15="Alta",AH15="Catastrófico"),AND(K15="Muy Alta",AH15="Catastrófico")),"Extremo",""))))</f>
        <v>Extremo</v>
      </c>
      <c r="AK15" s="43">
        <v>1</v>
      </c>
      <c r="AL15" s="44" t="s">
        <v>376</v>
      </c>
      <c r="AM15" s="43" t="s">
        <v>73</v>
      </c>
      <c r="AN15" s="45" t="s">
        <v>84</v>
      </c>
      <c r="AO15" s="45" t="s">
        <v>341</v>
      </c>
      <c r="AP15" s="46" t="str">
        <f t="shared" si="5"/>
        <v>40%</v>
      </c>
      <c r="AQ15" s="45" t="s">
        <v>342</v>
      </c>
      <c r="AR15" s="45" t="s">
        <v>364</v>
      </c>
      <c r="AS15" s="45" t="s">
        <v>344</v>
      </c>
      <c r="AT15" s="47">
        <f t="shared" ref="AT15:AT17" si="10">IFERROR(IF(AM15="Probabilidad",(L15-(+L15*AP15)),IF(AM15="Impacto",L15,"")),"")</f>
        <v>0.24</v>
      </c>
      <c r="AU15" s="48" t="str">
        <f t="shared" si="1"/>
        <v>Baja</v>
      </c>
      <c r="AV15" s="103">
        <f t="shared" si="2"/>
        <v>0.24</v>
      </c>
      <c r="AW15" s="48" t="str">
        <f t="shared" si="3"/>
        <v>Catastrófico</v>
      </c>
      <c r="AX15" s="103">
        <f t="shared" ref="AX15:AX17" si="11">IFERROR(IF(AM15="Impacto",(AI15-(+AI15*AP15)),IF(AM15="Probabilidad",AI15,"")),"")</f>
        <v>1</v>
      </c>
      <c r="AY15" s="49" t="str">
        <f t="shared" si="4"/>
        <v>Extremo</v>
      </c>
      <c r="AZ15" s="105" t="s">
        <v>345</v>
      </c>
      <c r="BA15" s="50"/>
      <c r="BB15" s="51" t="s">
        <v>377</v>
      </c>
      <c r="BC15" s="51" t="s">
        <v>378</v>
      </c>
      <c r="BD15" s="51" t="s">
        <v>379</v>
      </c>
      <c r="BE15" s="51" t="s">
        <v>380</v>
      </c>
      <c r="BF15" s="52">
        <v>44748</v>
      </c>
      <c r="BG15" s="52">
        <v>44916</v>
      </c>
      <c r="BH15" s="43">
        <v>3838</v>
      </c>
      <c r="BI15" s="43"/>
    </row>
    <row r="16" spans="1:61" ht="213.75" customHeight="1" x14ac:dyDescent="0.2">
      <c r="A16" s="96">
        <v>4</v>
      </c>
      <c r="B16" s="95" t="s">
        <v>381</v>
      </c>
      <c r="C16" s="95" t="s">
        <v>382</v>
      </c>
      <c r="D16" s="95" t="s">
        <v>383</v>
      </c>
      <c r="E16" s="95" t="s">
        <v>333</v>
      </c>
      <c r="F16" s="95" t="s">
        <v>384</v>
      </c>
      <c r="G16" s="95" t="s">
        <v>385</v>
      </c>
      <c r="H16" s="95" t="s">
        <v>386</v>
      </c>
      <c r="I16" s="95" t="s">
        <v>337</v>
      </c>
      <c r="J16" s="96" t="s">
        <v>387</v>
      </c>
      <c r="K16" s="93" t="str">
        <f t="shared" si="6"/>
        <v>Muy Alta</v>
      </c>
      <c r="L16" s="92">
        <f t="shared" si="7"/>
        <v>1</v>
      </c>
      <c r="M16" s="92" t="s">
        <v>338</v>
      </c>
      <c r="N16" s="92" t="s">
        <v>338</v>
      </c>
      <c r="O16" s="92" t="s">
        <v>338</v>
      </c>
      <c r="P16" s="92" t="s">
        <v>338</v>
      </c>
      <c r="Q16" s="92" t="s">
        <v>338</v>
      </c>
      <c r="R16" s="92" t="s">
        <v>338</v>
      </c>
      <c r="S16" s="92" t="s">
        <v>339</v>
      </c>
      <c r="T16" s="92" t="s">
        <v>339</v>
      </c>
      <c r="U16" s="92" t="s">
        <v>338</v>
      </c>
      <c r="V16" s="92" t="s">
        <v>338</v>
      </c>
      <c r="W16" s="92" t="s">
        <v>338</v>
      </c>
      <c r="X16" s="92" t="s">
        <v>338</v>
      </c>
      <c r="Y16" s="92" t="s">
        <v>338</v>
      </c>
      <c r="Z16" s="92" t="s">
        <v>338</v>
      </c>
      <c r="AA16" s="92" t="s">
        <v>338</v>
      </c>
      <c r="AB16" s="92" t="s">
        <v>338</v>
      </c>
      <c r="AC16" s="92" t="s">
        <v>338</v>
      </c>
      <c r="AD16" s="92" t="s">
        <v>338</v>
      </c>
      <c r="AE16" s="92" t="s">
        <v>339</v>
      </c>
      <c r="AF16" s="100">
        <v>16</v>
      </c>
      <c r="AG16" s="99">
        <f t="shared" si="0"/>
        <v>20</v>
      </c>
      <c r="AH16" s="93" t="str">
        <f t="shared" si="8"/>
        <v>Catastrófico</v>
      </c>
      <c r="AI16" s="92">
        <v>1</v>
      </c>
      <c r="AJ16" s="94" t="str">
        <f t="shared" si="9"/>
        <v>Extremo</v>
      </c>
      <c r="AK16" s="43">
        <v>1</v>
      </c>
      <c r="AL16" s="44" t="s">
        <v>388</v>
      </c>
      <c r="AM16" s="43" t="s">
        <v>73</v>
      </c>
      <c r="AN16" s="45" t="s">
        <v>105</v>
      </c>
      <c r="AO16" s="45" t="s">
        <v>389</v>
      </c>
      <c r="AP16" s="46" t="str">
        <f t="shared" si="5"/>
        <v>40%</v>
      </c>
      <c r="AQ16" s="45" t="s">
        <v>342</v>
      </c>
      <c r="AR16" s="45" t="s">
        <v>364</v>
      </c>
      <c r="AS16" s="45" t="s">
        <v>344</v>
      </c>
      <c r="AT16" s="47">
        <f t="shared" si="10"/>
        <v>0.6</v>
      </c>
      <c r="AU16" s="48" t="str">
        <f t="shared" si="1"/>
        <v>Media</v>
      </c>
      <c r="AV16" s="103">
        <f t="shared" si="2"/>
        <v>0.6</v>
      </c>
      <c r="AW16" s="48" t="str">
        <f t="shared" si="3"/>
        <v>Catastrófico</v>
      </c>
      <c r="AX16" s="103">
        <f t="shared" si="11"/>
        <v>1</v>
      </c>
      <c r="AY16" s="49" t="str">
        <f t="shared" si="4"/>
        <v>Extremo</v>
      </c>
      <c r="AZ16" s="105" t="s">
        <v>390</v>
      </c>
      <c r="BA16" s="50"/>
      <c r="BB16" s="43" t="s">
        <v>391</v>
      </c>
      <c r="BC16" s="51" t="s">
        <v>392</v>
      </c>
      <c r="BD16" s="51" t="s">
        <v>393</v>
      </c>
      <c r="BE16" s="51" t="s">
        <v>394</v>
      </c>
      <c r="BF16" s="52"/>
      <c r="BG16" s="52"/>
      <c r="BH16" s="43">
        <v>3864</v>
      </c>
      <c r="BI16" s="43"/>
    </row>
    <row r="17" spans="1:61" ht="130.5" customHeight="1" x14ac:dyDescent="0.2">
      <c r="A17" s="399">
        <v>5</v>
      </c>
      <c r="B17" s="382" t="s">
        <v>395</v>
      </c>
      <c r="C17" s="403" t="s">
        <v>396</v>
      </c>
      <c r="D17" s="403" t="s">
        <v>397</v>
      </c>
      <c r="E17" s="382" t="s">
        <v>359</v>
      </c>
      <c r="F17" s="382" t="s">
        <v>398</v>
      </c>
      <c r="G17" s="382" t="s">
        <v>398</v>
      </c>
      <c r="H17" s="382" t="s">
        <v>399</v>
      </c>
      <c r="I17" s="382" t="s">
        <v>337</v>
      </c>
      <c r="J17" s="399">
        <v>12</v>
      </c>
      <c r="K17" s="386" t="str">
        <f t="shared" si="6"/>
        <v>Baja</v>
      </c>
      <c r="L17" s="384">
        <f t="shared" si="7"/>
        <v>0.4</v>
      </c>
      <c r="M17" s="384" t="s">
        <v>338</v>
      </c>
      <c r="N17" s="384" t="s">
        <v>338</v>
      </c>
      <c r="O17" s="384" t="s">
        <v>338</v>
      </c>
      <c r="P17" s="384" t="s">
        <v>338</v>
      </c>
      <c r="Q17" s="384" t="s">
        <v>338</v>
      </c>
      <c r="R17" s="384" t="s">
        <v>339</v>
      </c>
      <c r="S17" s="384" t="s">
        <v>338</v>
      </c>
      <c r="T17" s="384" t="s">
        <v>339</v>
      </c>
      <c r="U17" s="384" t="s">
        <v>338</v>
      </c>
      <c r="V17" s="384" t="s">
        <v>338</v>
      </c>
      <c r="W17" s="384" t="s">
        <v>339</v>
      </c>
      <c r="X17" s="384" t="s">
        <v>338</v>
      </c>
      <c r="Y17" s="384" t="s">
        <v>338</v>
      </c>
      <c r="Z17" s="384" t="s">
        <v>338</v>
      </c>
      <c r="AA17" s="384" t="s">
        <v>338</v>
      </c>
      <c r="AB17" s="384" t="s">
        <v>339</v>
      </c>
      <c r="AC17" s="384" t="s">
        <v>338</v>
      </c>
      <c r="AD17" s="384" t="s">
        <v>339</v>
      </c>
      <c r="AE17" s="384" t="s">
        <v>339</v>
      </c>
      <c r="AF17" s="405">
        <f>IF(AB17="Si","19",COUNTIF(M17:AE17,"si"))</f>
        <v>13</v>
      </c>
      <c r="AG17" s="99">
        <f t="shared" si="0"/>
        <v>20</v>
      </c>
      <c r="AH17" s="386" t="str">
        <f t="shared" si="8"/>
        <v>Catastrófico</v>
      </c>
      <c r="AI17" s="384">
        <f>IF(AH17="","",IF(AH17="Leve",0.2,IF(AH17="Menor",0.4,IF(AH17="Moderado",0.6,IF(AH17="Mayor",0.8,IF(AH17="Catastrófico",1,))))))</f>
        <v>1</v>
      </c>
      <c r="AJ17" s="404" t="str">
        <f t="shared" si="9"/>
        <v>Extremo</v>
      </c>
      <c r="AK17" s="43">
        <v>1</v>
      </c>
      <c r="AL17" s="44" t="s">
        <v>400</v>
      </c>
      <c r="AM17" s="43" t="s">
        <v>73</v>
      </c>
      <c r="AN17" s="45" t="s">
        <v>84</v>
      </c>
      <c r="AO17" s="45" t="s">
        <v>341</v>
      </c>
      <c r="AP17" s="46" t="str">
        <f t="shared" si="5"/>
        <v>40%</v>
      </c>
      <c r="AQ17" s="45" t="s">
        <v>342</v>
      </c>
      <c r="AR17" s="45" t="s">
        <v>364</v>
      </c>
      <c r="AS17" s="45" t="s">
        <v>344</v>
      </c>
      <c r="AT17" s="47">
        <f t="shared" si="10"/>
        <v>0.24</v>
      </c>
      <c r="AU17" s="48" t="str">
        <f t="shared" si="1"/>
        <v>Baja</v>
      </c>
      <c r="AV17" s="103">
        <f t="shared" si="2"/>
        <v>0.24</v>
      </c>
      <c r="AW17" s="48" t="str">
        <f t="shared" si="3"/>
        <v>Catastrófico</v>
      </c>
      <c r="AX17" s="103">
        <f t="shared" si="11"/>
        <v>1</v>
      </c>
      <c r="AY17" s="49" t="str">
        <f t="shared" si="4"/>
        <v>Extremo</v>
      </c>
      <c r="AZ17" s="105" t="s">
        <v>345</v>
      </c>
      <c r="BA17" s="50"/>
      <c r="BB17" s="43" t="s">
        <v>401</v>
      </c>
      <c r="BC17" s="51" t="s">
        <v>402</v>
      </c>
      <c r="BD17" s="51" t="s">
        <v>403</v>
      </c>
      <c r="BE17" s="51" t="s">
        <v>404</v>
      </c>
      <c r="BF17" s="52"/>
      <c r="BG17" s="52">
        <v>44926</v>
      </c>
      <c r="BH17" s="43">
        <v>3839</v>
      </c>
      <c r="BI17" s="43"/>
    </row>
    <row r="18" spans="1:61" ht="152.25" customHeight="1" x14ac:dyDescent="0.2">
      <c r="A18" s="385"/>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99">
        <f t="shared" si="0"/>
        <v>5</v>
      </c>
      <c r="AH18" s="385"/>
      <c r="AI18" s="385"/>
      <c r="AJ18" s="385"/>
      <c r="AK18" s="43">
        <v>2</v>
      </c>
      <c r="AL18" s="44" t="s">
        <v>405</v>
      </c>
      <c r="AM18" s="43" t="s">
        <v>73</v>
      </c>
      <c r="AN18" s="45" t="s">
        <v>84</v>
      </c>
      <c r="AO18" s="45" t="s">
        <v>341</v>
      </c>
      <c r="AP18" s="46" t="str">
        <f t="shared" si="5"/>
        <v>40%</v>
      </c>
      <c r="AQ18" s="45" t="s">
        <v>342</v>
      </c>
      <c r="AR18" s="45" t="s">
        <v>364</v>
      </c>
      <c r="AS18" s="45" t="s">
        <v>344</v>
      </c>
      <c r="AT18" s="47">
        <f>IFERROR(IF(AND(AM17="Probabilidad",AM18="Probabilidad"),(AV17-(+AV17*AP18)),IF(AM18="Probabilidad",(L17-(+L17*AP18)),IF(AM18="Impacto",AV17,""))),"")</f>
        <v>0.14399999999999999</v>
      </c>
      <c r="AU18" s="48" t="str">
        <f t="shared" si="1"/>
        <v>Muy Baja</v>
      </c>
      <c r="AV18" s="103">
        <f t="shared" si="2"/>
        <v>0.14399999999999999</v>
      </c>
      <c r="AW18" s="48" t="str">
        <f t="shared" si="3"/>
        <v>Catastrófico</v>
      </c>
      <c r="AX18" s="103">
        <f>IFERROR(IF(AND(AM17="Impacto",AM18="Impacto"),(AX17-(+AX17*AP18)),IF(AM18="Impacto",(AI17-(+AI17*AP18)),IF(AM18="Probabilidad",AX17,""))),"")</f>
        <v>1</v>
      </c>
      <c r="AY18" s="49" t="str">
        <f t="shared" si="4"/>
        <v>Extremo</v>
      </c>
      <c r="AZ18" s="105" t="s">
        <v>345</v>
      </c>
      <c r="BA18" s="50"/>
      <c r="BB18" s="43" t="s">
        <v>406</v>
      </c>
      <c r="BC18" s="51" t="s">
        <v>407</v>
      </c>
      <c r="BD18" s="51" t="s">
        <v>408</v>
      </c>
      <c r="BE18" s="51" t="s">
        <v>407</v>
      </c>
      <c r="BF18" s="52"/>
      <c r="BG18" s="52">
        <v>44926</v>
      </c>
      <c r="BH18" s="43">
        <v>3839</v>
      </c>
      <c r="BI18" s="43"/>
    </row>
    <row r="19" spans="1:61" ht="57" customHeight="1" x14ac:dyDescent="0.2">
      <c r="A19" s="385"/>
      <c r="B19" s="385"/>
      <c r="C19" s="385"/>
      <c r="D19" s="385"/>
      <c r="E19" s="385"/>
      <c r="F19" s="383"/>
      <c r="G19" s="383"/>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99">
        <f t="shared" si="0"/>
        <v>5</v>
      </c>
      <c r="AH19" s="385"/>
      <c r="AI19" s="385"/>
      <c r="AJ19" s="385"/>
      <c r="AK19" s="43">
        <v>3</v>
      </c>
      <c r="AL19" s="53" t="s">
        <v>409</v>
      </c>
      <c r="AM19" s="43" t="s">
        <v>73</v>
      </c>
      <c r="AN19" s="45" t="s">
        <v>84</v>
      </c>
      <c r="AO19" s="45" t="s">
        <v>341</v>
      </c>
      <c r="AP19" s="46" t="str">
        <f t="shared" si="5"/>
        <v>40%</v>
      </c>
      <c r="AQ19" s="45" t="s">
        <v>342</v>
      </c>
      <c r="AR19" s="45" t="s">
        <v>364</v>
      </c>
      <c r="AS19" s="45" t="s">
        <v>344</v>
      </c>
      <c r="AT19" s="47">
        <f>IFERROR(IF(AND(AM18="Probabilidad",AM19="Probabilidad"),(AV18-(+AV18*AP19)),IF(AND(AM18="Impacto",AM19="Probabilidad"),(AV17-(+AV17*AP19)),IF(AM19="Impacto",AV18,""))),"")</f>
        <v>8.6399999999999991E-2</v>
      </c>
      <c r="AU19" s="48" t="str">
        <f t="shared" si="1"/>
        <v>Muy Baja</v>
      </c>
      <c r="AV19" s="103">
        <f t="shared" si="2"/>
        <v>8.6399999999999991E-2</v>
      </c>
      <c r="AW19" s="48" t="str">
        <f t="shared" si="3"/>
        <v>Catastrófico</v>
      </c>
      <c r="AX19" s="103">
        <f>IFERROR(IF(AND(AM18="Impacto",AM19="Impacto"),(AX18-(+AX18*AP19)),IF(AND(AM18="Probabilidad",AM19="Impacto"),(AX17-(+AX17*AP19)),IF(AM19="Probabilidad",AX18,""))),"")</f>
        <v>1</v>
      </c>
      <c r="AY19" s="49" t="str">
        <f t="shared" si="4"/>
        <v>Extremo</v>
      </c>
      <c r="AZ19" s="105" t="s">
        <v>345</v>
      </c>
      <c r="BA19" s="50"/>
      <c r="BB19" s="43" t="s">
        <v>406</v>
      </c>
      <c r="BC19" s="51" t="s">
        <v>407</v>
      </c>
      <c r="BD19" s="51" t="s">
        <v>408</v>
      </c>
      <c r="BE19" s="51" t="s">
        <v>407</v>
      </c>
      <c r="BF19" s="52"/>
      <c r="BG19" s="52">
        <v>44926</v>
      </c>
      <c r="BH19" s="43">
        <v>3839</v>
      </c>
      <c r="BI19" s="43"/>
    </row>
    <row r="20" spans="1:61" ht="171" customHeight="1" x14ac:dyDescent="0.2">
      <c r="A20" s="399">
        <v>6</v>
      </c>
      <c r="B20" s="382" t="s">
        <v>410</v>
      </c>
      <c r="C20" s="403" t="s">
        <v>411</v>
      </c>
      <c r="D20" s="403" t="s">
        <v>412</v>
      </c>
      <c r="E20" s="382" t="s">
        <v>359</v>
      </c>
      <c r="F20" s="382" t="s">
        <v>413</v>
      </c>
      <c r="G20" s="382" t="s">
        <v>414</v>
      </c>
      <c r="H20" s="382" t="s">
        <v>415</v>
      </c>
      <c r="I20" s="382" t="s">
        <v>337</v>
      </c>
      <c r="J20" s="399">
        <v>22695</v>
      </c>
      <c r="K20" s="386" t="str">
        <f>IF(J20&lt;=0,"",IF(J20&lt;=2,"Muy Baja",IF(J20&lt;=24,"Baja",IF(J20&lt;=500,"Media",IF(J20&lt;=5000,"Alta","Muy Alta")))))</f>
        <v>Muy Alta</v>
      </c>
      <c r="L20" s="384">
        <f>IF(K20="","",IF(K20="Muy Baja",0.2,IF(K20="Baja",0.4,IF(K20="Media",0.6,IF(K20="Alta",0.8,IF(K20="Muy Alta",1,))))))</f>
        <v>1</v>
      </c>
      <c r="M20" s="384" t="s">
        <v>339</v>
      </c>
      <c r="N20" s="384" t="s">
        <v>339</v>
      </c>
      <c r="O20" s="384" t="s">
        <v>339</v>
      </c>
      <c r="P20" s="384" t="s">
        <v>339</v>
      </c>
      <c r="Q20" s="384" t="s">
        <v>339</v>
      </c>
      <c r="R20" s="384" t="s">
        <v>339</v>
      </c>
      <c r="S20" s="384" t="s">
        <v>339</v>
      </c>
      <c r="T20" s="384" t="s">
        <v>339</v>
      </c>
      <c r="U20" s="384" t="s">
        <v>339</v>
      </c>
      <c r="V20" s="384" t="s">
        <v>339</v>
      </c>
      <c r="W20" s="384" t="s">
        <v>338</v>
      </c>
      <c r="X20" s="384" t="s">
        <v>338</v>
      </c>
      <c r="Y20" s="384" t="s">
        <v>338</v>
      </c>
      <c r="Z20" s="384" t="s">
        <v>338</v>
      </c>
      <c r="AA20" s="384" t="s">
        <v>338</v>
      </c>
      <c r="AB20" s="384" t="s">
        <v>339</v>
      </c>
      <c r="AC20" s="384" t="s">
        <v>339</v>
      </c>
      <c r="AD20" s="384" t="s">
        <v>339</v>
      </c>
      <c r="AE20" s="384" t="s">
        <v>338</v>
      </c>
      <c r="AF20" s="405">
        <f>IF(AB20="Si","19",COUNTIF(M20:AE20,"si"))</f>
        <v>6</v>
      </c>
      <c r="AG20" s="99">
        <f t="shared" si="0"/>
        <v>10</v>
      </c>
      <c r="AH20" s="386" t="str">
        <f>IF(AG20=5,"Moderado",IF(AG20=10,"Mayor",IF(AG20=20,"Catastrófico",0)))</f>
        <v>Mayor</v>
      </c>
      <c r="AI20" s="384">
        <f>IF(AH20="","",IF(AH20="Leve",0.2,IF(AH20="Menor",0.4,IF(AH20="Moderado",0.6,IF(AH20="Mayor",0.8,IF(AH20="Catastrófico",1,))))))</f>
        <v>0.8</v>
      </c>
      <c r="AJ20" s="404" t="str">
        <f>IF(OR(AND(K20="Muy Baja",AH20="Leve"),AND(K20="Muy Baja",AH20="Menor"),AND(K20="Baja",AH20="Leve")),"Bajo",IF(OR(AND(K20="Muy baja",AH20="Moderado"),AND(K20="Baja",AH20="Menor"),AND(K20="Baja",AH20="Moderado"),AND(K20="Media",AH20="Leve"),AND(K20="Media",AH20="Menor"),AND(K20="Media",AH20="Moderado"),AND(K20="Alta",AH20="Leve"),AND(K20="Alta",AH20="Menor")),"Moderado",IF(OR(AND(K20="Muy Baja",AH20="Mayor"),AND(K20="Baja",AH20="Mayor"),AND(K20="Media",AH20="Mayor"),AND(K20="Alta",AH20="Moderado"),AND(K20="Alta",AH20="Mayor"),AND(K20="Muy Alta",AH20="Leve"),AND(K20="Muy Alta",AH20="Menor"),AND(K20="Muy Alta",AH20="Moderado"),AND(K20="Muy Alta",AH20="Mayor")),"Alto",IF(OR(AND(K20="Muy Baja",AH20="Catastrófico"),AND(K20="Baja",AH20="Catastrófico"),AND(K20="Media",AH20="Catastrófico"),AND(K20="Alta",AH20="Catastrófico"),AND(K20="Muy Alta",AH20="Catastrófico")),"Extremo",""))))</f>
        <v>Alto</v>
      </c>
      <c r="AK20" s="43">
        <v>1</v>
      </c>
      <c r="AL20" s="44" t="s">
        <v>416</v>
      </c>
      <c r="AM20" s="43" t="s">
        <v>73</v>
      </c>
      <c r="AN20" s="45" t="s">
        <v>84</v>
      </c>
      <c r="AO20" s="45" t="s">
        <v>341</v>
      </c>
      <c r="AP20" s="46" t="str">
        <f t="shared" si="5"/>
        <v>40%</v>
      </c>
      <c r="AQ20" s="45" t="s">
        <v>342</v>
      </c>
      <c r="AR20" s="45" t="s">
        <v>364</v>
      </c>
      <c r="AS20" s="45" t="s">
        <v>344</v>
      </c>
      <c r="AT20" s="47">
        <f>IFERROR(IF(AM20="Probabilidad",(L20-(+L20*AP20)),IF(AM20="Impacto",L20,"")),"")</f>
        <v>0.6</v>
      </c>
      <c r="AU20" s="48" t="str">
        <f t="shared" si="1"/>
        <v>Media</v>
      </c>
      <c r="AV20" s="103">
        <f t="shared" si="2"/>
        <v>0.6</v>
      </c>
      <c r="AW20" s="48" t="str">
        <f t="shared" si="3"/>
        <v>Mayor</v>
      </c>
      <c r="AX20" s="103">
        <f>IFERROR(IF(AM20="Impacto",(AI20-(+AI20*AP20)),IF(AM20="Probabilidad",AI20,"")),"")</f>
        <v>0.8</v>
      </c>
      <c r="AY20" s="49" t="str">
        <f t="shared" si="4"/>
        <v>Alto</v>
      </c>
      <c r="AZ20" s="105" t="s">
        <v>345</v>
      </c>
      <c r="BA20" s="50"/>
      <c r="BB20" s="43" t="s">
        <v>417</v>
      </c>
      <c r="BC20" s="51" t="s">
        <v>418</v>
      </c>
      <c r="BD20" s="51" t="s">
        <v>419</v>
      </c>
      <c r="BE20" s="51" t="s">
        <v>420</v>
      </c>
      <c r="BF20" s="52">
        <v>44684</v>
      </c>
      <c r="BG20" s="52">
        <v>44926</v>
      </c>
      <c r="BH20" s="43">
        <v>3842</v>
      </c>
      <c r="BI20" s="43"/>
    </row>
    <row r="21" spans="1:61" ht="175.5" customHeight="1" x14ac:dyDescent="0.2">
      <c r="A21" s="385"/>
      <c r="B21" s="385"/>
      <c r="C21" s="383"/>
      <c r="D21" s="383"/>
      <c r="E21" s="385"/>
      <c r="F21" s="383"/>
      <c r="G21" s="383"/>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99">
        <f t="shared" si="0"/>
        <v>5</v>
      </c>
      <c r="AH21" s="385"/>
      <c r="AI21" s="385"/>
      <c r="AJ21" s="385"/>
      <c r="AK21" s="43">
        <v>2</v>
      </c>
      <c r="AL21" s="44" t="s">
        <v>421</v>
      </c>
      <c r="AM21" s="43" t="s">
        <v>73</v>
      </c>
      <c r="AN21" s="45" t="s">
        <v>84</v>
      </c>
      <c r="AO21" s="45" t="s">
        <v>341</v>
      </c>
      <c r="AP21" s="46" t="str">
        <f t="shared" si="5"/>
        <v>40%</v>
      </c>
      <c r="AQ21" s="45" t="s">
        <v>342</v>
      </c>
      <c r="AR21" s="45" t="s">
        <v>364</v>
      </c>
      <c r="AS21" s="45" t="s">
        <v>344</v>
      </c>
      <c r="AT21" s="47">
        <v>0.42</v>
      </c>
      <c r="AU21" s="48" t="str">
        <f t="shared" si="1"/>
        <v>Media</v>
      </c>
      <c r="AV21" s="103">
        <f t="shared" si="2"/>
        <v>0.42</v>
      </c>
      <c r="AW21" s="48" t="str">
        <f t="shared" si="3"/>
        <v>Mayor</v>
      </c>
      <c r="AX21" s="103">
        <f>IFERROR(IF(AND(AM20="Impacto",AM21="Impacto"),(AX20-(+AX20*AP21)),IF(AM21="Impacto",(AI20-(+AI20*AP21)),IF(AM21="Probabilidad",AX20,""))),"")</f>
        <v>0.8</v>
      </c>
      <c r="AY21" s="49" t="str">
        <f t="shared" si="4"/>
        <v>Alto</v>
      </c>
      <c r="AZ21" s="105" t="s">
        <v>345</v>
      </c>
      <c r="BA21" s="50"/>
      <c r="BB21" s="43" t="s">
        <v>417</v>
      </c>
      <c r="BC21" s="51" t="s">
        <v>418</v>
      </c>
      <c r="BD21" s="51" t="s">
        <v>419</v>
      </c>
      <c r="BE21" s="51" t="s">
        <v>420</v>
      </c>
      <c r="BF21" s="52">
        <v>44684</v>
      </c>
      <c r="BG21" s="52">
        <v>44926</v>
      </c>
      <c r="BH21" s="43">
        <v>3842</v>
      </c>
      <c r="BI21" s="43"/>
    </row>
    <row r="22" spans="1:61" ht="225" customHeight="1" x14ac:dyDescent="0.2">
      <c r="A22" s="399">
        <v>7</v>
      </c>
      <c r="B22" s="382" t="s">
        <v>422</v>
      </c>
      <c r="C22" s="382" t="s">
        <v>423</v>
      </c>
      <c r="D22" s="382" t="s">
        <v>424</v>
      </c>
      <c r="E22" s="382" t="s">
        <v>333</v>
      </c>
      <c r="F22" s="95" t="s">
        <v>425</v>
      </c>
      <c r="G22" s="382" t="s">
        <v>426</v>
      </c>
      <c r="H22" s="382" t="s">
        <v>427</v>
      </c>
      <c r="I22" s="382" t="s">
        <v>428</v>
      </c>
      <c r="J22" s="399">
        <v>10</v>
      </c>
      <c r="K22" s="386" t="str">
        <f>IF(J22&lt;=0,"",IF(J22&lt;=2,"Muy Baja",IF(J22&lt;=24,"Baja",IF(J22&lt;=500,"Media",IF(J22&lt;=5000,"Alta","Muy Alta")))))</f>
        <v>Baja</v>
      </c>
      <c r="L22" s="384">
        <f>IF(K22="","",IF(K22="Muy Baja",0.2,IF(K22="Baja",0.4,IF(K22="Media",0.6,IF(K22="Alta",0.8,IF(K22="Muy Alta",1,))))))</f>
        <v>0.4</v>
      </c>
      <c r="M22" s="384" t="s">
        <v>338</v>
      </c>
      <c r="N22" s="384" t="s">
        <v>338</v>
      </c>
      <c r="O22" s="384" t="s">
        <v>338</v>
      </c>
      <c r="P22" s="384" t="s">
        <v>338</v>
      </c>
      <c r="Q22" s="384" t="s">
        <v>338</v>
      </c>
      <c r="R22" s="384" t="s">
        <v>338</v>
      </c>
      <c r="S22" s="384" t="s">
        <v>338</v>
      </c>
      <c r="T22" s="384" t="s">
        <v>338</v>
      </c>
      <c r="U22" s="384" t="s">
        <v>338</v>
      </c>
      <c r="V22" s="384" t="s">
        <v>339</v>
      </c>
      <c r="W22" s="384" t="s">
        <v>339</v>
      </c>
      <c r="X22" s="384" t="s">
        <v>338</v>
      </c>
      <c r="Y22" s="384" t="s">
        <v>339</v>
      </c>
      <c r="Z22" s="384" t="s">
        <v>339</v>
      </c>
      <c r="AA22" s="384" t="s">
        <v>338</v>
      </c>
      <c r="AB22" s="384" t="s">
        <v>339</v>
      </c>
      <c r="AC22" s="384" t="s">
        <v>338</v>
      </c>
      <c r="AD22" s="384" t="s">
        <v>338</v>
      </c>
      <c r="AE22" s="384" t="s">
        <v>339</v>
      </c>
      <c r="AF22" s="405">
        <f>IF(AB22="Si","19",COUNTIF(M22:AE22,"si"))</f>
        <v>13</v>
      </c>
      <c r="AG22" s="99">
        <f t="shared" si="0"/>
        <v>20</v>
      </c>
      <c r="AH22" s="386" t="str">
        <f>IF(AG22=5,"Moderado",IF(AG22=10,"Mayor",IF(AG22=20,"Catastrófico",0)))</f>
        <v>Catastrófico</v>
      </c>
      <c r="AI22" s="384">
        <f>IF(AH22="","",IF(AH22="Leve",0.2,IF(AH22="Menor",0.4,IF(AH22="Moderado",0.6,IF(AH22="Mayor",0.8,IF(AH22="Catastrófico",1,))))))</f>
        <v>1</v>
      </c>
      <c r="AJ22" s="404" t="str">
        <f>IF(OR(AND(K22="Muy Baja",AH22="Leve"),AND(K22="Muy Baja",AH22="Menor"),AND(K22="Baja",AH22="Leve")),"Bajo",IF(OR(AND(K22="Muy baja",AH22="Moderado"),AND(K22="Baja",AH22="Menor"),AND(K22="Baja",AH22="Moderado"),AND(K22="Media",AH22="Leve"),AND(K22="Media",AH22="Menor"),AND(K22="Media",AH22="Moderado"),AND(K22="Alta",AH22="Leve"),AND(K22="Alta",AH22="Menor")),"Moderado",IF(OR(AND(K22="Muy Baja",AH22="Mayor"),AND(K22="Baja",AH22="Mayor"),AND(K22="Media",AH22="Mayor"),AND(K22="Alta",AH22="Moderado"),AND(K22="Alta",AH22="Mayor"),AND(K22="Muy Alta",AH22="Leve"),AND(K22="Muy Alta",AH22="Menor"),AND(K22="Muy Alta",AH22="Moderado"),AND(K22="Muy Alta",AH22="Mayor")),"Alto",IF(OR(AND(K22="Muy Baja",AH22="Catastrófico"),AND(K22="Baja",AH22="Catastrófico"),AND(K22="Media",AH22="Catastrófico"),AND(K22="Alta",AH22="Catastrófico"),AND(K22="Muy Alta",AH22="Catastrófico")),"Extremo",""))))</f>
        <v>Extremo</v>
      </c>
      <c r="AK22" s="43">
        <v>1</v>
      </c>
      <c r="AL22" s="44" t="s">
        <v>429</v>
      </c>
      <c r="AM22" s="43" t="s">
        <v>73</v>
      </c>
      <c r="AN22" s="45" t="s">
        <v>84</v>
      </c>
      <c r="AO22" s="45" t="s">
        <v>341</v>
      </c>
      <c r="AP22" s="46" t="str">
        <f t="shared" si="5"/>
        <v>40%</v>
      </c>
      <c r="AQ22" s="45" t="s">
        <v>342</v>
      </c>
      <c r="AR22" s="45" t="s">
        <v>364</v>
      </c>
      <c r="AS22" s="45" t="s">
        <v>344</v>
      </c>
      <c r="AT22" s="47">
        <f>IFERROR(IF(AM22="Probabilidad",(L22-(+L22*AP22)),IF(AM22="Impacto",L22,"")),"")</f>
        <v>0.24</v>
      </c>
      <c r="AU22" s="48" t="str">
        <f t="shared" si="1"/>
        <v>Baja</v>
      </c>
      <c r="AV22" s="103">
        <f t="shared" si="2"/>
        <v>0.24</v>
      </c>
      <c r="AW22" s="48" t="str">
        <f t="shared" si="3"/>
        <v>Catastrófico</v>
      </c>
      <c r="AX22" s="103">
        <f>IFERROR(IF(AM22="Impacto",(AI22-(+AI22*AP22)),IF(AM22="Probabilidad",AI22,"")),"")</f>
        <v>1</v>
      </c>
      <c r="AY22" s="49" t="str">
        <f t="shared" si="4"/>
        <v>Extremo</v>
      </c>
      <c r="AZ22" s="105" t="s">
        <v>345</v>
      </c>
      <c r="BA22" s="50"/>
      <c r="BB22" s="51" t="s">
        <v>430</v>
      </c>
      <c r="BC22" s="56" t="s">
        <v>431</v>
      </c>
      <c r="BD22" s="56" t="s">
        <v>282</v>
      </c>
      <c r="BE22" s="56" t="s">
        <v>432</v>
      </c>
      <c r="BF22" s="57">
        <v>44864</v>
      </c>
      <c r="BG22" s="57">
        <v>44742</v>
      </c>
      <c r="BH22" s="51" t="s">
        <v>433</v>
      </c>
      <c r="BI22" s="43"/>
    </row>
    <row r="23" spans="1:61" ht="219.75" customHeight="1" x14ac:dyDescent="0.2">
      <c r="A23" s="385"/>
      <c r="B23" s="385"/>
      <c r="C23" s="385"/>
      <c r="D23" s="385"/>
      <c r="E23" s="385"/>
      <c r="F23" s="51" t="s">
        <v>434</v>
      </c>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99">
        <f t="shared" si="0"/>
        <v>5</v>
      </c>
      <c r="AH23" s="385"/>
      <c r="AI23" s="385"/>
      <c r="AJ23" s="385"/>
      <c r="AK23" s="43">
        <v>2</v>
      </c>
      <c r="AL23" s="44" t="s">
        <v>435</v>
      </c>
      <c r="AM23" s="43" t="s">
        <v>73</v>
      </c>
      <c r="AN23" s="45" t="s">
        <v>84</v>
      </c>
      <c r="AO23" s="45" t="s">
        <v>341</v>
      </c>
      <c r="AP23" s="46" t="str">
        <f t="shared" si="5"/>
        <v>40%</v>
      </c>
      <c r="AQ23" s="45" t="s">
        <v>342</v>
      </c>
      <c r="AR23" s="45" t="s">
        <v>364</v>
      </c>
      <c r="AS23" s="45" t="s">
        <v>344</v>
      </c>
      <c r="AT23" s="47">
        <f>IFERROR(IF(AND(AM22="Probabilidad",AM23="Probabilidad"),(AV22-(+AV22*AP23)),IF(AM23="Probabilidad",(L22-(+L22*AP23)),IF(AM23="Impacto",AV22,""))),"")</f>
        <v>0.14399999999999999</v>
      </c>
      <c r="AU23" s="48" t="str">
        <f t="shared" si="1"/>
        <v>Muy Baja</v>
      </c>
      <c r="AV23" s="103">
        <f t="shared" si="2"/>
        <v>0.14399999999999999</v>
      </c>
      <c r="AW23" s="48" t="str">
        <f t="shared" si="3"/>
        <v>Catastrófico</v>
      </c>
      <c r="AX23" s="103">
        <f>IFERROR(IF(AND(AM22="Impacto",AM23="Impacto"),(AX22-(+AX22*AP23)),IF(AM23="Impacto",(AI22-(+AI22*AP23)),IF(AM23="Probabilidad",AX22,""))),"")</f>
        <v>1</v>
      </c>
      <c r="AY23" s="49" t="str">
        <f t="shared" si="4"/>
        <v>Extremo</v>
      </c>
      <c r="AZ23" s="105" t="s">
        <v>345</v>
      </c>
      <c r="BA23" s="50"/>
      <c r="BB23" s="51" t="s">
        <v>430</v>
      </c>
      <c r="BC23" s="56" t="s">
        <v>431</v>
      </c>
      <c r="BD23" s="56" t="s">
        <v>282</v>
      </c>
      <c r="BE23" s="56" t="s">
        <v>432</v>
      </c>
      <c r="BF23" s="57">
        <v>44926</v>
      </c>
      <c r="BG23" s="57">
        <v>44742</v>
      </c>
      <c r="BH23" s="51" t="s">
        <v>433</v>
      </c>
      <c r="BI23" s="43"/>
    </row>
    <row r="24" spans="1:61" ht="156" x14ac:dyDescent="0.2">
      <c r="A24" s="385"/>
      <c r="B24" s="385"/>
      <c r="C24" s="385"/>
      <c r="D24" s="385"/>
      <c r="E24" s="385"/>
      <c r="F24" s="98" t="s">
        <v>436</v>
      </c>
      <c r="G24" s="51" t="s">
        <v>437</v>
      </c>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99">
        <f t="shared" si="0"/>
        <v>5</v>
      </c>
      <c r="AH24" s="385"/>
      <c r="AI24" s="385"/>
      <c r="AJ24" s="385"/>
      <c r="AK24" s="43">
        <v>3</v>
      </c>
      <c r="AL24" s="44" t="s">
        <v>438</v>
      </c>
      <c r="AM24" s="43" t="s">
        <v>73</v>
      </c>
      <c r="AN24" s="45" t="s">
        <v>105</v>
      </c>
      <c r="AO24" s="45" t="s">
        <v>341</v>
      </c>
      <c r="AP24" s="46" t="str">
        <f t="shared" si="5"/>
        <v>30%</v>
      </c>
      <c r="AQ24" s="45" t="s">
        <v>439</v>
      </c>
      <c r="AR24" s="45" t="s">
        <v>364</v>
      </c>
      <c r="AS24" s="45" t="s">
        <v>344</v>
      </c>
      <c r="AT24" s="47">
        <f>IFERROR(IF(AND(AM23="Probabilidad",AM24="Probabilidad"),(AV23-(+AV23*AP24)),IF(AND(AM23="Impacto",AM24="Probabilidad"),(AV22-(+AV22*AP24)),IF(AM24="Impacto",AV23,""))),"")</f>
        <v>0.1008</v>
      </c>
      <c r="AU24" s="48" t="str">
        <f t="shared" si="1"/>
        <v>Muy Baja</v>
      </c>
      <c r="AV24" s="103">
        <f t="shared" si="2"/>
        <v>0.1008</v>
      </c>
      <c r="AW24" s="48" t="str">
        <f t="shared" si="3"/>
        <v>Catastrófico</v>
      </c>
      <c r="AX24" s="103">
        <f>IFERROR(IF(AND(AM23="Impacto",AM24="Impacto"),(AX23-(+AX23*AP24)),IF(AND(AM23="Probabilidad",AM24="Impacto"),(AX22-(+AX22*AP24)),IF(AM24="Probabilidad",AX23,""))),"")</f>
        <v>1</v>
      </c>
      <c r="AY24" s="49" t="str">
        <f t="shared" si="4"/>
        <v>Extremo</v>
      </c>
      <c r="AZ24" s="105" t="s">
        <v>345</v>
      </c>
      <c r="BA24" s="50"/>
      <c r="BB24" s="51" t="s">
        <v>440</v>
      </c>
      <c r="BC24" s="51" t="s">
        <v>441</v>
      </c>
      <c r="BD24" s="56" t="s">
        <v>282</v>
      </c>
      <c r="BE24" s="56" t="s">
        <v>432</v>
      </c>
      <c r="BF24" s="57">
        <v>44926</v>
      </c>
      <c r="BG24" s="57">
        <v>44742</v>
      </c>
      <c r="BH24" s="51" t="s">
        <v>433</v>
      </c>
      <c r="BI24" s="43"/>
    </row>
    <row r="25" spans="1:61" ht="152.25" customHeight="1" x14ac:dyDescent="0.2">
      <c r="A25" s="399">
        <v>8</v>
      </c>
      <c r="B25" s="382" t="s">
        <v>442</v>
      </c>
      <c r="C25" s="403" t="s">
        <v>443</v>
      </c>
      <c r="D25" s="403" t="s">
        <v>444</v>
      </c>
      <c r="E25" s="382" t="s">
        <v>359</v>
      </c>
      <c r="F25" s="382" t="s">
        <v>445</v>
      </c>
      <c r="G25" s="51" t="s">
        <v>446</v>
      </c>
      <c r="H25" s="382" t="s">
        <v>447</v>
      </c>
      <c r="I25" s="382" t="s">
        <v>337</v>
      </c>
      <c r="J25" s="399">
        <v>1000</v>
      </c>
      <c r="K25" s="386" t="str">
        <f>IF(J25&lt;=0,"",IF(J25&lt;=2,"Muy Baja",IF(J25&lt;=24,"Baja",IF(J25&lt;=500,"Media",IF(J25&lt;=5000,"Alta","Muy Alta")))))</f>
        <v>Alta</v>
      </c>
      <c r="L25" s="384">
        <f>IF(K25="","",IF(K25="Muy Baja",0.2,IF(K25="Baja",0.4,IF(K25="Media",0.6,IF(K25="Alta",0.8,IF(K25="Muy Alta",1,))))))</f>
        <v>0.8</v>
      </c>
      <c r="M25" s="384" t="s">
        <v>339</v>
      </c>
      <c r="N25" s="384" t="s">
        <v>339</v>
      </c>
      <c r="O25" s="384" t="s">
        <v>339</v>
      </c>
      <c r="P25" s="384" t="s">
        <v>339</v>
      </c>
      <c r="Q25" s="384" t="s">
        <v>339</v>
      </c>
      <c r="R25" s="384" t="s">
        <v>339</v>
      </c>
      <c r="S25" s="384" t="s">
        <v>338</v>
      </c>
      <c r="T25" s="384" t="s">
        <v>339</v>
      </c>
      <c r="U25" s="384" t="s">
        <v>339</v>
      </c>
      <c r="V25" s="384" t="s">
        <v>339</v>
      </c>
      <c r="W25" s="384" t="s">
        <v>338</v>
      </c>
      <c r="X25" s="384" t="s">
        <v>338</v>
      </c>
      <c r="Y25" s="384" t="s">
        <v>338</v>
      </c>
      <c r="Z25" s="384" t="s">
        <v>339</v>
      </c>
      <c r="AA25" s="384" t="s">
        <v>338</v>
      </c>
      <c r="AB25" s="384" t="s">
        <v>339</v>
      </c>
      <c r="AC25" s="384" t="s">
        <v>339</v>
      </c>
      <c r="AD25" s="384" t="s">
        <v>339</v>
      </c>
      <c r="AE25" s="384" t="s">
        <v>339</v>
      </c>
      <c r="AF25" s="405">
        <f>IF(AB25="Si","19",COUNTIF(M25:AE25,"si"))</f>
        <v>5</v>
      </c>
      <c r="AG25" s="99">
        <f t="shared" si="0"/>
        <v>5</v>
      </c>
      <c r="AH25" s="386" t="str">
        <f>IF(AG25=5,"Moderado",IF(AG25=10,"Mayor",IF(AG25=20,"Catastrófico",0)))</f>
        <v>Moderado</v>
      </c>
      <c r="AI25" s="384">
        <f>IF(AH25="","",IF(AH25="Leve",0.2,IF(AH25="Menor",0.4,IF(AH25="Moderado",0.6,IF(AH25="Mayor",0.8,IF(AH25="Catastrófico",1,))))))</f>
        <v>0.6</v>
      </c>
      <c r="AJ25" s="404" t="str">
        <f>IF(OR(AND(K25="Muy Baja",AH25="Leve"),AND(K25="Muy Baja",AH25="Menor"),AND(K25="Baja",AH25="Leve")),"Bajo",IF(OR(AND(K25="Muy baja",AH25="Moderado"),AND(K25="Baja",AH25="Menor"),AND(K25="Baja",AH25="Moderado"),AND(K25="Media",AH25="Leve"),AND(K25="Media",AH25="Menor"),AND(K25="Media",AH25="Moderado"),AND(K25="Alta",AH25="Leve"),AND(K25="Alta",AH25="Menor")),"Moderado",IF(OR(AND(K25="Muy Baja",AH25="Mayor"),AND(K25="Baja",AH25="Mayor"),AND(K25="Media",AH25="Mayor"),AND(K25="Alta",AH25="Moderado"),AND(K25="Alta",AH25="Mayor"),AND(K25="Muy Alta",AH25="Leve"),AND(K25="Muy Alta",AH25="Menor"),AND(K25="Muy Alta",AH25="Moderado"),AND(K25="Muy Alta",AH25="Mayor")),"Alto",IF(OR(AND(K25="Muy Baja",AH25="Catastrófico"),AND(K25="Baja",AH25="Catastrófico"),AND(K25="Media",AH25="Catastrófico"),AND(K25="Alta",AH25="Catastrófico"),AND(K25="Muy Alta",AH25="Catastrófico")),"Extremo",""))))</f>
        <v>Alto</v>
      </c>
      <c r="AK25" s="43">
        <v>1</v>
      </c>
      <c r="AL25" s="44" t="s">
        <v>448</v>
      </c>
      <c r="AM25" s="43" t="s">
        <v>73</v>
      </c>
      <c r="AN25" s="45" t="s">
        <v>84</v>
      </c>
      <c r="AO25" s="45" t="s">
        <v>341</v>
      </c>
      <c r="AP25" s="46" t="str">
        <f t="shared" si="5"/>
        <v>40%</v>
      </c>
      <c r="AQ25" s="45" t="s">
        <v>342</v>
      </c>
      <c r="AR25" s="45" t="s">
        <v>364</v>
      </c>
      <c r="AS25" s="45" t="s">
        <v>344</v>
      </c>
      <c r="AT25" s="47">
        <f>IFERROR(IF(AM25="Probabilidad",(L25-(+L25*AP25)),IF(AM25="Impacto",L25,"")),"")</f>
        <v>0.48</v>
      </c>
      <c r="AU25" s="48" t="str">
        <f t="shared" si="1"/>
        <v>Media</v>
      </c>
      <c r="AV25" s="103">
        <f t="shared" si="2"/>
        <v>0.48</v>
      </c>
      <c r="AW25" s="48" t="str">
        <f t="shared" si="3"/>
        <v>Moderado</v>
      </c>
      <c r="AX25" s="103">
        <f>IFERROR(IF(AM25="Impacto",(AI25-(+AI25*AP25)),IF(AM25="Probabilidad",AI25,"")),"")</f>
        <v>0.6</v>
      </c>
      <c r="AY25" s="49" t="str">
        <f t="shared" si="4"/>
        <v>Moderado</v>
      </c>
      <c r="AZ25" s="105" t="s">
        <v>345</v>
      </c>
      <c r="BA25" s="50" t="s">
        <v>449</v>
      </c>
      <c r="BB25" s="51" t="s">
        <v>450</v>
      </c>
      <c r="BC25" s="51" t="s">
        <v>451</v>
      </c>
      <c r="BD25" s="51" t="s">
        <v>452</v>
      </c>
      <c r="BE25" s="51" t="s">
        <v>450</v>
      </c>
      <c r="BF25" s="58">
        <v>44593</v>
      </c>
      <c r="BG25" s="58">
        <v>44926</v>
      </c>
      <c r="BH25" s="51">
        <v>3836</v>
      </c>
      <c r="BI25" s="43"/>
    </row>
    <row r="26" spans="1:61" ht="148" x14ac:dyDescent="0.2">
      <c r="A26" s="385"/>
      <c r="B26" s="385"/>
      <c r="C26" s="385"/>
      <c r="D26" s="385"/>
      <c r="E26" s="385"/>
      <c r="F26" s="385"/>
      <c r="G26" s="382" t="s">
        <v>453</v>
      </c>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420">
        <f t="shared" si="0"/>
        <v>5</v>
      </c>
      <c r="AH26" s="385"/>
      <c r="AI26" s="385"/>
      <c r="AJ26" s="385"/>
      <c r="AK26" s="399">
        <v>2</v>
      </c>
      <c r="AL26" s="424" t="s">
        <v>454</v>
      </c>
      <c r="AM26" s="399" t="s">
        <v>73</v>
      </c>
      <c r="AN26" s="421" t="s">
        <v>84</v>
      </c>
      <c r="AO26" s="421" t="s">
        <v>341</v>
      </c>
      <c r="AP26" s="423" t="str">
        <f t="shared" si="5"/>
        <v>40%</v>
      </c>
      <c r="AQ26" s="421" t="s">
        <v>342</v>
      </c>
      <c r="AR26" s="421" t="s">
        <v>364</v>
      </c>
      <c r="AS26" s="421" t="s">
        <v>344</v>
      </c>
      <c r="AT26" s="422">
        <f>IFERROR(IF(AND(AM25="Probabilidad",AM26="Probabilidad"),(AV25-(+AV25*AP26)),IF(AM26="Probabilidad",(L25-(+L25*AP26)),IF(AM26="Impacto",AV25,""))),"")</f>
        <v>0.28799999999999998</v>
      </c>
      <c r="AU26" s="425" t="str">
        <f t="shared" si="1"/>
        <v>Baja</v>
      </c>
      <c r="AV26" s="423">
        <f t="shared" si="2"/>
        <v>0.28799999999999998</v>
      </c>
      <c r="AW26" s="425" t="str">
        <f t="shared" si="3"/>
        <v>Moderado</v>
      </c>
      <c r="AX26" s="423">
        <f>IFERROR(IF(AND(AM25="Impacto",AM26="Impacto"),(AX25-(+AX25*AP26)),IF(AM26="Impacto",(AI25-(+AI25*AP26)),IF(AM26="Probabilidad",AX25,""))),"")</f>
        <v>0.6</v>
      </c>
      <c r="AY26" s="426" t="str">
        <f t="shared" si="4"/>
        <v>Moderado</v>
      </c>
      <c r="AZ26" s="421" t="s">
        <v>345</v>
      </c>
      <c r="BA26" s="50" t="s">
        <v>455</v>
      </c>
      <c r="BB26" s="51" t="s">
        <v>456</v>
      </c>
      <c r="BC26" s="51" t="s">
        <v>451</v>
      </c>
      <c r="BD26" s="51" t="s">
        <v>457</v>
      </c>
      <c r="BE26" s="51" t="s">
        <v>456</v>
      </c>
      <c r="BF26" s="58">
        <v>44593</v>
      </c>
      <c r="BG26" s="58">
        <v>44562</v>
      </c>
      <c r="BH26" s="51">
        <v>3836</v>
      </c>
      <c r="BI26" s="43"/>
    </row>
    <row r="27" spans="1:61" ht="6.75" customHeight="1" x14ac:dyDescent="0.2">
      <c r="A27" s="385"/>
      <c r="B27" s="385"/>
      <c r="C27" s="383"/>
      <c r="D27" s="383"/>
      <c r="E27" s="385"/>
      <c r="F27" s="383"/>
      <c r="G27" s="383"/>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3"/>
      <c r="AH27" s="385"/>
      <c r="AI27" s="385"/>
      <c r="AJ27" s="385"/>
      <c r="AK27" s="383"/>
      <c r="AL27" s="383"/>
      <c r="AM27" s="383"/>
      <c r="AN27" s="383"/>
      <c r="AO27" s="383"/>
      <c r="AP27" s="383"/>
      <c r="AQ27" s="383"/>
      <c r="AR27" s="383"/>
      <c r="AS27" s="383"/>
      <c r="AT27" s="383"/>
      <c r="AU27" s="383"/>
      <c r="AV27" s="383"/>
      <c r="AW27" s="383"/>
      <c r="AX27" s="383"/>
      <c r="AY27" s="383"/>
      <c r="AZ27" s="383"/>
      <c r="BA27" s="50"/>
      <c r="BB27" s="51" t="s">
        <v>458</v>
      </c>
      <c r="BC27" s="51" t="s">
        <v>451</v>
      </c>
      <c r="BD27" s="51" t="s">
        <v>459</v>
      </c>
      <c r="BE27" s="51" t="s">
        <v>458</v>
      </c>
      <c r="BF27" s="58">
        <v>44746</v>
      </c>
      <c r="BG27" s="58">
        <v>44563</v>
      </c>
      <c r="BH27" s="51">
        <v>3836</v>
      </c>
      <c r="BI27" s="43"/>
    </row>
    <row r="28" spans="1:61" ht="189" customHeight="1" x14ac:dyDescent="0.2">
      <c r="A28" s="399">
        <v>9</v>
      </c>
      <c r="B28" s="382" t="s">
        <v>460</v>
      </c>
      <c r="C28" s="382" t="s">
        <v>461</v>
      </c>
      <c r="D28" s="382" t="s">
        <v>462</v>
      </c>
      <c r="E28" s="382" t="s">
        <v>359</v>
      </c>
      <c r="F28" s="382" t="s">
        <v>463</v>
      </c>
      <c r="G28" s="51" t="s">
        <v>464</v>
      </c>
      <c r="H28" s="382" t="s">
        <v>465</v>
      </c>
      <c r="I28" s="382" t="s">
        <v>337</v>
      </c>
      <c r="J28" s="399">
        <v>50</v>
      </c>
      <c r="K28" s="386" t="str">
        <f>IF(J28&lt;=0,"",IF(J28&lt;=2,"Muy Baja",IF(J28&lt;=24,"Baja",IF(J28&lt;=500,"Media",IF(J28&lt;=5000,"Alta","Muy Alta")))))</f>
        <v>Media</v>
      </c>
      <c r="L28" s="384">
        <f>IF(K28="","",IF(K28="Muy Baja",0.2,IF(K28="Baja",0.4,IF(K28="Media",0.6,IF(K28="Alta",0.8,IF(K28="Muy Alta",1,))))))</f>
        <v>0.6</v>
      </c>
      <c r="M28" s="384" t="s">
        <v>338</v>
      </c>
      <c r="N28" s="384" t="s">
        <v>339</v>
      </c>
      <c r="O28" s="384" t="s">
        <v>338</v>
      </c>
      <c r="P28" s="384" t="s">
        <v>338</v>
      </c>
      <c r="Q28" s="384" t="s">
        <v>339</v>
      </c>
      <c r="R28" s="384" t="s">
        <v>338</v>
      </c>
      <c r="S28" s="384" t="s">
        <v>339</v>
      </c>
      <c r="T28" s="384" t="s">
        <v>339</v>
      </c>
      <c r="U28" s="384" t="s">
        <v>338</v>
      </c>
      <c r="V28" s="384" t="s">
        <v>338</v>
      </c>
      <c r="W28" s="384" t="s">
        <v>338</v>
      </c>
      <c r="X28" s="384" t="s">
        <v>338</v>
      </c>
      <c r="Y28" s="384" t="s">
        <v>338</v>
      </c>
      <c r="Z28" s="384" t="s">
        <v>338</v>
      </c>
      <c r="AA28" s="384" t="s">
        <v>338</v>
      </c>
      <c r="AB28" s="384" t="s">
        <v>339</v>
      </c>
      <c r="AC28" s="384" t="s">
        <v>338</v>
      </c>
      <c r="AD28" s="384" t="s">
        <v>338</v>
      </c>
      <c r="AE28" s="384" t="s">
        <v>339</v>
      </c>
      <c r="AF28" s="405">
        <f>IF(AB28="Si","19",COUNTIF(M28:AE28,"si"))</f>
        <v>13</v>
      </c>
      <c r="AG28" s="99">
        <f t="shared" ref="AG28:AG32" si="12">VALUE(IF(AF28&lt;=5,5,IF(AND(AF28&gt;5,AF28&lt;=11),10,IF(AF28&gt;11,20,0))))</f>
        <v>20</v>
      </c>
      <c r="AH28" s="386" t="str">
        <f>IF(AG28=5,"Moderado",IF(AG28=10,"Mayor",IF(AG28=20,"Catastrófico",0)))</f>
        <v>Catastrófico</v>
      </c>
      <c r="AI28" s="384">
        <f>IF(AH28="","",IF(AH28="Leve",0.2,IF(AH28="Menor",0.4,IF(AH28="Moderado",0.6,IF(AH28="Mayor",0.8,IF(AH28="Catastrófico",1,))))))</f>
        <v>1</v>
      </c>
      <c r="AJ28" s="404" t="str">
        <f>IF(OR(AND(K28="Muy Baja",AH28="Leve"),AND(K28="Muy Baja",AH28="Menor"),AND(K28="Baja",AH28="Leve")),"Bajo",IF(OR(AND(K28="Muy baja",AH28="Moderado"),AND(K28="Baja",AH28="Menor"),AND(K28="Baja",AH28="Moderado"),AND(K28="Media",AH28="Leve"),AND(K28="Media",AH28="Menor"),AND(K28="Media",AH28="Moderado"),AND(K28="Alta",AH28="Leve"),AND(K28="Alta",AH28="Menor")),"Moderado",IF(OR(AND(K28="Muy Baja",AH28="Mayor"),AND(K28="Baja",AH28="Mayor"),AND(K28="Media",AH28="Mayor"),AND(K28="Alta",AH28="Moderado"),AND(K28="Alta",AH28="Mayor"),AND(K28="Muy Alta",AH28="Leve"),AND(K28="Muy Alta",AH28="Menor"),AND(K28="Muy Alta",AH28="Moderado"),AND(K28="Muy Alta",AH28="Mayor")),"Alto",IF(OR(AND(K28="Muy Baja",AH28="Catastrófico"),AND(K28="Baja",AH28="Catastrófico"),AND(K28="Media",AH28="Catastrófico"),AND(K28="Alta",AH28="Catastrófico"),AND(K28="Muy Alta",AH28="Catastrófico")),"Extremo",""))))</f>
        <v>Extremo</v>
      </c>
      <c r="AK28" s="43">
        <v>1</v>
      </c>
      <c r="AL28" s="44" t="s">
        <v>466</v>
      </c>
      <c r="AM28" s="43" t="s">
        <v>73</v>
      </c>
      <c r="AN28" s="45" t="s">
        <v>84</v>
      </c>
      <c r="AO28" s="45" t="s">
        <v>341</v>
      </c>
      <c r="AP28" s="46" t="str">
        <f t="shared" ref="AP28:AP50" si="13">IF(AND(AN28="Preventivo",AO28="Automático"),"50%",IF(AND(AN28="Preventivo",AO28="Manual"),"40%",IF(AND(AN28="Detectivo",AO28="Automático"),"40%",IF(AND(AN28="Detectivo",AO28="Manual"),"30%",IF(AND(AN28="Correctivo",AO28="Automático"),"35%",IF(AND(AN28="Correctivo",AO28="Manual"),"25%",""))))))</f>
        <v>40%</v>
      </c>
      <c r="AQ28" s="45" t="s">
        <v>342</v>
      </c>
      <c r="AR28" s="45" t="s">
        <v>364</v>
      </c>
      <c r="AS28" s="45" t="s">
        <v>344</v>
      </c>
      <c r="AT28" s="47">
        <v>0.3</v>
      </c>
      <c r="AU28" s="48" t="str">
        <f t="shared" ref="AU28:AU50" si="14">IFERROR(IF(AT28="","",IF(AT28&lt;=0.2,"Muy Baja",IF(AT28&lt;=0.4,"Baja",IF(AT28&lt;=0.6,"Media",IF(AT28&lt;=0.8,"Alta","Muy Alta"))))),"")</f>
        <v>Baja</v>
      </c>
      <c r="AV28" s="103">
        <f t="shared" ref="AV28:AV37" si="15">+AT28</f>
        <v>0.3</v>
      </c>
      <c r="AW28" s="48" t="str">
        <f t="shared" ref="AW28:AW50" si="16">IFERROR(IF(AX28="","",IF(AX28&lt;=0.2,"Leve",IF(AX28&lt;=0.4,"Menor",IF(AX28&lt;=0.6,"Moderado",IF(AX28&lt;=0.8,"Mayor","Catastrófico"))))),"")</f>
        <v>Moderado</v>
      </c>
      <c r="AX28" s="103">
        <v>0.6</v>
      </c>
      <c r="AY28" s="49" t="str">
        <f t="shared" ref="AY28:AY50" si="17">IFERROR(IF(OR(AND(AU28="Muy Baja",AW28="Leve"),AND(AU28="Muy Baja",AW28="Menor"),AND(AU28="Baja",AW28="Leve")),"Bajo",IF(OR(AND(AU28="Muy baja",AW28="Moderado"),AND(AU28="Baja",AW28="Menor"),AND(AU28="Baja",AW28="Moderado"),AND(AU28="Media",AW28="Leve"),AND(AU28="Media",AW28="Menor"),AND(AU28="Media",AW28="Moderado"),AND(AU28="Alta",AW28="Leve"),AND(AU28="Alta",AW28="Menor")),"Moderado",IF(OR(AND(AU28="Muy Baja",AW28="Mayor"),AND(AU28="Baja",AW28="Mayor"),AND(AU28="Media",AW28="Mayor"),AND(AU28="Alta",AW28="Moderado"),AND(AU28="Alta",AW28="Mayor"),AND(AU28="Muy Alta",AW28="Leve"),AND(AU28="Muy Alta",AW28="Menor"),AND(AU28="Muy Alta",AW28="Moderado"),AND(AU28="Muy Alta",AW28="Mayor")),"Alto",IF(OR(AND(AU28="Muy Baja",AW28="Catastrófico"),AND(AU28="Baja",AW28="Catastrófico"),AND(AU28="Media",AW28="Catastrófico"),AND(AU28="Alta",AW28="Catastrófico"),AND(AU28="Muy Alta",AW28="Catastrófico")),"Extremo","")))),"")</f>
        <v>Moderado</v>
      </c>
      <c r="AZ28" s="105" t="s">
        <v>345</v>
      </c>
      <c r="BA28" s="50"/>
      <c r="BB28" s="51" t="s">
        <v>467</v>
      </c>
      <c r="BC28" s="51" t="s">
        <v>468</v>
      </c>
      <c r="BD28" s="51" t="s">
        <v>469</v>
      </c>
      <c r="BE28" s="51" t="s">
        <v>467</v>
      </c>
      <c r="BF28" s="58" t="s">
        <v>470</v>
      </c>
      <c r="BG28" s="58" t="s">
        <v>250</v>
      </c>
      <c r="BH28" s="51">
        <v>3897</v>
      </c>
      <c r="BI28" s="43"/>
    </row>
    <row r="29" spans="1:61" ht="150" customHeight="1" x14ac:dyDescent="0.2">
      <c r="A29" s="385"/>
      <c r="B29" s="385"/>
      <c r="C29" s="383"/>
      <c r="D29" s="383"/>
      <c r="E29" s="385"/>
      <c r="F29" s="383"/>
      <c r="G29" s="98" t="s">
        <v>471</v>
      </c>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99">
        <f t="shared" si="12"/>
        <v>5</v>
      </c>
      <c r="AH29" s="385"/>
      <c r="AI29" s="385"/>
      <c r="AJ29" s="385"/>
      <c r="AK29" s="43">
        <v>2</v>
      </c>
      <c r="AL29" s="44" t="s">
        <v>472</v>
      </c>
      <c r="AM29" s="43" t="s">
        <v>73</v>
      </c>
      <c r="AN29" s="45" t="s">
        <v>84</v>
      </c>
      <c r="AO29" s="45" t="s">
        <v>341</v>
      </c>
      <c r="AP29" s="46" t="str">
        <f t="shared" si="13"/>
        <v>40%</v>
      </c>
      <c r="AQ29" s="45" t="s">
        <v>342</v>
      </c>
      <c r="AR29" s="45" t="s">
        <v>364</v>
      </c>
      <c r="AS29" s="45" t="s">
        <v>344</v>
      </c>
      <c r="AT29" s="47">
        <v>0.21</v>
      </c>
      <c r="AU29" s="48" t="str">
        <f t="shared" si="14"/>
        <v>Baja</v>
      </c>
      <c r="AV29" s="103">
        <f t="shared" si="15"/>
        <v>0.21</v>
      </c>
      <c r="AW29" s="48" t="str">
        <f t="shared" si="16"/>
        <v>Moderado</v>
      </c>
      <c r="AX29" s="103">
        <v>0.6</v>
      </c>
      <c r="AY29" s="49" t="str">
        <f t="shared" si="17"/>
        <v>Moderado</v>
      </c>
      <c r="AZ29" s="105" t="s">
        <v>345</v>
      </c>
      <c r="BA29" s="50"/>
      <c r="BB29" s="51" t="s">
        <v>473</v>
      </c>
      <c r="BC29" s="51" t="s">
        <v>474</v>
      </c>
      <c r="BD29" s="51" t="s">
        <v>475</v>
      </c>
      <c r="BE29" s="51" t="s">
        <v>473</v>
      </c>
      <c r="BF29" s="58" t="s">
        <v>470</v>
      </c>
      <c r="BG29" s="58" t="s">
        <v>250</v>
      </c>
      <c r="BH29" s="51">
        <v>3897</v>
      </c>
      <c r="BI29" s="43"/>
    </row>
    <row r="30" spans="1:61" ht="185.25" customHeight="1" x14ac:dyDescent="0.2">
      <c r="A30" s="399">
        <v>10</v>
      </c>
      <c r="B30" s="382" t="s">
        <v>460</v>
      </c>
      <c r="C30" s="382" t="s">
        <v>461</v>
      </c>
      <c r="D30" s="382" t="s">
        <v>462</v>
      </c>
      <c r="E30" s="382" t="s">
        <v>359</v>
      </c>
      <c r="F30" s="382" t="s">
        <v>476</v>
      </c>
      <c r="G30" s="51" t="s">
        <v>477</v>
      </c>
      <c r="H30" s="382" t="s">
        <v>478</v>
      </c>
      <c r="I30" s="382" t="s">
        <v>337</v>
      </c>
      <c r="J30" s="399">
        <v>20</v>
      </c>
      <c r="K30" s="386" t="str">
        <f>IF(J30&lt;=0,"",IF(J30&lt;=2,"Muy Baja",IF(J30&lt;=24,"Baja",IF(J30&lt;=500,"Media",IF(J30&lt;=5000,"Alta","Muy Alta")))))</f>
        <v>Baja</v>
      </c>
      <c r="L30" s="384">
        <f>IF(K30="","",IF(K30="Muy Baja",0.2,IF(K30="Baja",0.4,IF(K30="Media",0.6,IF(K30="Alta",0.8,IF(K30="Muy Alta",1,))))))</f>
        <v>0.4</v>
      </c>
      <c r="M30" s="384" t="s">
        <v>338</v>
      </c>
      <c r="N30" s="384" t="s">
        <v>338</v>
      </c>
      <c r="O30" s="384" t="s">
        <v>338</v>
      </c>
      <c r="P30" s="384" t="s">
        <v>338</v>
      </c>
      <c r="Q30" s="384" t="s">
        <v>338</v>
      </c>
      <c r="R30" s="384" t="s">
        <v>338</v>
      </c>
      <c r="S30" s="384" t="s">
        <v>339</v>
      </c>
      <c r="T30" s="384" t="s">
        <v>339</v>
      </c>
      <c r="U30" s="384" t="s">
        <v>338</v>
      </c>
      <c r="V30" s="384" t="s">
        <v>338</v>
      </c>
      <c r="W30" s="384" t="s">
        <v>338</v>
      </c>
      <c r="X30" s="384" t="s">
        <v>338</v>
      </c>
      <c r="Y30" s="384" t="s">
        <v>338</v>
      </c>
      <c r="Z30" s="384" t="s">
        <v>338</v>
      </c>
      <c r="AA30" s="384" t="s">
        <v>338</v>
      </c>
      <c r="AB30" s="384" t="s">
        <v>339</v>
      </c>
      <c r="AC30" s="384" t="s">
        <v>339</v>
      </c>
      <c r="AD30" s="384" t="s">
        <v>339</v>
      </c>
      <c r="AE30" s="384" t="s">
        <v>339</v>
      </c>
      <c r="AF30" s="405">
        <f>IF(AB30="Si","19",COUNTIF(M30:AE30,"si"))</f>
        <v>13</v>
      </c>
      <c r="AG30" s="99">
        <f t="shared" si="12"/>
        <v>20</v>
      </c>
      <c r="AH30" s="386" t="str">
        <f>IF(AG30=5,"Moderado",IF(AG30=10,"Mayor",IF(AG30=20,"Catastrófico",0)))</f>
        <v>Catastrófico</v>
      </c>
      <c r="AI30" s="384">
        <f>IF(AH30="","",IF(AH30="Leve",0.2,IF(AH30="Menor",0.4,IF(AH30="Moderado",0.6,IF(AH30="Mayor",0.8,IF(AH30="Catastrófico",1,))))))</f>
        <v>1</v>
      </c>
      <c r="AJ30" s="404" t="str">
        <f>IF(OR(AND(K30="Muy Baja",AH30="Leve"),AND(K30="Muy Baja",AH30="Menor"),AND(K30="Baja",AH30="Leve")),"Bajo",IF(OR(AND(K30="Muy baja",AH30="Moderado"),AND(K30="Baja",AH30="Menor"),AND(K30="Baja",AH30="Moderado"),AND(K30="Media",AH30="Leve"),AND(K30="Media",AH30="Menor"),AND(K30="Media",AH30="Moderado"),AND(K30="Alta",AH30="Leve"),AND(K30="Alta",AH30="Menor")),"Moderado",IF(OR(AND(K30="Muy Baja",AH30="Mayor"),AND(K30="Baja",AH30="Mayor"),AND(K30="Media",AH30="Mayor"),AND(K30="Alta",AH30="Moderado"),AND(K30="Alta",AH30="Mayor"),AND(K30="Muy Alta",AH30="Leve"),AND(K30="Muy Alta",AH30="Menor"),AND(K30="Muy Alta",AH30="Moderado"),AND(K30="Muy Alta",AH30="Mayor")),"Alto",IF(OR(AND(K30="Muy Baja",AH30="Catastrófico"),AND(K30="Baja",AH30="Catastrófico"),AND(K30="Media",AH30="Catastrófico"),AND(K30="Alta",AH30="Catastrófico"),AND(K30="Muy Alta",AH30="Catastrófico")),"Extremo",""))))</f>
        <v>Extremo</v>
      </c>
      <c r="AK30" s="43">
        <v>1</v>
      </c>
      <c r="AL30" s="44" t="s">
        <v>479</v>
      </c>
      <c r="AM30" s="43" t="s">
        <v>73</v>
      </c>
      <c r="AN30" s="45" t="s">
        <v>84</v>
      </c>
      <c r="AO30" s="45" t="s">
        <v>341</v>
      </c>
      <c r="AP30" s="46" t="str">
        <f t="shared" si="13"/>
        <v>40%</v>
      </c>
      <c r="AQ30" s="45" t="s">
        <v>342</v>
      </c>
      <c r="AR30" s="45" t="s">
        <v>364</v>
      </c>
      <c r="AS30" s="45" t="s">
        <v>344</v>
      </c>
      <c r="AT30" s="47">
        <v>0.12</v>
      </c>
      <c r="AU30" s="48" t="str">
        <f t="shared" si="14"/>
        <v>Muy Baja</v>
      </c>
      <c r="AV30" s="103">
        <f t="shared" si="15"/>
        <v>0.12</v>
      </c>
      <c r="AW30" s="48" t="str">
        <f t="shared" si="16"/>
        <v>Moderado</v>
      </c>
      <c r="AX30" s="103">
        <v>0.6</v>
      </c>
      <c r="AY30" s="49" t="str">
        <f t="shared" si="17"/>
        <v>Moderado</v>
      </c>
      <c r="AZ30" s="105" t="s">
        <v>345</v>
      </c>
      <c r="BA30" s="50"/>
      <c r="BB30" s="51" t="s">
        <v>480</v>
      </c>
      <c r="BC30" s="51" t="s">
        <v>474</v>
      </c>
      <c r="BD30" s="51" t="s">
        <v>475</v>
      </c>
      <c r="BE30" s="51" t="s">
        <v>473</v>
      </c>
      <c r="BF30" s="58" t="s">
        <v>470</v>
      </c>
      <c r="BG30" s="58" t="s">
        <v>250</v>
      </c>
      <c r="BH30" s="51">
        <v>3898</v>
      </c>
      <c r="BI30" s="43"/>
    </row>
    <row r="31" spans="1:61" ht="154.5" customHeight="1" x14ac:dyDescent="0.2">
      <c r="A31" s="385"/>
      <c r="B31" s="385"/>
      <c r="C31" s="385"/>
      <c r="D31" s="385"/>
      <c r="E31" s="385"/>
      <c r="F31" s="383"/>
      <c r="G31" s="98" t="s">
        <v>481</v>
      </c>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99">
        <f t="shared" si="12"/>
        <v>5</v>
      </c>
      <c r="AH31" s="385"/>
      <c r="AI31" s="385"/>
      <c r="AJ31" s="385"/>
      <c r="AK31" s="43">
        <v>2</v>
      </c>
      <c r="AL31" s="44" t="s">
        <v>482</v>
      </c>
      <c r="AM31" s="43" t="s">
        <v>73</v>
      </c>
      <c r="AN31" s="45" t="s">
        <v>84</v>
      </c>
      <c r="AO31" s="45" t="s">
        <v>341</v>
      </c>
      <c r="AP31" s="46" t="str">
        <f t="shared" si="13"/>
        <v>40%</v>
      </c>
      <c r="AQ31" s="45" t="s">
        <v>342</v>
      </c>
      <c r="AR31" s="45" t="s">
        <v>364</v>
      </c>
      <c r="AS31" s="45" t="s">
        <v>344</v>
      </c>
      <c r="AT31" s="47">
        <f>IFERROR(IF(AND(AM30="Probabilidad",AM31="Probabilidad"),(AV30-(+AV30*AP31)),IF(AM31="Probabilidad",(L30-(+L30*AP31)),IF(AM31="Impacto",AV30,""))),"")</f>
        <v>7.1999999999999995E-2</v>
      </c>
      <c r="AU31" s="48" t="str">
        <f t="shared" si="14"/>
        <v>Muy Baja</v>
      </c>
      <c r="AV31" s="103">
        <f t="shared" si="15"/>
        <v>7.1999999999999995E-2</v>
      </c>
      <c r="AW31" s="48" t="str">
        <f t="shared" si="16"/>
        <v>Moderado</v>
      </c>
      <c r="AX31" s="103">
        <v>0.6</v>
      </c>
      <c r="AY31" s="49" t="str">
        <f t="shared" si="17"/>
        <v>Moderado</v>
      </c>
      <c r="AZ31" s="105" t="s">
        <v>345</v>
      </c>
      <c r="BA31" s="50"/>
      <c r="BB31" s="51" t="s">
        <v>483</v>
      </c>
      <c r="BC31" s="51" t="s">
        <v>484</v>
      </c>
      <c r="BD31" s="51" t="s">
        <v>475</v>
      </c>
      <c r="BE31" s="51" t="s">
        <v>473</v>
      </c>
      <c r="BF31" s="58" t="s">
        <v>470</v>
      </c>
      <c r="BG31" s="58" t="s">
        <v>250</v>
      </c>
      <c r="BH31" s="51">
        <v>3898</v>
      </c>
      <c r="BI31" s="43"/>
    </row>
    <row r="32" spans="1:61" ht="166.5" customHeight="1" x14ac:dyDescent="0.2">
      <c r="A32" s="399">
        <v>11</v>
      </c>
      <c r="B32" s="382" t="s">
        <v>485</v>
      </c>
      <c r="C32" s="382" t="s">
        <v>486</v>
      </c>
      <c r="D32" s="382" t="s">
        <v>487</v>
      </c>
      <c r="E32" s="382" t="s">
        <v>333</v>
      </c>
      <c r="F32" s="382" t="s">
        <v>488</v>
      </c>
      <c r="G32" s="382" t="s">
        <v>489</v>
      </c>
      <c r="H32" s="382" t="s">
        <v>490</v>
      </c>
      <c r="I32" s="382" t="s">
        <v>375</v>
      </c>
      <c r="J32" s="399">
        <v>3758</v>
      </c>
      <c r="K32" s="386" t="str">
        <f>IF(J32&lt;=0,"",IF(J32&lt;=2,"Muy Baja",IF(J32&lt;=24,"Baja",IF(J32&lt;=500,"Media",IF(J32&lt;=5000,"Alta","Muy Alta")))))</f>
        <v>Alta</v>
      </c>
      <c r="L32" s="384">
        <f>IF(K32="","",IF(K32="Muy Baja",0.2,IF(K32="Baja",0.4,IF(K32="Media",0.6,IF(K32="Alta",0.8,IF(K32="Muy Alta",1,))))))</f>
        <v>0.8</v>
      </c>
      <c r="M32" s="384" t="s">
        <v>338</v>
      </c>
      <c r="N32" s="384" t="s">
        <v>339</v>
      </c>
      <c r="O32" s="384" t="s">
        <v>339</v>
      </c>
      <c r="P32" s="384" t="s">
        <v>339</v>
      </c>
      <c r="Q32" s="384" t="s">
        <v>339</v>
      </c>
      <c r="R32" s="384" t="s">
        <v>338</v>
      </c>
      <c r="S32" s="384" t="s">
        <v>338</v>
      </c>
      <c r="T32" s="384" t="s">
        <v>338</v>
      </c>
      <c r="U32" s="384" t="s">
        <v>339</v>
      </c>
      <c r="V32" s="384" t="s">
        <v>339</v>
      </c>
      <c r="W32" s="384" t="s">
        <v>338</v>
      </c>
      <c r="X32" s="384" t="s">
        <v>339</v>
      </c>
      <c r="Y32" s="384" t="s">
        <v>339</v>
      </c>
      <c r="Z32" s="384" t="s">
        <v>339</v>
      </c>
      <c r="AA32" s="384" t="s">
        <v>339</v>
      </c>
      <c r="AB32" s="384" t="s">
        <v>339</v>
      </c>
      <c r="AC32" s="384" t="s">
        <v>339</v>
      </c>
      <c r="AD32" s="384" t="s">
        <v>339</v>
      </c>
      <c r="AE32" s="384" t="s">
        <v>339</v>
      </c>
      <c r="AF32" s="427">
        <v>5</v>
      </c>
      <c r="AG32" s="420">
        <f t="shared" si="12"/>
        <v>5</v>
      </c>
      <c r="AH32" s="386" t="str">
        <f>IF(AG32=5,"Moderado",IF(AG32=10,"Mayor",IF(AG32=20,"Catastrófico",0)))</f>
        <v>Moderado</v>
      </c>
      <c r="AI32" s="384">
        <f>IF(AH32="","",IF(AH32="Leve",0.2,IF(AH32="Menor",0.4,IF(AH32="Moderado",0.6,IF(AH32="Mayor",0.8,IF(AH32="Catastrófico",1,))))))</f>
        <v>0.6</v>
      </c>
      <c r="AJ32" s="404" t="str">
        <f>IF(OR(AND(K32="Muy Baja",AH32="Leve"),AND(K32="Muy Baja",AH32="Menor"),AND(K32="Baja",AH32="Leve")),"Bajo",IF(OR(AND(K32="Muy baja",AH32="Moderado"),AND(K32="Baja",AH32="Menor"),AND(K32="Baja",AH32="Moderado"),AND(K32="Media",AH32="Leve"),AND(K32="Media",AH32="Menor"),AND(K32="Media",AH32="Moderado"),AND(K32="Alta",AH32="Leve"),AND(K32="Alta",AH32="Menor")),"Moderado",IF(OR(AND(K32="Muy Baja",AH32="Mayor"),AND(K32="Baja",AH32="Mayor"),AND(K32="Media",AH32="Mayor"),AND(K32="Alta",AH32="Moderado"),AND(K32="Alta",AH32="Mayor"),AND(K32="Muy Alta",AH32="Leve"),AND(K32="Muy Alta",AH32="Menor"),AND(K32="Muy Alta",AH32="Moderado"),AND(K32="Muy Alta",AH32="Mayor")),"Alto",IF(OR(AND(K32="Muy Baja",AH32="Catastrófico"),AND(K32="Baja",AH32="Catastrófico"),AND(K32="Media",AH32="Catastrófico"),AND(K32="Alta",AH32="Catastrófico"),AND(K32="Muy Alta",AH32="Catastrófico")),"Extremo",""))))</f>
        <v>Alto</v>
      </c>
      <c r="AK32" s="43">
        <v>1</v>
      </c>
      <c r="AL32" s="59" t="s">
        <v>491</v>
      </c>
      <c r="AM32" s="43" t="s">
        <v>73</v>
      </c>
      <c r="AN32" s="45" t="s">
        <v>84</v>
      </c>
      <c r="AO32" s="45" t="s">
        <v>341</v>
      </c>
      <c r="AP32" s="46" t="str">
        <f t="shared" si="13"/>
        <v>40%</v>
      </c>
      <c r="AQ32" s="45" t="s">
        <v>342</v>
      </c>
      <c r="AR32" s="45" t="s">
        <v>364</v>
      </c>
      <c r="AS32" s="45" t="s">
        <v>344</v>
      </c>
      <c r="AT32" s="47">
        <v>0.48</v>
      </c>
      <c r="AU32" s="48" t="str">
        <f t="shared" si="14"/>
        <v>Media</v>
      </c>
      <c r="AV32" s="103">
        <f t="shared" si="15"/>
        <v>0.48</v>
      </c>
      <c r="AW32" s="48" t="str">
        <f t="shared" si="16"/>
        <v>Moderado</v>
      </c>
      <c r="AX32" s="103">
        <f>IFERROR(IF(AM32="Impacto",(AI32-(+AI32*AP32)),IF(AM32="Probabilidad",AI32,"")),"")</f>
        <v>0.6</v>
      </c>
      <c r="AY32" s="49" t="str">
        <f t="shared" si="17"/>
        <v>Moderado</v>
      </c>
      <c r="AZ32" s="105" t="s">
        <v>345</v>
      </c>
      <c r="BA32" s="50"/>
      <c r="BB32" s="51" t="s">
        <v>492</v>
      </c>
      <c r="BC32" s="51" t="s">
        <v>493</v>
      </c>
      <c r="BD32" s="51" t="s">
        <v>494</v>
      </c>
      <c r="BE32" s="51" t="s">
        <v>495</v>
      </c>
      <c r="BF32" s="58">
        <v>44895</v>
      </c>
      <c r="BG32" s="58">
        <v>44895</v>
      </c>
      <c r="BH32" s="51"/>
      <c r="BI32" s="43"/>
    </row>
    <row r="33" spans="1:61" ht="141" customHeight="1" x14ac:dyDescent="0.2">
      <c r="A33" s="385"/>
      <c r="B33" s="385"/>
      <c r="C33" s="385"/>
      <c r="D33" s="385"/>
      <c r="E33" s="385"/>
      <c r="F33" s="383"/>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43">
        <v>2</v>
      </c>
      <c r="AL33" s="59" t="s">
        <v>496</v>
      </c>
      <c r="AM33" s="43" t="s">
        <v>73</v>
      </c>
      <c r="AN33" s="45" t="s">
        <v>84</v>
      </c>
      <c r="AO33" s="45" t="s">
        <v>341</v>
      </c>
      <c r="AP33" s="46" t="str">
        <f t="shared" si="13"/>
        <v>40%</v>
      </c>
      <c r="AQ33" s="45" t="s">
        <v>342</v>
      </c>
      <c r="AR33" s="45" t="s">
        <v>364</v>
      </c>
      <c r="AS33" s="45" t="s">
        <v>344</v>
      </c>
      <c r="AT33" s="47">
        <f t="shared" ref="AT33:AT36" si="18">IFERROR(IF(AND(AM32="Probabilidad",AM33="Probabilidad"),(AV32-(+AV32*AP33)),IF(AM33="Probabilidad",(L32-(+L32*AP33)),IF(AM33="Impacto",AV32,""))),"")</f>
        <v>0.28799999999999998</v>
      </c>
      <c r="AU33" s="48" t="str">
        <f t="shared" si="14"/>
        <v>Baja</v>
      </c>
      <c r="AV33" s="103">
        <f t="shared" si="15"/>
        <v>0.28799999999999998</v>
      </c>
      <c r="AW33" s="48" t="str">
        <f t="shared" si="16"/>
        <v>Moderado</v>
      </c>
      <c r="AX33" s="103">
        <v>0.6</v>
      </c>
      <c r="AY33" s="49" t="str">
        <f t="shared" si="17"/>
        <v>Moderado</v>
      </c>
      <c r="AZ33" s="105" t="s">
        <v>345</v>
      </c>
      <c r="BA33" s="50"/>
      <c r="BB33" s="51" t="s">
        <v>492</v>
      </c>
      <c r="BC33" s="51" t="s">
        <v>493</v>
      </c>
      <c r="BD33" s="51" t="s">
        <v>494</v>
      </c>
      <c r="BE33" s="51" t="s">
        <v>495</v>
      </c>
      <c r="BF33" s="58">
        <v>44742</v>
      </c>
      <c r="BG33" s="58">
        <v>44742</v>
      </c>
      <c r="BH33" s="382">
        <v>3902</v>
      </c>
      <c r="BI33" s="43"/>
    </row>
    <row r="34" spans="1:61" ht="152.25" customHeight="1" x14ac:dyDescent="0.2">
      <c r="A34" s="385"/>
      <c r="B34" s="385"/>
      <c r="C34" s="385"/>
      <c r="D34" s="385"/>
      <c r="E34" s="385"/>
      <c r="F34" s="403" t="s">
        <v>497</v>
      </c>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43">
        <v>3</v>
      </c>
      <c r="AL34" s="59" t="s">
        <v>498</v>
      </c>
      <c r="AM34" s="43" t="s">
        <v>73</v>
      </c>
      <c r="AN34" s="45" t="s">
        <v>84</v>
      </c>
      <c r="AO34" s="45" t="s">
        <v>341</v>
      </c>
      <c r="AP34" s="46" t="str">
        <f t="shared" si="13"/>
        <v>40%</v>
      </c>
      <c r="AQ34" s="45" t="s">
        <v>342</v>
      </c>
      <c r="AR34" s="45" t="s">
        <v>364</v>
      </c>
      <c r="AS34" s="45" t="s">
        <v>344</v>
      </c>
      <c r="AT34" s="47">
        <f t="shared" si="18"/>
        <v>0.17279999999999998</v>
      </c>
      <c r="AU34" s="48" t="str">
        <f t="shared" si="14"/>
        <v>Muy Baja</v>
      </c>
      <c r="AV34" s="103">
        <f t="shared" si="15"/>
        <v>0.17279999999999998</v>
      </c>
      <c r="AW34" s="48" t="str">
        <f t="shared" si="16"/>
        <v>Moderado</v>
      </c>
      <c r="AX34" s="103">
        <v>0.6</v>
      </c>
      <c r="AY34" s="49" t="str">
        <f t="shared" si="17"/>
        <v>Moderado</v>
      </c>
      <c r="AZ34" s="105" t="s">
        <v>345</v>
      </c>
      <c r="BA34" s="50"/>
      <c r="BB34" s="51" t="s">
        <v>492</v>
      </c>
      <c r="BC34" s="51" t="s">
        <v>493</v>
      </c>
      <c r="BD34" s="51" t="s">
        <v>494</v>
      </c>
      <c r="BE34" s="51" t="s">
        <v>495</v>
      </c>
      <c r="BF34" s="58">
        <v>44895</v>
      </c>
      <c r="BG34" s="58">
        <v>44895</v>
      </c>
      <c r="BH34" s="385"/>
      <c r="BI34" s="43"/>
    </row>
    <row r="35" spans="1:61" ht="169.5" customHeight="1" x14ac:dyDescent="0.2">
      <c r="A35" s="385"/>
      <c r="B35" s="385"/>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43">
        <v>4</v>
      </c>
      <c r="AL35" s="59" t="s">
        <v>499</v>
      </c>
      <c r="AM35" s="43" t="s">
        <v>73</v>
      </c>
      <c r="AN35" s="45" t="s">
        <v>84</v>
      </c>
      <c r="AO35" s="45" t="s">
        <v>341</v>
      </c>
      <c r="AP35" s="46" t="str">
        <f t="shared" si="13"/>
        <v>40%</v>
      </c>
      <c r="AQ35" s="45" t="s">
        <v>342</v>
      </c>
      <c r="AR35" s="45" t="s">
        <v>364</v>
      </c>
      <c r="AS35" s="45" t="s">
        <v>344</v>
      </c>
      <c r="AT35" s="47">
        <f t="shared" si="18"/>
        <v>0.10367999999999998</v>
      </c>
      <c r="AU35" s="48" t="str">
        <f t="shared" si="14"/>
        <v>Muy Baja</v>
      </c>
      <c r="AV35" s="103">
        <f t="shared" si="15"/>
        <v>0.10367999999999998</v>
      </c>
      <c r="AW35" s="48" t="str">
        <f t="shared" si="16"/>
        <v>Moderado</v>
      </c>
      <c r="AX35" s="103">
        <v>0.6</v>
      </c>
      <c r="AY35" s="49" t="str">
        <f t="shared" si="17"/>
        <v>Moderado</v>
      </c>
      <c r="AZ35" s="105" t="s">
        <v>345</v>
      </c>
      <c r="BA35" s="50"/>
      <c r="BB35" s="51" t="s">
        <v>492</v>
      </c>
      <c r="BC35" s="51" t="s">
        <v>493</v>
      </c>
      <c r="BD35" s="51" t="s">
        <v>494</v>
      </c>
      <c r="BE35" s="51" t="s">
        <v>495</v>
      </c>
      <c r="BF35" s="58">
        <v>44895</v>
      </c>
      <c r="BG35" s="58">
        <v>44895</v>
      </c>
      <c r="BH35" s="385"/>
      <c r="BI35" s="43"/>
    </row>
    <row r="36" spans="1:61" ht="183.75" customHeight="1" x14ac:dyDescent="0.2">
      <c r="A36" s="385"/>
      <c r="B36" s="383"/>
      <c r="C36" s="383"/>
      <c r="D36" s="383"/>
      <c r="E36" s="383"/>
      <c r="F36" s="383"/>
      <c r="G36" s="383"/>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5"/>
      <c r="AJ36" s="385"/>
      <c r="AK36" s="43">
        <v>5</v>
      </c>
      <c r="AL36" s="59" t="s">
        <v>500</v>
      </c>
      <c r="AM36" s="43" t="s">
        <v>73</v>
      </c>
      <c r="AN36" s="45" t="s">
        <v>84</v>
      </c>
      <c r="AO36" s="45" t="s">
        <v>341</v>
      </c>
      <c r="AP36" s="46" t="str">
        <f t="shared" si="13"/>
        <v>40%</v>
      </c>
      <c r="AQ36" s="45" t="s">
        <v>342</v>
      </c>
      <c r="AR36" s="45" t="s">
        <v>364</v>
      </c>
      <c r="AS36" s="45" t="s">
        <v>344</v>
      </c>
      <c r="AT36" s="47">
        <f t="shared" si="18"/>
        <v>6.2207999999999986E-2</v>
      </c>
      <c r="AU36" s="48" t="str">
        <f t="shared" si="14"/>
        <v>Muy Baja</v>
      </c>
      <c r="AV36" s="103">
        <f t="shared" si="15"/>
        <v>6.2207999999999986E-2</v>
      </c>
      <c r="AW36" s="48" t="str">
        <f t="shared" si="16"/>
        <v>Moderado</v>
      </c>
      <c r="AX36" s="103">
        <v>0.6</v>
      </c>
      <c r="AY36" s="49" t="str">
        <f t="shared" si="17"/>
        <v>Moderado</v>
      </c>
      <c r="AZ36" s="105" t="s">
        <v>345</v>
      </c>
      <c r="BA36" s="50"/>
      <c r="BB36" s="51" t="s">
        <v>501</v>
      </c>
      <c r="BC36" s="51" t="s">
        <v>502</v>
      </c>
      <c r="BD36" s="51" t="s">
        <v>282</v>
      </c>
      <c r="BE36" s="51" t="s">
        <v>503</v>
      </c>
      <c r="BF36" s="58">
        <v>44926</v>
      </c>
      <c r="BG36" s="58">
        <v>44926</v>
      </c>
      <c r="BH36" s="383"/>
      <c r="BI36" s="43"/>
    </row>
    <row r="37" spans="1:61" ht="176.25" customHeight="1" x14ac:dyDescent="0.2">
      <c r="A37" s="399">
        <v>12</v>
      </c>
      <c r="B37" s="382" t="s">
        <v>485</v>
      </c>
      <c r="C37" s="382" t="s">
        <v>486</v>
      </c>
      <c r="D37" s="382" t="s">
        <v>504</v>
      </c>
      <c r="E37" s="382" t="s">
        <v>333</v>
      </c>
      <c r="F37" s="382" t="s">
        <v>505</v>
      </c>
      <c r="G37" s="382" t="s">
        <v>506</v>
      </c>
      <c r="H37" s="382" t="s">
        <v>507</v>
      </c>
      <c r="I37" s="382" t="s">
        <v>375</v>
      </c>
      <c r="J37" s="399">
        <v>3758</v>
      </c>
      <c r="K37" s="386" t="str">
        <f>IF(J37&lt;=0,"",IF(J37&lt;=2,"Muy Baja",IF(J37&lt;=24,"Baja",IF(J37&lt;=500,"Media",IF(J37&lt;=5000,"Alta","Muy Alta")))))</f>
        <v>Alta</v>
      </c>
      <c r="L37" s="384">
        <f>IF(K37="","",IF(K37="Muy Baja",0.2,IF(K37="Baja",0.4,IF(K37="Media",0.6,IF(K37="Alta",0.8,IF(K37="Muy Alta",1,))))))</f>
        <v>0.8</v>
      </c>
      <c r="M37" s="384" t="s">
        <v>338</v>
      </c>
      <c r="N37" s="384" t="s">
        <v>338</v>
      </c>
      <c r="O37" s="384" t="s">
        <v>338</v>
      </c>
      <c r="P37" s="384" t="s">
        <v>339</v>
      </c>
      <c r="Q37" s="384" t="s">
        <v>339</v>
      </c>
      <c r="R37" s="384" t="s">
        <v>338</v>
      </c>
      <c r="S37" s="384" t="s">
        <v>338</v>
      </c>
      <c r="T37" s="384" t="s">
        <v>339</v>
      </c>
      <c r="U37" s="384" t="s">
        <v>339</v>
      </c>
      <c r="V37" s="384" t="s">
        <v>339</v>
      </c>
      <c r="W37" s="384" t="s">
        <v>338</v>
      </c>
      <c r="X37" s="384" t="s">
        <v>338</v>
      </c>
      <c r="Y37" s="384" t="s">
        <v>338</v>
      </c>
      <c r="Z37" s="384" t="s">
        <v>339</v>
      </c>
      <c r="AA37" s="384" t="s">
        <v>338</v>
      </c>
      <c r="AB37" s="384" t="s">
        <v>339</v>
      </c>
      <c r="AC37" s="384" t="s">
        <v>339</v>
      </c>
      <c r="AD37" s="384" t="s">
        <v>339</v>
      </c>
      <c r="AE37" s="384" t="s">
        <v>339</v>
      </c>
      <c r="AF37" s="427">
        <v>9</v>
      </c>
      <c r="AG37" s="99">
        <v>5</v>
      </c>
      <c r="AH37" s="386" t="str">
        <f>IF(AG37=5,"Moderado",IF(AG37=10,"Mayor",IF(AG37=20,"Catastrófico",0)))</f>
        <v>Moderado</v>
      </c>
      <c r="AI37" s="384">
        <f>IF(AH37="","",IF(AH37="Leve",0.2,IF(AH37="Menor",0.4,IF(AH37="Moderado",0.6,IF(AH37="Mayor",0.8,IF(AH37="Catastrófico",1,))))))</f>
        <v>0.6</v>
      </c>
      <c r="AJ37" s="404" t="str">
        <f>IF(OR(AND(K37="Muy Baja",AH37="Leve"),AND(K37="Muy Baja",AH37="Menor"),AND(K37="Baja",AH37="Leve")),"Bajo",IF(OR(AND(K37="Muy baja",AH37="Moderado"),AND(K37="Baja",AH37="Menor"),AND(K37="Baja",AH37="Moderado"),AND(K37="Media",AH37="Leve"),AND(K37="Media",AH37="Menor"),AND(K37="Media",AH37="Moderado"),AND(K37="Alta",AH37="Leve"),AND(K37="Alta",AH37="Menor")),"Moderado",IF(OR(AND(K37="Muy Baja",AH37="Mayor"),AND(K37="Baja",AH37="Mayor"),AND(K37="Media",AH37="Mayor"),AND(K37="Alta",AH37="Moderado"),AND(K37="Alta",AH37="Mayor"),AND(K37="Muy Alta",AH37="Leve"),AND(K37="Muy Alta",AH37="Menor"),AND(K37="Muy Alta",AH37="Moderado"),AND(K37="Muy Alta",AH37="Mayor")),"Alto",IF(OR(AND(K37="Muy Baja",AH37="Catastrófico"),AND(K37="Baja",AH37="Catastrófico"),AND(K37="Media",AH37="Catastrófico"),AND(K37="Alta",AH37="Catastrófico"),AND(K37="Muy Alta",AH37="Catastrófico")),"Extremo",""))))</f>
        <v>Alto</v>
      </c>
      <c r="AK37" s="43">
        <v>1</v>
      </c>
      <c r="AL37" s="60" t="s">
        <v>508</v>
      </c>
      <c r="AM37" s="43" t="s">
        <v>73</v>
      </c>
      <c r="AN37" s="45" t="s">
        <v>84</v>
      </c>
      <c r="AO37" s="45" t="s">
        <v>341</v>
      </c>
      <c r="AP37" s="46" t="str">
        <f t="shared" si="13"/>
        <v>40%</v>
      </c>
      <c r="AQ37" s="45" t="s">
        <v>342</v>
      </c>
      <c r="AR37" s="45" t="s">
        <v>364</v>
      </c>
      <c r="AS37" s="45" t="s">
        <v>344</v>
      </c>
      <c r="AT37" s="47">
        <f>IFERROR(IF(AM37="Probabilidad",(L37-(+L37*AP37)),IF(AM37="Impacto",L37,"")),"")</f>
        <v>0.48</v>
      </c>
      <c r="AU37" s="48" t="str">
        <f t="shared" si="14"/>
        <v>Media</v>
      </c>
      <c r="AV37" s="103">
        <f t="shared" si="15"/>
        <v>0.48</v>
      </c>
      <c r="AW37" s="48" t="str">
        <f t="shared" si="16"/>
        <v>Moderado</v>
      </c>
      <c r="AX37" s="103">
        <f>IFERROR(IF(AM37="Impacto",(AI37-(+AI37*AP37)),IF(AM37="Probabilidad",AI37,"")),"")</f>
        <v>0.6</v>
      </c>
      <c r="AY37" s="49" t="str">
        <f t="shared" si="17"/>
        <v>Moderado</v>
      </c>
      <c r="AZ37" s="105" t="s">
        <v>345</v>
      </c>
      <c r="BA37" s="50"/>
      <c r="BB37" s="51" t="s">
        <v>492</v>
      </c>
      <c r="BC37" s="51" t="s">
        <v>493</v>
      </c>
      <c r="BD37" s="51" t="s">
        <v>494</v>
      </c>
      <c r="BE37" s="51" t="s">
        <v>495</v>
      </c>
      <c r="BF37" s="58">
        <v>44895</v>
      </c>
      <c r="BG37" s="58">
        <v>44895</v>
      </c>
      <c r="BH37" s="399">
        <v>3903</v>
      </c>
      <c r="BI37" s="43"/>
    </row>
    <row r="38" spans="1:61" ht="132.75" customHeight="1" x14ac:dyDescent="0.2">
      <c r="A38" s="385"/>
      <c r="B38" s="38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99">
        <f t="shared" ref="AG38:AG50" si="19">VALUE(IF(AF38&lt;=5,5,IF(AND(AF38&gt;5,AF38&lt;=11),10,IF(AF38&gt;11,20,0))))</f>
        <v>5</v>
      </c>
      <c r="AH38" s="385"/>
      <c r="AI38" s="385"/>
      <c r="AJ38" s="385"/>
      <c r="AK38" s="43">
        <v>2</v>
      </c>
      <c r="AL38" s="60" t="s">
        <v>509</v>
      </c>
      <c r="AM38" s="43" t="s">
        <v>73</v>
      </c>
      <c r="AN38" s="45" t="s">
        <v>84</v>
      </c>
      <c r="AO38" s="45" t="s">
        <v>341</v>
      </c>
      <c r="AP38" s="46" t="str">
        <f t="shared" si="13"/>
        <v>40%</v>
      </c>
      <c r="AQ38" s="45" t="s">
        <v>342</v>
      </c>
      <c r="AR38" s="45" t="s">
        <v>364</v>
      </c>
      <c r="AS38" s="45" t="s">
        <v>344</v>
      </c>
      <c r="AT38" s="47">
        <v>0.28000000000000003</v>
      </c>
      <c r="AU38" s="48" t="str">
        <f t="shared" si="14"/>
        <v>Baja</v>
      </c>
      <c r="AV38" s="103">
        <v>0.28999999999999998</v>
      </c>
      <c r="AW38" s="48" t="str">
        <f t="shared" si="16"/>
        <v>Moderado</v>
      </c>
      <c r="AX38" s="103">
        <v>0.6</v>
      </c>
      <c r="AY38" s="49" t="str">
        <f t="shared" si="17"/>
        <v>Moderado</v>
      </c>
      <c r="AZ38" s="105" t="s">
        <v>345</v>
      </c>
      <c r="BA38" s="50"/>
      <c r="BB38" s="51" t="s">
        <v>492</v>
      </c>
      <c r="BC38" s="51" t="s">
        <v>493</v>
      </c>
      <c r="BD38" s="51" t="s">
        <v>494</v>
      </c>
      <c r="BE38" s="51" t="s">
        <v>495</v>
      </c>
      <c r="BF38" s="58">
        <v>44895</v>
      </c>
      <c r="BG38" s="58">
        <v>44895</v>
      </c>
      <c r="BH38" s="385"/>
      <c r="BI38" s="43"/>
    </row>
    <row r="39" spans="1:61" ht="156.75" customHeight="1" x14ac:dyDescent="0.2">
      <c r="A39" s="385"/>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99">
        <f t="shared" si="19"/>
        <v>5</v>
      </c>
      <c r="AH39" s="385"/>
      <c r="AI39" s="385"/>
      <c r="AJ39" s="385"/>
      <c r="AK39" s="43">
        <v>3</v>
      </c>
      <c r="AL39" s="60" t="s">
        <v>510</v>
      </c>
      <c r="AM39" s="43" t="s">
        <v>73</v>
      </c>
      <c r="AN39" s="45" t="s">
        <v>84</v>
      </c>
      <c r="AO39" s="45" t="s">
        <v>341</v>
      </c>
      <c r="AP39" s="46" t="str">
        <f t="shared" si="13"/>
        <v>40%</v>
      </c>
      <c r="AQ39" s="45" t="s">
        <v>439</v>
      </c>
      <c r="AR39" s="45" t="s">
        <v>364</v>
      </c>
      <c r="AS39" s="45" t="s">
        <v>344</v>
      </c>
      <c r="AT39" s="47">
        <v>0.17299999999999999</v>
      </c>
      <c r="AU39" s="48" t="str">
        <f t="shared" si="14"/>
        <v>Muy Baja</v>
      </c>
      <c r="AV39" s="103">
        <v>0.17</v>
      </c>
      <c r="AW39" s="48" t="str">
        <f t="shared" si="16"/>
        <v>Moderado</v>
      </c>
      <c r="AX39" s="103">
        <v>0.6</v>
      </c>
      <c r="AY39" s="49" t="str">
        <f t="shared" si="17"/>
        <v>Moderado</v>
      </c>
      <c r="AZ39" s="105" t="s">
        <v>345</v>
      </c>
      <c r="BA39" s="50"/>
      <c r="BB39" s="51" t="s">
        <v>501</v>
      </c>
      <c r="BC39" s="51" t="s">
        <v>511</v>
      </c>
      <c r="BD39" s="51" t="s">
        <v>512</v>
      </c>
      <c r="BE39" s="51" t="s">
        <v>503</v>
      </c>
      <c r="BF39" s="58">
        <v>44926</v>
      </c>
      <c r="BG39" s="58">
        <v>44926</v>
      </c>
      <c r="BH39" s="385"/>
      <c r="BI39" s="43"/>
    </row>
    <row r="40" spans="1:61" ht="122.25" customHeight="1" x14ac:dyDescent="0.2">
      <c r="A40" s="385"/>
      <c r="B40" s="385"/>
      <c r="C40" s="385"/>
      <c r="D40" s="385"/>
      <c r="E40" s="385"/>
      <c r="F40" s="383"/>
      <c r="G40" s="383"/>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3"/>
      <c r="AG40" s="99">
        <f t="shared" si="19"/>
        <v>5</v>
      </c>
      <c r="AH40" s="385"/>
      <c r="AI40" s="385"/>
      <c r="AJ40" s="385"/>
      <c r="AK40" s="43">
        <v>4</v>
      </c>
      <c r="AL40" s="60" t="s">
        <v>513</v>
      </c>
      <c r="AM40" s="43" t="s">
        <v>73</v>
      </c>
      <c r="AN40" s="45" t="s">
        <v>84</v>
      </c>
      <c r="AO40" s="45" t="s">
        <v>341</v>
      </c>
      <c r="AP40" s="46" t="str">
        <f t="shared" si="13"/>
        <v>40%</v>
      </c>
      <c r="AQ40" s="45" t="s">
        <v>342</v>
      </c>
      <c r="AR40" s="45" t="s">
        <v>364</v>
      </c>
      <c r="AS40" s="45" t="s">
        <v>344</v>
      </c>
      <c r="AT40" s="47">
        <v>0.104</v>
      </c>
      <c r="AU40" s="48" t="str">
        <f t="shared" si="14"/>
        <v>Muy Baja</v>
      </c>
      <c r="AV40" s="103">
        <f t="shared" ref="AV40:AV50" si="20">+AT40</f>
        <v>0.104</v>
      </c>
      <c r="AW40" s="48" t="str">
        <f t="shared" si="16"/>
        <v>Moderado</v>
      </c>
      <c r="AX40" s="103">
        <v>0.6</v>
      </c>
      <c r="AY40" s="49" t="str">
        <f t="shared" si="17"/>
        <v>Moderado</v>
      </c>
      <c r="AZ40" s="105" t="s">
        <v>345</v>
      </c>
      <c r="BA40" s="50"/>
      <c r="BB40" s="51" t="s">
        <v>492</v>
      </c>
      <c r="BC40" s="51" t="s">
        <v>493</v>
      </c>
      <c r="BD40" s="51" t="s">
        <v>494</v>
      </c>
      <c r="BE40" s="51" t="s">
        <v>495</v>
      </c>
      <c r="BF40" s="58">
        <v>44926</v>
      </c>
      <c r="BG40" s="58">
        <v>44926</v>
      </c>
      <c r="BH40" s="383"/>
      <c r="BI40" s="43"/>
    </row>
    <row r="41" spans="1:61" ht="179.25" customHeight="1" x14ac:dyDescent="0.2">
      <c r="A41" s="96">
        <v>13</v>
      </c>
      <c r="B41" s="95" t="s">
        <v>514</v>
      </c>
      <c r="C41" s="95" t="s">
        <v>515</v>
      </c>
      <c r="D41" s="95" t="s">
        <v>516</v>
      </c>
      <c r="E41" s="95" t="s">
        <v>359</v>
      </c>
      <c r="F41" s="95" t="s">
        <v>517</v>
      </c>
      <c r="G41" s="95" t="s">
        <v>518</v>
      </c>
      <c r="H41" s="95" t="s">
        <v>519</v>
      </c>
      <c r="I41" s="95" t="s">
        <v>428</v>
      </c>
      <c r="J41" s="96">
        <v>51</v>
      </c>
      <c r="K41" s="93" t="str">
        <f t="shared" ref="K41:K43" si="21">IF(J41&lt;=0,"",IF(J41&lt;=2,"Muy Baja",IF(J41&lt;=24,"Baja",IF(J41&lt;=500,"Media",IF(J41&lt;=5000,"Alta","Muy Alta")))))</f>
        <v>Media</v>
      </c>
      <c r="L41" s="92">
        <f t="shared" ref="L41:L43" si="22">IF(K41="","",IF(K41="Muy Baja",0.2,IF(K41="Baja",0.4,IF(K41="Media",0.6,IF(K41="Alta",0.8,IF(K41="Muy Alta",1,))))))</f>
        <v>0.6</v>
      </c>
      <c r="M41" s="92" t="s">
        <v>338</v>
      </c>
      <c r="N41" s="92" t="s">
        <v>339</v>
      </c>
      <c r="O41" s="92" t="s">
        <v>338</v>
      </c>
      <c r="P41" s="92" t="s">
        <v>338</v>
      </c>
      <c r="Q41" s="92" t="s">
        <v>338</v>
      </c>
      <c r="R41" s="92" t="s">
        <v>338</v>
      </c>
      <c r="S41" s="92" t="s">
        <v>338</v>
      </c>
      <c r="T41" s="92" t="s">
        <v>339</v>
      </c>
      <c r="U41" s="92" t="s">
        <v>338</v>
      </c>
      <c r="V41" s="92" t="s">
        <v>338</v>
      </c>
      <c r="W41" s="92" t="s">
        <v>338</v>
      </c>
      <c r="X41" s="92" t="s">
        <v>338</v>
      </c>
      <c r="Y41" s="92" t="s">
        <v>338</v>
      </c>
      <c r="Z41" s="92" t="s">
        <v>338</v>
      </c>
      <c r="AA41" s="92" t="s">
        <v>338</v>
      </c>
      <c r="AB41" s="92" t="s">
        <v>339</v>
      </c>
      <c r="AC41" s="92" t="s">
        <v>338</v>
      </c>
      <c r="AD41" s="92" t="s">
        <v>338</v>
      </c>
      <c r="AE41" s="92" t="s">
        <v>339</v>
      </c>
      <c r="AF41" s="97">
        <v>15</v>
      </c>
      <c r="AG41" s="99">
        <f t="shared" si="19"/>
        <v>20</v>
      </c>
      <c r="AH41" s="93" t="str">
        <f t="shared" ref="AH41:AH43" si="23">IF(AG41=5,"Moderado",IF(AG41=10,"Mayor",IF(AG41=20,"Catastrófico",0)))</f>
        <v>Catastrófico</v>
      </c>
      <c r="AI41" s="92">
        <f t="shared" ref="AI41:AI43" si="24">IF(AH41="","",IF(AH41="Leve",0.2,IF(AH41="Menor",0.4,IF(AH41="Moderado",0.6,IF(AH41="Mayor",0.8,IF(AH41="Catastrófico",1,))))))</f>
        <v>1</v>
      </c>
      <c r="AJ41" s="94" t="str">
        <f t="shared" ref="AJ41:AJ43" si="25">IF(OR(AND(K41="Muy Baja",AH41="Leve"),AND(K41="Muy Baja",AH41="Menor"),AND(K41="Baja",AH41="Leve")),"Bajo",IF(OR(AND(K41="Muy baja",AH41="Moderado"),AND(K41="Baja",AH41="Menor"),AND(K41="Baja",AH41="Moderado"),AND(K41="Media",AH41="Leve"),AND(K41="Media",AH41="Menor"),AND(K41="Media",AH41="Moderado"),AND(K41="Alta",AH41="Leve"),AND(K41="Alta",AH41="Menor")),"Moderado",IF(OR(AND(K41="Muy Baja",AH41="Mayor"),AND(K41="Baja",AH41="Mayor"),AND(K41="Media",AH41="Mayor"),AND(K41="Alta",AH41="Moderado"),AND(K41="Alta",AH41="Mayor"),AND(K41="Muy Alta",AH41="Leve"),AND(K41="Muy Alta",AH41="Menor"),AND(K41="Muy Alta",AH41="Moderado"),AND(K41="Muy Alta",AH41="Mayor")),"Alto",IF(OR(AND(K41="Muy Baja",AH41="Catastrófico"),AND(K41="Baja",AH41="Catastrófico"),AND(K41="Media",AH41="Catastrófico"),AND(K41="Alta",AH41="Catastrófico"),AND(K41="Muy Alta",AH41="Catastrófico")),"Extremo",""))))</f>
        <v>Extremo</v>
      </c>
      <c r="AK41" s="43">
        <v>1</v>
      </c>
      <c r="AL41" s="44" t="s">
        <v>520</v>
      </c>
      <c r="AM41" s="43" t="s">
        <v>73</v>
      </c>
      <c r="AN41" s="45" t="s">
        <v>84</v>
      </c>
      <c r="AO41" s="45" t="s">
        <v>341</v>
      </c>
      <c r="AP41" s="46" t="str">
        <f t="shared" si="13"/>
        <v>40%</v>
      </c>
      <c r="AQ41" s="45" t="s">
        <v>342</v>
      </c>
      <c r="AR41" s="45" t="s">
        <v>343</v>
      </c>
      <c r="AS41" s="45" t="s">
        <v>344</v>
      </c>
      <c r="AT41" s="47">
        <f t="shared" ref="AT41:AT43" si="26">IFERROR(IF(AM41="Probabilidad",(L41-(+L41*AP41)),IF(AM41="Impacto",L41,"")),"")</f>
        <v>0.36</v>
      </c>
      <c r="AU41" s="48" t="str">
        <f t="shared" si="14"/>
        <v>Baja</v>
      </c>
      <c r="AV41" s="103">
        <f t="shared" si="20"/>
        <v>0.36</v>
      </c>
      <c r="AW41" s="48" t="str">
        <f t="shared" si="16"/>
        <v>Catastrófico</v>
      </c>
      <c r="AX41" s="103">
        <f t="shared" ref="AX41:AX43" si="27">IFERROR(IF(AM41="Impacto",(AI41-(+AI41*AP41)),IF(AM41="Probabilidad",AI41,"")),"")</f>
        <v>1</v>
      </c>
      <c r="AY41" s="49" t="str">
        <f t="shared" si="17"/>
        <v>Extremo</v>
      </c>
      <c r="AZ41" s="105" t="s">
        <v>345</v>
      </c>
      <c r="BA41" s="50"/>
      <c r="BB41" s="51"/>
      <c r="BC41" s="51" t="s">
        <v>521</v>
      </c>
      <c r="BD41" s="51" t="s">
        <v>522</v>
      </c>
      <c r="BE41" s="51" t="s">
        <v>523</v>
      </c>
      <c r="BF41" s="58">
        <v>44743</v>
      </c>
      <c r="BG41" s="58">
        <v>44925</v>
      </c>
      <c r="BH41" s="51">
        <v>3848</v>
      </c>
      <c r="BI41" s="43"/>
    </row>
    <row r="42" spans="1:61" ht="192.75" customHeight="1" x14ac:dyDescent="0.2">
      <c r="A42" s="96">
        <v>14</v>
      </c>
      <c r="B42" s="95" t="s">
        <v>524</v>
      </c>
      <c r="C42" s="95" t="s">
        <v>525</v>
      </c>
      <c r="D42" s="95" t="s">
        <v>526</v>
      </c>
      <c r="E42" s="95" t="s">
        <v>359</v>
      </c>
      <c r="F42" s="95" t="s">
        <v>527</v>
      </c>
      <c r="G42" s="95" t="s">
        <v>528</v>
      </c>
      <c r="H42" s="95" t="s">
        <v>529</v>
      </c>
      <c r="I42" s="95" t="s">
        <v>428</v>
      </c>
      <c r="J42" s="96">
        <v>50</v>
      </c>
      <c r="K42" s="93" t="str">
        <f t="shared" si="21"/>
        <v>Media</v>
      </c>
      <c r="L42" s="92">
        <f t="shared" si="22"/>
        <v>0.6</v>
      </c>
      <c r="M42" s="92" t="s">
        <v>338</v>
      </c>
      <c r="N42" s="92" t="s">
        <v>338</v>
      </c>
      <c r="O42" s="92" t="s">
        <v>338</v>
      </c>
      <c r="P42" s="92" t="s">
        <v>338</v>
      </c>
      <c r="Q42" s="92" t="s">
        <v>338</v>
      </c>
      <c r="R42" s="92" t="s">
        <v>338</v>
      </c>
      <c r="S42" s="92" t="s">
        <v>338</v>
      </c>
      <c r="T42" s="92" t="s">
        <v>338</v>
      </c>
      <c r="U42" s="92" t="s">
        <v>339</v>
      </c>
      <c r="V42" s="92" t="s">
        <v>338</v>
      </c>
      <c r="W42" s="92" t="s">
        <v>338</v>
      </c>
      <c r="X42" s="92" t="s">
        <v>338</v>
      </c>
      <c r="Y42" s="92" t="s">
        <v>338</v>
      </c>
      <c r="Z42" s="92" t="s">
        <v>338</v>
      </c>
      <c r="AA42" s="92" t="s">
        <v>338</v>
      </c>
      <c r="AB42" s="92" t="s">
        <v>339</v>
      </c>
      <c r="AC42" s="92" t="s">
        <v>338</v>
      </c>
      <c r="AD42" s="92" t="s">
        <v>338</v>
      </c>
      <c r="AE42" s="92" t="s">
        <v>339</v>
      </c>
      <c r="AF42" s="97">
        <v>15</v>
      </c>
      <c r="AG42" s="99">
        <f t="shared" si="19"/>
        <v>20</v>
      </c>
      <c r="AH42" s="93" t="str">
        <f t="shared" si="23"/>
        <v>Catastrófico</v>
      </c>
      <c r="AI42" s="92">
        <f t="shared" si="24"/>
        <v>1</v>
      </c>
      <c r="AJ42" s="94" t="str">
        <f t="shared" si="25"/>
        <v>Extremo</v>
      </c>
      <c r="AK42" s="96">
        <v>1</v>
      </c>
      <c r="AL42" s="61" t="s">
        <v>530</v>
      </c>
      <c r="AM42" s="96" t="s">
        <v>73</v>
      </c>
      <c r="AN42" s="105" t="s">
        <v>84</v>
      </c>
      <c r="AO42" s="105" t="s">
        <v>341</v>
      </c>
      <c r="AP42" s="103" t="str">
        <f t="shared" si="13"/>
        <v>40%</v>
      </c>
      <c r="AQ42" s="105" t="s">
        <v>342</v>
      </c>
      <c r="AR42" s="105" t="s">
        <v>343</v>
      </c>
      <c r="AS42" s="105" t="s">
        <v>344</v>
      </c>
      <c r="AT42" s="101">
        <f t="shared" si="26"/>
        <v>0.36</v>
      </c>
      <c r="AU42" s="102" t="str">
        <f t="shared" si="14"/>
        <v>Baja</v>
      </c>
      <c r="AV42" s="103">
        <f t="shared" si="20"/>
        <v>0.36</v>
      </c>
      <c r="AW42" s="102" t="str">
        <f t="shared" si="16"/>
        <v>Catastrófico</v>
      </c>
      <c r="AX42" s="103">
        <f t="shared" si="27"/>
        <v>1</v>
      </c>
      <c r="AY42" s="104" t="str">
        <f t="shared" si="17"/>
        <v>Extremo</v>
      </c>
      <c r="AZ42" s="105" t="s">
        <v>345</v>
      </c>
      <c r="BA42" s="50"/>
      <c r="BB42" s="95" t="s">
        <v>531</v>
      </c>
      <c r="BC42" s="96" t="s">
        <v>532</v>
      </c>
      <c r="BD42" s="95" t="s">
        <v>533</v>
      </c>
      <c r="BE42" s="96" t="s">
        <v>534</v>
      </c>
      <c r="BF42" s="62">
        <v>44773</v>
      </c>
      <c r="BG42" s="62">
        <v>44925</v>
      </c>
      <c r="BH42" s="95">
        <v>3847</v>
      </c>
      <c r="BI42" s="96"/>
    </row>
    <row r="43" spans="1:61" ht="204" customHeight="1" x14ac:dyDescent="0.2">
      <c r="A43" s="399">
        <v>15</v>
      </c>
      <c r="B43" s="382" t="s">
        <v>535</v>
      </c>
      <c r="C43" s="382" t="s">
        <v>536</v>
      </c>
      <c r="D43" s="382" t="s">
        <v>537</v>
      </c>
      <c r="E43" s="382" t="s">
        <v>359</v>
      </c>
      <c r="F43" s="51" t="s">
        <v>538</v>
      </c>
      <c r="G43" s="51" t="s">
        <v>539</v>
      </c>
      <c r="H43" s="382" t="s">
        <v>540</v>
      </c>
      <c r="I43" s="382" t="s">
        <v>541</v>
      </c>
      <c r="J43" s="399">
        <v>3</v>
      </c>
      <c r="K43" s="386" t="str">
        <f t="shared" si="21"/>
        <v>Baja</v>
      </c>
      <c r="L43" s="384">
        <f t="shared" si="22"/>
        <v>0.4</v>
      </c>
      <c r="M43" s="384" t="s">
        <v>338</v>
      </c>
      <c r="N43" s="384" t="s">
        <v>338</v>
      </c>
      <c r="O43" s="384" t="s">
        <v>338</v>
      </c>
      <c r="P43" s="384" t="s">
        <v>338</v>
      </c>
      <c r="Q43" s="384" t="s">
        <v>338</v>
      </c>
      <c r="R43" s="384" t="s">
        <v>338</v>
      </c>
      <c r="S43" s="384" t="s">
        <v>338</v>
      </c>
      <c r="T43" s="384" t="s">
        <v>338</v>
      </c>
      <c r="U43" s="384" t="s">
        <v>339</v>
      </c>
      <c r="V43" s="384" t="s">
        <v>338</v>
      </c>
      <c r="W43" s="384" t="s">
        <v>338</v>
      </c>
      <c r="X43" s="384" t="s">
        <v>338</v>
      </c>
      <c r="Y43" s="384" t="s">
        <v>338</v>
      </c>
      <c r="Z43" s="384" t="s">
        <v>338</v>
      </c>
      <c r="AA43" s="384" t="s">
        <v>338</v>
      </c>
      <c r="AB43" s="384" t="s">
        <v>339</v>
      </c>
      <c r="AC43" s="384" t="s">
        <v>338</v>
      </c>
      <c r="AD43" s="384" t="s">
        <v>339</v>
      </c>
      <c r="AE43" s="384" t="s">
        <v>339</v>
      </c>
      <c r="AF43" s="407">
        <f>IF(AB43="Si","19",COUNTIF(M43:AE44,"si"))</f>
        <v>15</v>
      </c>
      <c r="AG43" s="63">
        <f t="shared" si="19"/>
        <v>20</v>
      </c>
      <c r="AH43" s="386" t="str">
        <f t="shared" si="23"/>
        <v>Catastrófico</v>
      </c>
      <c r="AI43" s="384">
        <f t="shared" si="24"/>
        <v>1</v>
      </c>
      <c r="AJ43" s="404" t="str">
        <f t="shared" si="25"/>
        <v>Extremo</v>
      </c>
      <c r="AK43" s="43">
        <v>1</v>
      </c>
      <c r="AL43" s="44" t="s">
        <v>542</v>
      </c>
      <c r="AM43" s="43" t="str">
        <f t="shared" ref="AM43:AM50" si="28">IF(OR(AN43="Preventivo",AN43="Detectivo"),"Probabilidad",IF(AN43="Correctivo","Impacto",""))</f>
        <v>Probabilidad</v>
      </c>
      <c r="AN43" s="45" t="s">
        <v>84</v>
      </c>
      <c r="AO43" s="45" t="s">
        <v>341</v>
      </c>
      <c r="AP43" s="46" t="str">
        <f t="shared" si="13"/>
        <v>40%</v>
      </c>
      <c r="AQ43" s="45" t="s">
        <v>342</v>
      </c>
      <c r="AR43" s="45" t="s">
        <v>364</v>
      </c>
      <c r="AS43" s="45" t="s">
        <v>344</v>
      </c>
      <c r="AT43" s="47">
        <f t="shared" si="26"/>
        <v>0.24</v>
      </c>
      <c r="AU43" s="48" t="str">
        <f t="shared" si="14"/>
        <v>Baja</v>
      </c>
      <c r="AV43" s="46">
        <f t="shared" si="20"/>
        <v>0.24</v>
      </c>
      <c r="AW43" s="48" t="str">
        <f t="shared" si="16"/>
        <v>Catastrófico</v>
      </c>
      <c r="AX43" s="46">
        <f t="shared" si="27"/>
        <v>1</v>
      </c>
      <c r="AY43" s="49" t="str">
        <f t="shared" si="17"/>
        <v>Extremo</v>
      </c>
      <c r="AZ43" s="45" t="s">
        <v>345</v>
      </c>
      <c r="BA43" s="51" t="s">
        <v>543</v>
      </c>
      <c r="BB43" s="51" t="s">
        <v>544</v>
      </c>
      <c r="BC43" s="51" t="s">
        <v>545</v>
      </c>
      <c r="BD43" s="51" t="s">
        <v>546</v>
      </c>
      <c r="BE43" s="51" t="s">
        <v>547</v>
      </c>
      <c r="BF43" s="58" t="s">
        <v>548</v>
      </c>
      <c r="BG43" s="58" t="s">
        <v>549</v>
      </c>
      <c r="BH43" s="382">
        <v>3854</v>
      </c>
      <c r="BI43" s="43"/>
    </row>
    <row r="44" spans="1:61" ht="136.5" customHeight="1" x14ac:dyDescent="0.2">
      <c r="A44" s="385"/>
      <c r="B44" s="385"/>
      <c r="C44" s="385"/>
      <c r="D44" s="385"/>
      <c r="E44" s="385"/>
      <c r="F44" s="51" t="s">
        <v>550</v>
      </c>
      <c r="G44" s="51" t="s">
        <v>539</v>
      </c>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63">
        <f t="shared" si="19"/>
        <v>5</v>
      </c>
      <c r="AH44" s="385"/>
      <c r="AI44" s="385"/>
      <c r="AJ44" s="385"/>
      <c r="AK44" s="43">
        <v>2</v>
      </c>
      <c r="AL44" s="53" t="s">
        <v>551</v>
      </c>
      <c r="AM44" s="43" t="str">
        <f t="shared" si="28"/>
        <v>Probabilidad</v>
      </c>
      <c r="AN44" s="45" t="s">
        <v>84</v>
      </c>
      <c r="AO44" s="45" t="s">
        <v>341</v>
      </c>
      <c r="AP44" s="46" t="str">
        <f t="shared" si="13"/>
        <v>40%</v>
      </c>
      <c r="AQ44" s="45" t="s">
        <v>342</v>
      </c>
      <c r="AR44" s="45" t="s">
        <v>364</v>
      </c>
      <c r="AS44" s="45" t="s">
        <v>344</v>
      </c>
      <c r="AT44" s="47">
        <f>IFERROR(IF(AND(AM43="Probabilidad",AM44="Probabilidad"),(AV43-(+AV43*AP44)),IF(AM44="Probabilidad",(L43-(+L43*AP44)),IF(AM44="Impacto",AV43,""))),"")</f>
        <v>0.14399999999999999</v>
      </c>
      <c r="AU44" s="48" t="str">
        <f t="shared" si="14"/>
        <v>Muy Baja</v>
      </c>
      <c r="AV44" s="46">
        <f t="shared" si="20"/>
        <v>0.14399999999999999</v>
      </c>
      <c r="AW44" s="48" t="str">
        <f t="shared" si="16"/>
        <v>Catastrófico</v>
      </c>
      <c r="AX44" s="46">
        <f>IFERROR(IF(AND(AM43="Impacto",AM44="Impacto"),(AX43-(+AX43*AP44)),IF(AM44="Impacto",(AI43-(+AI43*AP44)),IF(AM44="Probabilidad",AX43,""))),"")</f>
        <v>1</v>
      </c>
      <c r="AY44" s="49" t="str">
        <f t="shared" si="17"/>
        <v>Extremo</v>
      </c>
      <c r="AZ44" s="45" t="s">
        <v>345</v>
      </c>
      <c r="BA44" s="51" t="s">
        <v>552</v>
      </c>
      <c r="BB44" s="51" t="s">
        <v>553</v>
      </c>
      <c r="BC44" s="51" t="s">
        <v>392</v>
      </c>
      <c r="BD44" s="51" t="s">
        <v>554</v>
      </c>
      <c r="BE44" s="51" t="s">
        <v>554</v>
      </c>
      <c r="BF44" s="52" t="s">
        <v>548</v>
      </c>
      <c r="BG44" s="52" t="s">
        <v>549</v>
      </c>
      <c r="BH44" s="385"/>
      <c r="BI44" s="43"/>
    </row>
    <row r="45" spans="1:61" ht="76.5" customHeight="1" x14ac:dyDescent="0.2">
      <c r="A45" s="385"/>
      <c r="B45" s="385"/>
      <c r="C45" s="385"/>
      <c r="D45" s="385"/>
      <c r="E45" s="385"/>
      <c r="F45" s="51" t="s">
        <v>555</v>
      </c>
      <c r="G45" s="51" t="s">
        <v>539</v>
      </c>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63">
        <f t="shared" si="19"/>
        <v>5</v>
      </c>
      <c r="AH45" s="385"/>
      <c r="AI45" s="385"/>
      <c r="AJ45" s="385"/>
      <c r="AK45" s="43">
        <v>3</v>
      </c>
      <c r="AL45" s="53" t="s">
        <v>556</v>
      </c>
      <c r="AM45" s="43" t="str">
        <f t="shared" si="28"/>
        <v>Probabilidad</v>
      </c>
      <c r="AN45" s="45" t="s">
        <v>84</v>
      </c>
      <c r="AO45" s="45" t="s">
        <v>341</v>
      </c>
      <c r="AP45" s="46" t="str">
        <f t="shared" si="13"/>
        <v>40%</v>
      </c>
      <c r="AQ45" s="45" t="s">
        <v>342</v>
      </c>
      <c r="AR45" s="45" t="s">
        <v>364</v>
      </c>
      <c r="AS45" s="45" t="s">
        <v>344</v>
      </c>
      <c r="AT45" s="47">
        <f t="shared" ref="AT45:AT46" si="29">IFERROR(IF(AND(AM44="Probabilidad",AM45="Probabilidad"),(AV44-(+AV44*AP45)),IF(AND(AM44="Impacto",AM45="Probabilidad"),(AV43-(+AV43*AP45)),IF(AM45="Impacto",AV44,""))),"")</f>
        <v>8.6399999999999991E-2</v>
      </c>
      <c r="AU45" s="48" t="str">
        <f t="shared" si="14"/>
        <v>Muy Baja</v>
      </c>
      <c r="AV45" s="46">
        <f t="shared" si="20"/>
        <v>8.6399999999999991E-2</v>
      </c>
      <c r="AW45" s="48" t="str">
        <f t="shared" si="16"/>
        <v>Catastrófico</v>
      </c>
      <c r="AX45" s="46">
        <f t="shared" ref="AX45:AX46" si="30">IFERROR(IF(AND(AM44="Impacto",AM45="Impacto"),(AX44-(+AX44*AP45)),IF(AND(AM44="Probabilidad",AM45="Impacto"),(AX43-(+AX43*AP45)),IF(AM45="Probabilidad",AX44,""))),"")</f>
        <v>1</v>
      </c>
      <c r="AY45" s="49" t="str">
        <f t="shared" si="17"/>
        <v>Extremo</v>
      </c>
      <c r="AZ45" s="45" t="s">
        <v>345</v>
      </c>
      <c r="BA45" s="51" t="s">
        <v>557</v>
      </c>
      <c r="BB45" s="51" t="s">
        <v>558</v>
      </c>
      <c r="BC45" s="51" t="s">
        <v>392</v>
      </c>
      <c r="BD45" s="43" t="s">
        <v>559</v>
      </c>
      <c r="BE45" s="43" t="s">
        <v>560</v>
      </c>
      <c r="BF45" s="52" t="s">
        <v>548</v>
      </c>
      <c r="BG45" s="52" t="s">
        <v>549</v>
      </c>
      <c r="BH45" s="385"/>
      <c r="BI45" s="43"/>
    </row>
    <row r="46" spans="1:61" ht="83.25" customHeight="1" x14ac:dyDescent="0.2">
      <c r="A46" s="383"/>
      <c r="B46" s="383"/>
      <c r="C46" s="383"/>
      <c r="D46" s="383"/>
      <c r="E46" s="383"/>
      <c r="F46" s="51" t="s">
        <v>561</v>
      </c>
      <c r="G46" s="51" t="s">
        <v>539</v>
      </c>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63">
        <f t="shared" si="19"/>
        <v>5</v>
      </c>
      <c r="AH46" s="383"/>
      <c r="AI46" s="383"/>
      <c r="AJ46" s="383"/>
      <c r="AK46" s="43">
        <v>4</v>
      </c>
      <c r="AL46" s="44" t="s">
        <v>562</v>
      </c>
      <c r="AM46" s="43" t="str">
        <f t="shared" si="28"/>
        <v>Probabilidad</v>
      </c>
      <c r="AN46" s="45" t="s">
        <v>84</v>
      </c>
      <c r="AO46" s="45" t="s">
        <v>341</v>
      </c>
      <c r="AP46" s="46" t="str">
        <f t="shared" si="13"/>
        <v>40%</v>
      </c>
      <c r="AQ46" s="45" t="s">
        <v>342</v>
      </c>
      <c r="AR46" s="45" t="s">
        <v>364</v>
      </c>
      <c r="AS46" s="45" t="s">
        <v>344</v>
      </c>
      <c r="AT46" s="47">
        <f t="shared" si="29"/>
        <v>5.183999999999999E-2</v>
      </c>
      <c r="AU46" s="48" t="str">
        <f t="shared" si="14"/>
        <v>Muy Baja</v>
      </c>
      <c r="AV46" s="46">
        <f t="shared" si="20"/>
        <v>5.183999999999999E-2</v>
      </c>
      <c r="AW46" s="48" t="str">
        <f t="shared" si="16"/>
        <v>Catastrófico</v>
      </c>
      <c r="AX46" s="46">
        <f t="shared" si="30"/>
        <v>1</v>
      </c>
      <c r="AY46" s="49" t="str">
        <f t="shared" si="17"/>
        <v>Extremo</v>
      </c>
      <c r="AZ46" s="45" t="s">
        <v>345</v>
      </c>
      <c r="BA46" s="51" t="s">
        <v>563</v>
      </c>
      <c r="BB46" s="51" t="s">
        <v>564</v>
      </c>
      <c r="BC46" s="51" t="s">
        <v>392</v>
      </c>
      <c r="BD46" s="51" t="s">
        <v>559</v>
      </c>
      <c r="BE46" s="51" t="s">
        <v>560</v>
      </c>
      <c r="BF46" s="58" t="s">
        <v>548</v>
      </c>
      <c r="BG46" s="58" t="s">
        <v>549</v>
      </c>
      <c r="BH46" s="383"/>
      <c r="BI46" s="43"/>
    </row>
    <row r="47" spans="1:61" ht="178.5" customHeight="1" x14ac:dyDescent="0.2">
      <c r="A47" s="399">
        <v>16</v>
      </c>
      <c r="B47" s="382" t="s">
        <v>535</v>
      </c>
      <c r="C47" s="382" t="s">
        <v>536</v>
      </c>
      <c r="D47" s="382" t="s">
        <v>537</v>
      </c>
      <c r="E47" s="382" t="s">
        <v>359</v>
      </c>
      <c r="F47" s="64" t="s">
        <v>565</v>
      </c>
      <c r="G47" s="64" t="s">
        <v>566</v>
      </c>
      <c r="H47" s="382" t="s">
        <v>567</v>
      </c>
      <c r="I47" s="382" t="s">
        <v>541</v>
      </c>
      <c r="J47" s="399">
        <v>40</v>
      </c>
      <c r="K47" s="386" t="str">
        <f>IF(J47&lt;=0,"",IF(J47&lt;=2,"Muy Baja",IF(J47&lt;=24,"Baja",IF(J47&lt;=500,"Media",IF(J47&lt;=5000,"Alta","Muy Alta")))))</f>
        <v>Media</v>
      </c>
      <c r="L47" s="384">
        <f>IF(K47="","",IF(K47="Muy Baja",0.2,IF(K47="Baja",0.4,IF(K47="Media",0.6,IF(K47="Alta",0.8,IF(K47="Muy Alta",1,))))))</f>
        <v>0.6</v>
      </c>
      <c r="M47" s="384" t="s">
        <v>338</v>
      </c>
      <c r="N47" s="384" t="s">
        <v>338</v>
      </c>
      <c r="O47" s="384" t="s">
        <v>338</v>
      </c>
      <c r="P47" s="384" t="s">
        <v>338</v>
      </c>
      <c r="Q47" s="384" t="s">
        <v>338</v>
      </c>
      <c r="R47" s="384" t="s">
        <v>338</v>
      </c>
      <c r="S47" s="384" t="s">
        <v>338</v>
      </c>
      <c r="T47" s="384" t="s">
        <v>338</v>
      </c>
      <c r="U47" s="384" t="s">
        <v>339</v>
      </c>
      <c r="V47" s="384" t="s">
        <v>338</v>
      </c>
      <c r="W47" s="384" t="s">
        <v>338</v>
      </c>
      <c r="X47" s="384" t="s">
        <v>338</v>
      </c>
      <c r="Y47" s="384" t="s">
        <v>338</v>
      </c>
      <c r="Z47" s="384" t="s">
        <v>338</v>
      </c>
      <c r="AA47" s="384" t="s">
        <v>338</v>
      </c>
      <c r="AB47" s="384" t="s">
        <v>339</v>
      </c>
      <c r="AC47" s="384" t="s">
        <v>338</v>
      </c>
      <c r="AD47" s="384" t="s">
        <v>338</v>
      </c>
      <c r="AE47" s="384" t="s">
        <v>339</v>
      </c>
      <c r="AF47" s="384"/>
      <c r="AG47" s="63">
        <f t="shared" si="19"/>
        <v>5</v>
      </c>
      <c r="AH47" s="386" t="str">
        <f>IF(AG47=5,"Moderado",IF(AG47=10,"Mayor",IF(AG47=20,"Catastrófico",0)))</f>
        <v>Moderado</v>
      </c>
      <c r="AI47" s="384">
        <f>IF(AH47="","",IF(AH47="Leve",0.2,IF(AH47="Menor",0.4,IF(AH47="Moderado",0.6,IF(AH47="Mayor",0.8,IF(AH47="Catastrófico",1,))))))</f>
        <v>0.6</v>
      </c>
      <c r="AJ47" s="404" t="str">
        <f>IF(OR(AND(K47="Muy Baja",AH47="Leve"),AND(K47="Muy Baja",AH47="Menor"),AND(K47="Baja",AH47="Leve")),"Bajo",IF(OR(AND(K47="Muy baja",AH47="Moderado"),AND(K47="Baja",AH47="Menor"),AND(K47="Baja",AH47="Moderado"),AND(K47="Media",AH47="Leve"),AND(K47="Media",AH47="Menor"),AND(K47="Media",AH47="Moderado"),AND(K47="Alta",AH47="Leve"),AND(K47="Alta",AH47="Menor")),"Moderado",IF(OR(AND(K47="Muy Baja",AH47="Mayor"),AND(K47="Baja",AH47="Mayor"),AND(K47="Media",AH47="Mayor"),AND(K47="Alta",AH47="Moderado"),AND(K47="Alta",AH47="Mayor"),AND(K47="Muy Alta",AH47="Leve"),AND(K47="Muy Alta",AH47="Menor"),AND(K47="Muy Alta",AH47="Moderado"),AND(K47="Muy Alta",AH47="Mayor")),"Alto",IF(OR(AND(K47="Muy Baja",AH47="Catastrófico"),AND(K47="Baja",AH47="Catastrófico"),AND(K47="Media",AH47="Catastrófico"),AND(K47="Alta",AH47="Catastrófico"),AND(K47="Muy Alta",AH47="Catastrófico")),"Extremo",""))))</f>
        <v>Moderado</v>
      </c>
      <c r="AK47" s="43">
        <v>1</v>
      </c>
      <c r="AL47" s="44" t="s">
        <v>568</v>
      </c>
      <c r="AM47" s="43" t="str">
        <f t="shared" si="28"/>
        <v>Probabilidad</v>
      </c>
      <c r="AN47" s="45" t="s">
        <v>84</v>
      </c>
      <c r="AO47" s="45" t="s">
        <v>341</v>
      </c>
      <c r="AP47" s="46" t="str">
        <f t="shared" si="13"/>
        <v>40%</v>
      </c>
      <c r="AQ47" s="45" t="s">
        <v>342</v>
      </c>
      <c r="AR47" s="45" t="s">
        <v>364</v>
      </c>
      <c r="AS47" s="45" t="s">
        <v>344</v>
      </c>
      <c r="AT47" s="47">
        <f>IFERROR(IF(AM47="Probabilidad",(L47-(+L47*AP47)),IF(AM47="Impacto",L47,"")),"")</f>
        <v>0.36</v>
      </c>
      <c r="AU47" s="48" t="str">
        <f t="shared" si="14"/>
        <v>Baja</v>
      </c>
      <c r="AV47" s="46">
        <f t="shared" si="20"/>
        <v>0.36</v>
      </c>
      <c r="AW47" s="48" t="str">
        <f t="shared" si="16"/>
        <v>Moderado</v>
      </c>
      <c r="AX47" s="46">
        <f>IFERROR(IF(AM47="Impacto",(AI47-(+AI47*AP47)),IF(AM47="Probabilidad",AI47,"")),"")</f>
        <v>0.6</v>
      </c>
      <c r="AY47" s="49" t="str">
        <f t="shared" si="17"/>
        <v>Moderado</v>
      </c>
      <c r="AZ47" s="65" t="s">
        <v>390</v>
      </c>
      <c r="BA47" s="51" t="s">
        <v>569</v>
      </c>
      <c r="BB47" s="51" t="s">
        <v>570</v>
      </c>
      <c r="BC47" s="51" t="s">
        <v>392</v>
      </c>
      <c r="BD47" s="51" t="s">
        <v>571</v>
      </c>
      <c r="BE47" s="51" t="s">
        <v>572</v>
      </c>
      <c r="BF47" s="58" t="s">
        <v>573</v>
      </c>
      <c r="BG47" s="58" t="s">
        <v>573</v>
      </c>
      <c r="BH47" s="382">
        <v>3901</v>
      </c>
      <c r="BI47" s="43"/>
    </row>
    <row r="48" spans="1:61" ht="192.75" customHeight="1" x14ac:dyDescent="0.2">
      <c r="A48" s="385"/>
      <c r="B48" s="385"/>
      <c r="C48" s="385"/>
      <c r="D48" s="385"/>
      <c r="E48" s="385"/>
      <c r="F48" s="64" t="s">
        <v>574</v>
      </c>
      <c r="G48" s="64" t="s">
        <v>566</v>
      </c>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63">
        <f t="shared" si="19"/>
        <v>5</v>
      </c>
      <c r="AH48" s="385"/>
      <c r="AI48" s="385"/>
      <c r="AJ48" s="385"/>
      <c r="AK48" s="43">
        <v>2</v>
      </c>
      <c r="AL48" s="44" t="s">
        <v>575</v>
      </c>
      <c r="AM48" s="43" t="str">
        <f t="shared" si="28"/>
        <v/>
      </c>
      <c r="AN48" s="45"/>
      <c r="AO48" s="45"/>
      <c r="AP48" s="46" t="str">
        <f t="shared" si="13"/>
        <v/>
      </c>
      <c r="AQ48" s="45"/>
      <c r="AR48" s="45"/>
      <c r="AS48" s="45"/>
      <c r="AT48" s="47" t="str">
        <f>IFERROR(IF(AND(AM47="Probabilidad",AM48="Probabilidad"),(AV47-(+AV47*AP48)),IF(AM48="Probabilidad",(L47-(+L47*AP48)),IF(AM48="Impacto",AV47,""))),"")</f>
        <v/>
      </c>
      <c r="AU48" s="48" t="str">
        <f t="shared" si="14"/>
        <v/>
      </c>
      <c r="AV48" s="46" t="str">
        <f t="shared" si="20"/>
        <v/>
      </c>
      <c r="AW48" s="48" t="str">
        <f t="shared" si="16"/>
        <v/>
      </c>
      <c r="AX48" s="46" t="str">
        <f>IFERROR(IF(AND(AM47="Impacto",AM48="Impacto"),(AX47-(+AX47*AP48)),IF(AM48="Impacto",(AI47-(+AI47*AP48)),IF(AM48="Probabilidad",AX47,""))),"")</f>
        <v/>
      </c>
      <c r="AY48" s="49" t="str">
        <f t="shared" si="17"/>
        <v/>
      </c>
      <c r="AZ48" s="65" t="s">
        <v>390</v>
      </c>
      <c r="BA48" s="51" t="s">
        <v>576</v>
      </c>
      <c r="BB48" s="51" t="s">
        <v>570</v>
      </c>
      <c r="BC48" s="51" t="s">
        <v>392</v>
      </c>
      <c r="BD48" s="51" t="s">
        <v>571</v>
      </c>
      <c r="BE48" s="51" t="s">
        <v>572</v>
      </c>
      <c r="BF48" s="58" t="s">
        <v>573</v>
      </c>
      <c r="BG48" s="58" t="s">
        <v>573</v>
      </c>
      <c r="BH48" s="385"/>
      <c r="BI48" s="43"/>
    </row>
    <row r="49" spans="1:61" ht="117" customHeight="1" x14ac:dyDescent="0.2">
      <c r="A49" s="385"/>
      <c r="B49" s="385"/>
      <c r="C49" s="385"/>
      <c r="D49" s="385"/>
      <c r="E49" s="385"/>
      <c r="F49" s="64" t="s">
        <v>577</v>
      </c>
      <c r="G49" s="64" t="s">
        <v>566</v>
      </c>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63">
        <f t="shared" si="19"/>
        <v>5</v>
      </c>
      <c r="AH49" s="385"/>
      <c r="AI49" s="385"/>
      <c r="AJ49" s="385"/>
      <c r="AK49" s="43">
        <v>3</v>
      </c>
      <c r="AL49" s="53" t="s">
        <v>578</v>
      </c>
      <c r="AM49" s="43" t="str">
        <f t="shared" si="28"/>
        <v/>
      </c>
      <c r="AN49" s="45"/>
      <c r="AO49" s="45"/>
      <c r="AP49" s="46" t="str">
        <f t="shared" si="13"/>
        <v/>
      </c>
      <c r="AQ49" s="45"/>
      <c r="AR49" s="45"/>
      <c r="AS49" s="45"/>
      <c r="AT49" s="47" t="str">
        <f t="shared" ref="AT49:AT50" si="31">IFERROR(IF(AND(AM48="Probabilidad",AM49="Probabilidad"),(AV48-(+AV48*AP49)),IF(AND(AM48="Impacto",AM49="Probabilidad"),(AV47-(+AV47*AP49)),IF(AM49="Impacto",AV48,""))),"")</f>
        <v/>
      </c>
      <c r="AU49" s="48" t="str">
        <f t="shared" si="14"/>
        <v/>
      </c>
      <c r="AV49" s="46" t="str">
        <f t="shared" si="20"/>
        <v/>
      </c>
      <c r="AW49" s="48" t="str">
        <f t="shared" si="16"/>
        <v/>
      </c>
      <c r="AX49" s="46" t="str">
        <f t="shared" ref="AX49:AX50" si="32">IFERROR(IF(AND(AM48="Impacto",AM49="Impacto"),(AX48-(+AX48*AP49)),IF(AND(AM48="Probabilidad",AM49="Impacto"),(AX47-(+AX47*AP49)),IF(AM49="Probabilidad",AX48,""))),"")</f>
        <v/>
      </c>
      <c r="AY49" s="49" t="str">
        <f t="shared" si="17"/>
        <v/>
      </c>
      <c r="AZ49" s="65" t="s">
        <v>390</v>
      </c>
      <c r="BA49" s="51" t="s">
        <v>579</v>
      </c>
      <c r="BB49" s="51" t="s">
        <v>570</v>
      </c>
      <c r="BC49" s="51" t="s">
        <v>392</v>
      </c>
      <c r="BD49" s="51" t="s">
        <v>571</v>
      </c>
      <c r="BE49" s="51" t="s">
        <v>572</v>
      </c>
      <c r="BF49" s="58" t="s">
        <v>573</v>
      </c>
      <c r="BG49" s="58" t="s">
        <v>573</v>
      </c>
      <c r="BH49" s="385"/>
      <c r="BI49" s="43"/>
    </row>
    <row r="50" spans="1:61" ht="136.5" customHeight="1" x14ac:dyDescent="0.2">
      <c r="A50" s="383"/>
      <c r="B50" s="383"/>
      <c r="C50" s="383"/>
      <c r="D50" s="383"/>
      <c r="E50" s="383"/>
      <c r="F50" s="51"/>
      <c r="G50" s="51"/>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63">
        <f t="shared" si="19"/>
        <v>5</v>
      </c>
      <c r="AH50" s="383"/>
      <c r="AI50" s="383"/>
      <c r="AJ50" s="383"/>
      <c r="AK50" s="43">
        <v>4</v>
      </c>
      <c r="AL50" s="44" t="s">
        <v>580</v>
      </c>
      <c r="AM50" s="43" t="str">
        <f t="shared" si="28"/>
        <v/>
      </c>
      <c r="AN50" s="45"/>
      <c r="AO50" s="45"/>
      <c r="AP50" s="46" t="str">
        <f t="shared" si="13"/>
        <v/>
      </c>
      <c r="AQ50" s="45"/>
      <c r="AR50" s="45"/>
      <c r="AS50" s="45"/>
      <c r="AT50" s="47" t="str">
        <f t="shared" si="31"/>
        <v/>
      </c>
      <c r="AU50" s="48" t="str">
        <f t="shared" si="14"/>
        <v/>
      </c>
      <c r="AV50" s="46" t="str">
        <f t="shared" si="20"/>
        <v/>
      </c>
      <c r="AW50" s="48" t="str">
        <f t="shared" si="16"/>
        <v/>
      </c>
      <c r="AX50" s="46" t="str">
        <f t="shared" si="32"/>
        <v/>
      </c>
      <c r="AY50" s="49" t="str">
        <f t="shared" si="17"/>
        <v/>
      </c>
      <c r="AZ50" s="65" t="s">
        <v>390</v>
      </c>
      <c r="BA50" s="51" t="s">
        <v>581</v>
      </c>
      <c r="BB50" s="51" t="s">
        <v>570</v>
      </c>
      <c r="BC50" s="51" t="s">
        <v>392</v>
      </c>
      <c r="BD50" s="51" t="s">
        <v>571</v>
      </c>
      <c r="BE50" s="51" t="s">
        <v>572</v>
      </c>
      <c r="BF50" s="58" t="s">
        <v>573</v>
      </c>
      <c r="BG50" s="58" t="s">
        <v>573</v>
      </c>
      <c r="BH50" s="383"/>
      <c r="BI50" s="43"/>
    </row>
  </sheetData>
  <mergeCells count="483">
    <mergeCell ref="Y47:Y50"/>
    <mergeCell ref="BH47:BH50"/>
    <mergeCell ref="Z47:Z50"/>
    <mergeCell ref="AA47:AA50"/>
    <mergeCell ref="AB47:AB50"/>
    <mergeCell ref="AC47:AC50"/>
    <mergeCell ref="AD47:AD50"/>
    <mergeCell ref="AE47:AE50"/>
    <mergeCell ref="AF47:AF50"/>
    <mergeCell ref="AH47:AH50"/>
    <mergeCell ref="AI47:AI50"/>
    <mergeCell ref="AF43:AF46"/>
    <mergeCell ref="AH43:AH46"/>
    <mergeCell ref="AI43:AI46"/>
    <mergeCell ref="AJ43:AJ46"/>
    <mergeCell ref="BH43:BH46"/>
    <mergeCell ref="A47:A50"/>
    <mergeCell ref="B47:B50"/>
    <mergeCell ref="C47:C50"/>
    <mergeCell ref="D47:D50"/>
    <mergeCell ref="E47:E50"/>
    <mergeCell ref="H47:H50"/>
    <mergeCell ref="I47:I50"/>
    <mergeCell ref="J47:J50"/>
    <mergeCell ref="K47:K50"/>
    <mergeCell ref="L47:L50"/>
    <mergeCell ref="M47:M50"/>
    <mergeCell ref="N47:N50"/>
    <mergeCell ref="O47:O50"/>
    <mergeCell ref="P47:P50"/>
    <mergeCell ref="Q47:Q50"/>
    <mergeCell ref="R47:R50"/>
    <mergeCell ref="S47:S50"/>
    <mergeCell ref="T47:T50"/>
    <mergeCell ref="AJ47:AJ50"/>
    <mergeCell ref="AH37:AH40"/>
    <mergeCell ref="AI37:AI40"/>
    <mergeCell ref="AJ37:AJ40"/>
    <mergeCell ref="BH37:BH40"/>
    <mergeCell ref="A43:A46"/>
    <mergeCell ref="B43:B46"/>
    <mergeCell ref="C43:C46"/>
    <mergeCell ref="D43:D46"/>
    <mergeCell ref="E43:E46"/>
    <mergeCell ref="H43:H46"/>
    <mergeCell ref="I43:I46"/>
    <mergeCell ref="J43:J46"/>
    <mergeCell ref="K43:K46"/>
    <mergeCell ref="L43:L46"/>
    <mergeCell ref="M43:M46"/>
    <mergeCell ref="N43:N46"/>
    <mergeCell ref="O43:O46"/>
    <mergeCell ref="P43:P46"/>
    <mergeCell ref="Q43:Q46"/>
    <mergeCell ref="R43:R46"/>
    <mergeCell ref="S43:S46"/>
    <mergeCell ref="T43:T46"/>
    <mergeCell ref="U43:U46"/>
    <mergeCell ref="AE43:AE46"/>
    <mergeCell ref="T37:T40"/>
    <mergeCell ref="U37:U40"/>
    <mergeCell ref="V37:V40"/>
    <mergeCell ref="W37:W40"/>
    <mergeCell ref="X37:X40"/>
    <mergeCell ref="Y37:Y40"/>
    <mergeCell ref="Z37:Z40"/>
    <mergeCell ref="AA37:AA40"/>
    <mergeCell ref="AF37:AF40"/>
    <mergeCell ref="AE37:AE40"/>
    <mergeCell ref="AJ32:AJ36"/>
    <mergeCell ref="BH33:BH36"/>
    <mergeCell ref="AE32:AE36"/>
    <mergeCell ref="AF32:AF36"/>
    <mergeCell ref="F34:F36"/>
    <mergeCell ref="A37:A40"/>
    <mergeCell ref="B37:B40"/>
    <mergeCell ref="C37:C40"/>
    <mergeCell ref="D37:D40"/>
    <mergeCell ref="E37:E40"/>
    <mergeCell ref="F37:F40"/>
    <mergeCell ref="G37:G40"/>
    <mergeCell ref="H37:H40"/>
    <mergeCell ref="I37:I40"/>
    <mergeCell ref="J37:J40"/>
    <mergeCell ref="K37:K40"/>
    <mergeCell ref="L37:L40"/>
    <mergeCell ref="M37:M40"/>
    <mergeCell ref="N37:N40"/>
    <mergeCell ref="O37:O40"/>
    <mergeCell ref="P37:P40"/>
    <mergeCell ref="Q37:Q40"/>
    <mergeCell ref="R37:R40"/>
    <mergeCell ref="S37:S40"/>
    <mergeCell ref="AJ30:AJ31"/>
    <mergeCell ref="A32:A36"/>
    <mergeCell ref="B32:B36"/>
    <mergeCell ref="C32:C36"/>
    <mergeCell ref="D32:D36"/>
    <mergeCell ref="E32:E36"/>
    <mergeCell ref="F32:F33"/>
    <mergeCell ref="G32:G36"/>
    <mergeCell ref="H32:H36"/>
    <mergeCell ref="I32:I36"/>
    <mergeCell ref="J32:J36"/>
    <mergeCell ref="K32:K36"/>
    <mergeCell ref="L32:L36"/>
    <mergeCell ref="M32:M36"/>
    <mergeCell ref="N32:N36"/>
    <mergeCell ref="O32:O36"/>
    <mergeCell ref="P32:P36"/>
    <mergeCell ref="V32:V36"/>
    <mergeCell ref="W32:W36"/>
    <mergeCell ref="X32:X36"/>
    <mergeCell ref="Y32:Y36"/>
    <mergeCell ref="AG32:AG36"/>
    <mergeCell ref="AH32:AH36"/>
    <mergeCell ref="AI32:AI36"/>
    <mergeCell ref="AB30:AB31"/>
    <mergeCell ref="AC30:AC31"/>
    <mergeCell ref="AD30:AD31"/>
    <mergeCell ref="AE30:AE31"/>
    <mergeCell ref="AF30:AF31"/>
    <mergeCell ref="AH30:AH31"/>
    <mergeCell ref="AI30:AI31"/>
    <mergeCell ref="X30:X31"/>
    <mergeCell ref="V30:V31"/>
    <mergeCell ref="AA30:AA31"/>
    <mergeCell ref="Y30:Y31"/>
    <mergeCell ref="Z30:Z31"/>
    <mergeCell ref="A30:A31"/>
    <mergeCell ref="B30:B31"/>
    <mergeCell ref="C30:C31"/>
    <mergeCell ref="D30:D31"/>
    <mergeCell ref="E30:E31"/>
    <mergeCell ref="F30:F31"/>
    <mergeCell ref="H30:H31"/>
    <mergeCell ref="I30:I31"/>
    <mergeCell ref="J30:J31"/>
    <mergeCell ref="AF28:AF29"/>
    <mergeCell ref="AH28:AH29"/>
    <mergeCell ref="AI28:AI29"/>
    <mergeCell ref="AJ28:AJ29"/>
    <mergeCell ref="Y28:Y29"/>
    <mergeCell ref="Z28:Z29"/>
    <mergeCell ref="AA28:AA29"/>
    <mergeCell ref="AB28:AB29"/>
    <mergeCell ref="AC28:AC29"/>
    <mergeCell ref="AD28:AD29"/>
    <mergeCell ref="AE28:AE29"/>
    <mergeCell ref="AU26:AU27"/>
    <mergeCell ref="AV26:AV27"/>
    <mergeCell ref="AW26:AW27"/>
    <mergeCell ref="AX26:AX27"/>
    <mergeCell ref="AY26:AY27"/>
    <mergeCell ref="AZ26:AZ27"/>
    <mergeCell ref="A28:A29"/>
    <mergeCell ref="B28:B29"/>
    <mergeCell ref="C28:C29"/>
    <mergeCell ref="D28:D29"/>
    <mergeCell ref="E28:E29"/>
    <mergeCell ref="F28:F29"/>
    <mergeCell ref="H28:H29"/>
    <mergeCell ref="I28:I29"/>
    <mergeCell ref="J28:J29"/>
    <mergeCell ref="K28:K29"/>
    <mergeCell ref="L28:L29"/>
    <mergeCell ref="M28:M29"/>
    <mergeCell ref="N28:N29"/>
    <mergeCell ref="O28:O29"/>
    <mergeCell ref="P28:P29"/>
    <mergeCell ref="Q28:Q29"/>
    <mergeCell ref="R28:R29"/>
    <mergeCell ref="S28:S29"/>
    <mergeCell ref="AQ26:AQ27"/>
    <mergeCell ref="AR26:AR27"/>
    <mergeCell ref="AS26:AS27"/>
    <mergeCell ref="AT26:AT27"/>
    <mergeCell ref="AO26:AO27"/>
    <mergeCell ref="AP26:AP27"/>
    <mergeCell ref="AD25:AD27"/>
    <mergeCell ref="AI25:AI27"/>
    <mergeCell ref="AF25:AF27"/>
    <mergeCell ref="AJ25:AJ27"/>
    <mergeCell ref="AE25:AE27"/>
    <mergeCell ref="AH25:AH27"/>
    <mergeCell ref="AK26:AK27"/>
    <mergeCell ref="AL26:AL27"/>
    <mergeCell ref="AM26:AM27"/>
    <mergeCell ref="AN26:AN27"/>
    <mergeCell ref="Y20:Y21"/>
    <mergeCell ref="Z20:Z21"/>
    <mergeCell ref="AA20:AA21"/>
    <mergeCell ref="R25:R27"/>
    <mergeCell ref="S25:S27"/>
    <mergeCell ref="AG26:AG27"/>
    <mergeCell ref="AB25:AB27"/>
    <mergeCell ref="AC25:AC27"/>
    <mergeCell ref="R20:R21"/>
    <mergeCell ref="K22:K24"/>
    <mergeCell ref="L22:L24"/>
    <mergeCell ref="M22:M24"/>
    <mergeCell ref="N22:N24"/>
    <mergeCell ref="O22:O24"/>
    <mergeCell ref="P22:P24"/>
    <mergeCell ref="Q22:Q24"/>
    <mergeCell ref="R22:R24"/>
    <mergeCell ref="S22:S24"/>
    <mergeCell ref="A22:A24"/>
    <mergeCell ref="B22:B24"/>
    <mergeCell ref="C22:C24"/>
    <mergeCell ref="D22:D24"/>
    <mergeCell ref="E22:E24"/>
    <mergeCell ref="G22:G23"/>
    <mergeCell ref="H22:H24"/>
    <mergeCell ref="I22:I24"/>
    <mergeCell ref="J22:J24"/>
    <mergeCell ref="AH17:AH19"/>
    <mergeCell ref="AI17:AI19"/>
    <mergeCell ref="AB20:AB21"/>
    <mergeCell ref="AJ17:AJ19"/>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S20:S21"/>
    <mergeCell ref="T20:T21"/>
    <mergeCell ref="U20:U21"/>
    <mergeCell ref="Q17:Q19"/>
    <mergeCell ref="R17:R19"/>
    <mergeCell ref="S17:S19"/>
    <mergeCell ref="T17:T19"/>
    <mergeCell ref="U17:U19"/>
    <mergeCell ref="V17:V19"/>
    <mergeCell ref="W17:W19"/>
    <mergeCell ref="X17:X19"/>
    <mergeCell ref="V20:V21"/>
    <mergeCell ref="W20:W21"/>
    <mergeCell ref="X20:X21"/>
    <mergeCell ref="Y17:Y19"/>
    <mergeCell ref="AB13:AB14"/>
    <mergeCell ref="AC13:AC14"/>
    <mergeCell ref="AD13:AD14"/>
    <mergeCell ref="AE13:AE14"/>
    <mergeCell ref="AF13:AF14"/>
    <mergeCell ref="X13:X14"/>
    <mergeCell ref="Y13:Y14"/>
    <mergeCell ref="Z13:Z14"/>
    <mergeCell ref="AA13:AA14"/>
    <mergeCell ref="AC17:AC19"/>
    <mergeCell ref="AD17:AD19"/>
    <mergeCell ref="AB17:AB19"/>
    <mergeCell ref="Z17:Z19"/>
    <mergeCell ref="AE17:AE19"/>
    <mergeCell ref="AF17:AF19"/>
    <mergeCell ref="AH13:AH14"/>
    <mergeCell ref="AI13:AI14"/>
    <mergeCell ref="AJ13:AJ14"/>
    <mergeCell ref="A17:A19"/>
    <mergeCell ref="B17:B19"/>
    <mergeCell ref="C17:C19"/>
    <mergeCell ref="D17:D19"/>
    <mergeCell ref="E17:E19"/>
    <mergeCell ref="F17:F19"/>
    <mergeCell ref="G17:G19"/>
    <mergeCell ref="H17:H19"/>
    <mergeCell ref="I17:I19"/>
    <mergeCell ref="J17:J19"/>
    <mergeCell ref="K17:K19"/>
    <mergeCell ref="L17:L19"/>
    <mergeCell ref="M17:M19"/>
    <mergeCell ref="N17:N19"/>
    <mergeCell ref="O17:O19"/>
    <mergeCell ref="P17:P19"/>
    <mergeCell ref="S13:S14"/>
    <mergeCell ref="T13:T14"/>
    <mergeCell ref="U13:U14"/>
    <mergeCell ref="V13:V14"/>
    <mergeCell ref="W13:W14"/>
    <mergeCell ref="J13:J14"/>
    <mergeCell ref="K13:K14"/>
    <mergeCell ref="L13:L14"/>
    <mergeCell ref="M13:M14"/>
    <mergeCell ref="N13:N14"/>
    <mergeCell ref="O13:O14"/>
    <mergeCell ref="P13:P14"/>
    <mergeCell ref="Q13:Q14"/>
    <mergeCell ref="R13:R14"/>
    <mergeCell ref="A13:A14"/>
    <mergeCell ref="B13:B14"/>
    <mergeCell ref="C13:C14"/>
    <mergeCell ref="D13:D14"/>
    <mergeCell ref="E13:E14"/>
    <mergeCell ref="F13:F14"/>
    <mergeCell ref="G13:G14"/>
    <mergeCell ref="H13:H14"/>
    <mergeCell ref="I13:I14"/>
    <mergeCell ref="J10:J12"/>
    <mergeCell ref="K10:K12"/>
    <mergeCell ref="L10:L12"/>
    <mergeCell ref="M10:M12"/>
    <mergeCell ref="N10:N12"/>
    <mergeCell ref="O10:O12"/>
    <mergeCell ref="P10:P12"/>
    <mergeCell ref="AV8:AV9"/>
    <mergeCell ref="AW8:AW9"/>
    <mergeCell ref="J8:J9"/>
    <mergeCell ref="K8:K9"/>
    <mergeCell ref="L8:L9"/>
    <mergeCell ref="M8:AE8"/>
    <mergeCell ref="AF8:AF9"/>
    <mergeCell ref="AG8:AG9"/>
    <mergeCell ref="AH8:AH9"/>
    <mergeCell ref="AI8:AI9"/>
    <mergeCell ref="AJ8:AJ9"/>
    <mergeCell ref="Q10:Q12"/>
    <mergeCell ref="R10:R12"/>
    <mergeCell ref="S10:S12"/>
    <mergeCell ref="T10:T12"/>
    <mergeCell ref="U10:U12"/>
    <mergeCell ref="V10:V12"/>
    <mergeCell ref="A10:A12"/>
    <mergeCell ref="B10:B12"/>
    <mergeCell ref="C10:C12"/>
    <mergeCell ref="D10:D12"/>
    <mergeCell ref="E10:E12"/>
    <mergeCell ref="F10:F12"/>
    <mergeCell ref="G10:G12"/>
    <mergeCell ref="H10:H12"/>
    <mergeCell ref="I10:I12"/>
    <mergeCell ref="AY8:AY9"/>
    <mergeCell ref="AZ8:AZ9"/>
    <mergeCell ref="BA8:BA9"/>
    <mergeCell ref="BB8:BB9"/>
    <mergeCell ref="BC8:BC9"/>
    <mergeCell ref="BD8:BD9"/>
    <mergeCell ref="AK7:AS7"/>
    <mergeCell ref="AT7:AZ7"/>
    <mergeCell ref="BB7:BI7"/>
    <mergeCell ref="AN8:AS8"/>
    <mergeCell ref="AT8:AT9"/>
    <mergeCell ref="AU8:AU9"/>
    <mergeCell ref="AL8:AL9"/>
    <mergeCell ref="AM8:AM9"/>
    <mergeCell ref="BE8:BE9"/>
    <mergeCell ref="BF8:BF9"/>
    <mergeCell ref="BG8:BG9"/>
    <mergeCell ref="BH8:BH9"/>
    <mergeCell ref="BI8:BI9"/>
    <mergeCell ref="AX8:AX9"/>
    <mergeCell ref="A8:A9"/>
    <mergeCell ref="B8:B9"/>
    <mergeCell ref="C8:C9"/>
    <mergeCell ref="D8:D9"/>
    <mergeCell ref="E8:E9"/>
    <mergeCell ref="F8:F9"/>
    <mergeCell ref="G8:G9"/>
    <mergeCell ref="H8:H9"/>
    <mergeCell ref="I8:I9"/>
    <mergeCell ref="W10:W12"/>
    <mergeCell ref="X10:X12"/>
    <mergeCell ref="Y10:Y12"/>
    <mergeCell ref="Z10:Z12"/>
    <mergeCell ref="AA10:AA12"/>
    <mergeCell ref="AB10:AB12"/>
    <mergeCell ref="AC10:AC12"/>
    <mergeCell ref="AD10:AD12"/>
    <mergeCell ref="AK8:AK9"/>
    <mergeCell ref="AE10:AE12"/>
    <mergeCell ref="AF10:AF12"/>
    <mergeCell ref="AH10:AH12"/>
    <mergeCell ref="AI10:AI12"/>
    <mergeCell ref="AJ10:AJ12"/>
    <mergeCell ref="A25:A27"/>
    <mergeCell ref="H25:H27"/>
    <mergeCell ref="AJ20:AJ21"/>
    <mergeCell ref="AE22:AE24"/>
    <mergeCell ref="AF22:AF24"/>
    <mergeCell ref="AH22:AH24"/>
    <mergeCell ref="AI22:AI24"/>
    <mergeCell ref="AJ22:AJ24"/>
    <mergeCell ref="T25:T27"/>
    <mergeCell ref="V25:V27"/>
    <mergeCell ref="W25:W27"/>
    <mergeCell ref="X25:X27"/>
    <mergeCell ref="T22:T24"/>
    <mergeCell ref="U22:U24"/>
    <mergeCell ref="V22:V24"/>
    <mergeCell ref="AC20:AC21"/>
    <mergeCell ref="AD20:AD21"/>
    <mergeCell ref="AE20:AE21"/>
    <mergeCell ref="AF20:AF21"/>
    <mergeCell ref="AH20:AH21"/>
    <mergeCell ref="AI20:AI21"/>
    <mergeCell ref="W22:W24"/>
    <mergeCell ref="X22:X24"/>
    <mergeCell ref="Y22:Y24"/>
    <mergeCell ref="B1:E4"/>
    <mergeCell ref="F1:G2"/>
    <mergeCell ref="F3:G4"/>
    <mergeCell ref="H3:H4"/>
    <mergeCell ref="K25:K27"/>
    <mergeCell ref="I25:I27"/>
    <mergeCell ref="J25:J27"/>
    <mergeCell ref="Z22:Z24"/>
    <mergeCell ref="AA22:AA24"/>
    <mergeCell ref="AA17:AA19"/>
    <mergeCell ref="A7:J7"/>
    <mergeCell ref="K7:AJ7"/>
    <mergeCell ref="AB22:AB24"/>
    <mergeCell ref="AC22:AC24"/>
    <mergeCell ref="AD22:AD24"/>
    <mergeCell ref="Y25:Y27"/>
    <mergeCell ref="Z25:Z27"/>
    <mergeCell ref="AA25:AA27"/>
    <mergeCell ref="M25:M27"/>
    <mergeCell ref="E25:E27"/>
    <mergeCell ref="B25:B27"/>
    <mergeCell ref="C25:C27"/>
    <mergeCell ref="D25:D27"/>
    <mergeCell ref="F25:F27"/>
    <mergeCell ref="Y43:Y46"/>
    <mergeCell ref="Z43:Z46"/>
    <mergeCell ref="AA43:AA46"/>
    <mergeCell ref="AB43:AB46"/>
    <mergeCell ref="AC43:AC46"/>
    <mergeCell ref="AD43:AD46"/>
    <mergeCell ref="Z32:Z36"/>
    <mergeCell ref="AA32:AA36"/>
    <mergeCell ref="AB32:AB36"/>
    <mergeCell ref="AC32:AC36"/>
    <mergeCell ref="AD32:AD36"/>
    <mergeCell ref="AB37:AB40"/>
    <mergeCell ref="AC37:AC40"/>
    <mergeCell ref="AD37:AD40"/>
    <mergeCell ref="U47:U50"/>
    <mergeCell ref="V47:V50"/>
    <mergeCell ref="W47:W50"/>
    <mergeCell ref="X47:X50"/>
    <mergeCell ref="U25:U27"/>
    <mergeCell ref="V43:V46"/>
    <mergeCell ref="W43:W46"/>
    <mergeCell ref="X43:X46"/>
    <mergeCell ref="W30:W31"/>
    <mergeCell ref="U28:U29"/>
    <mergeCell ref="V28:V29"/>
    <mergeCell ref="W28:W29"/>
    <mergeCell ref="X28:X29"/>
    <mergeCell ref="U30:U31"/>
    <mergeCell ref="G26:G27"/>
    <mergeCell ref="O25:O27"/>
    <mergeCell ref="N25:N27"/>
    <mergeCell ref="L25:L27"/>
    <mergeCell ref="Q32:Q36"/>
    <mergeCell ref="R32:R36"/>
    <mergeCell ref="S32:S36"/>
    <mergeCell ref="T32:T36"/>
    <mergeCell ref="U32:U36"/>
    <mergeCell ref="P25:P27"/>
    <mergeCell ref="Q25:Q27"/>
    <mergeCell ref="T28:T29"/>
    <mergeCell ref="K30:K31"/>
    <mergeCell ref="L30:L31"/>
    <mergeCell ref="M30:M31"/>
    <mergeCell ref="N30:N31"/>
    <mergeCell ref="O30:O31"/>
    <mergeCell ref="P30:P31"/>
    <mergeCell ref="Q30:Q31"/>
    <mergeCell ref="R30:R31"/>
    <mergeCell ref="S30:S31"/>
    <mergeCell ref="T30:T31"/>
  </mergeCells>
  <conditionalFormatting sqref="K10 K13 K42 AU13:AU14 AU22:AU26 AU28:AU29 AU42">
    <cfRule type="cellIs" dxfId="329" priority="1" operator="equal">
      <formula>"Muy Alta"</formula>
    </cfRule>
  </conditionalFormatting>
  <conditionalFormatting sqref="K10 K13 K42 AU13:AU14 AU22:AU26 AU28:AU29 AU42">
    <cfRule type="cellIs" dxfId="328" priority="2" operator="equal">
      <formula>"Alta"</formula>
    </cfRule>
  </conditionalFormatting>
  <conditionalFormatting sqref="K10 K13 K42 AU13:AU14 AU22:AU26 AU28:AU29 AU42">
    <cfRule type="cellIs" dxfId="327" priority="3" operator="equal">
      <formula>"Media"</formula>
    </cfRule>
  </conditionalFormatting>
  <conditionalFormatting sqref="K10 K13 K42 AU13:AU14 AU22:AU26 AU28:AU29 AU42">
    <cfRule type="cellIs" dxfId="326" priority="4" operator="equal">
      <formula>"Baja"</formula>
    </cfRule>
  </conditionalFormatting>
  <conditionalFormatting sqref="K10 K13 K42 AU13:AU14 AU22:AU26 AU28:AU29 AU42">
    <cfRule type="cellIs" dxfId="325" priority="5" operator="equal">
      <formula>"Muy Baja"</formula>
    </cfRule>
  </conditionalFormatting>
  <conditionalFormatting sqref="AH10 AH42 AW13:AW14 AW22:AW26 AW28:AW29 AW42">
    <cfRule type="cellIs" dxfId="324" priority="6" operator="equal">
      <formula>"Catastrófico"</formula>
    </cfRule>
  </conditionalFormatting>
  <conditionalFormatting sqref="AH10 AH42 AW13:AW14 AW22:AW26 AW28:AW29 AW42">
    <cfRule type="cellIs" dxfId="323" priority="7" operator="equal">
      <formula>"Mayor"</formula>
    </cfRule>
  </conditionalFormatting>
  <conditionalFormatting sqref="AH10 AH42 AW13:AW14 AW22:AW26 AW28:AW29 AW42">
    <cfRule type="cellIs" dxfId="322" priority="8" operator="equal">
      <formula>"Moderado"</formula>
    </cfRule>
  </conditionalFormatting>
  <conditionalFormatting sqref="AH10 AH42 AW13:AW14 AW22:AW26 AW28:AW29 AW42">
    <cfRule type="cellIs" dxfId="321" priority="9" operator="equal">
      <formula>"Menor"</formula>
    </cfRule>
  </conditionalFormatting>
  <conditionalFormatting sqref="AH10 AH42 AW13:AW14 AW22:AW26 AW28:AW29 AW42">
    <cfRule type="cellIs" dxfId="320" priority="10" operator="equal">
      <formula>"Leve"</formula>
    </cfRule>
  </conditionalFormatting>
  <conditionalFormatting sqref="AJ10 AJ42 AY13:AY14 AY22:AY26 AY28:AY29 AY42">
    <cfRule type="cellIs" dxfId="319" priority="11" operator="equal">
      <formula>"Extremo"</formula>
    </cfRule>
  </conditionalFormatting>
  <conditionalFormatting sqref="AJ10 AJ42 AY13:AY14 AY22:AY26 AY28:AY29 AY42">
    <cfRule type="cellIs" dxfId="318" priority="12" operator="equal">
      <formula>"Alto"</formula>
    </cfRule>
  </conditionalFormatting>
  <conditionalFormatting sqref="AJ10 AJ42 AY13:AY14 AY22:AY26 AY28:AY29 AY42">
    <cfRule type="cellIs" dxfId="317" priority="13" operator="equal">
      <formula>"Moderado"</formula>
    </cfRule>
  </conditionalFormatting>
  <conditionalFormatting sqref="AJ10 AJ42 AY13:AY14 AY22:AY26 AY28:AY29 AY42">
    <cfRule type="cellIs" dxfId="316" priority="14" operator="equal">
      <formula>"Bajo"</formula>
    </cfRule>
  </conditionalFormatting>
  <conditionalFormatting sqref="AU10:AU12">
    <cfRule type="cellIs" dxfId="315" priority="15" operator="equal">
      <formula>"Muy Alta"</formula>
    </cfRule>
  </conditionalFormatting>
  <conditionalFormatting sqref="AU10:AU12">
    <cfRule type="cellIs" dxfId="314" priority="16" operator="equal">
      <formula>"Alta"</formula>
    </cfRule>
  </conditionalFormatting>
  <conditionalFormatting sqref="AU10:AU12">
    <cfRule type="cellIs" dxfId="313" priority="17" operator="equal">
      <formula>"Media"</formula>
    </cfRule>
  </conditionalFormatting>
  <conditionalFormatting sqref="AU10:AU12">
    <cfRule type="cellIs" dxfId="312" priority="18" operator="equal">
      <formula>"Baja"</formula>
    </cfRule>
  </conditionalFormatting>
  <conditionalFormatting sqref="AU10:AU12">
    <cfRule type="cellIs" dxfId="311" priority="19" operator="equal">
      <formula>"Muy Baja"</formula>
    </cfRule>
  </conditionalFormatting>
  <conditionalFormatting sqref="AW10:AW12">
    <cfRule type="cellIs" dxfId="310" priority="20" operator="equal">
      <formula>"Catastrófico"</formula>
    </cfRule>
  </conditionalFormatting>
  <conditionalFormatting sqref="AW10:AW12">
    <cfRule type="cellIs" dxfId="309" priority="21" operator="equal">
      <formula>"Mayor"</formula>
    </cfRule>
  </conditionalFormatting>
  <conditionalFormatting sqref="AW10:AW12">
    <cfRule type="cellIs" dxfId="308" priority="22" operator="equal">
      <formula>"Moderado"</formula>
    </cfRule>
  </conditionalFormatting>
  <conditionalFormatting sqref="AW10:AW12">
    <cfRule type="cellIs" dxfId="307" priority="23" operator="equal">
      <formula>"Menor"</formula>
    </cfRule>
  </conditionalFormatting>
  <conditionalFormatting sqref="AW10:AW12">
    <cfRule type="cellIs" dxfId="306" priority="24" operator="equal">
      <formula>"Leve"</formula>
    </cfRule>
  </conditionalFormatting>
  <conditionalFormatting sqref="AY10:AY12">
    <cfRule type="cellIs" dxfId="305" priority="25" operator="equal">
      <formula>"Extremo"</formula>
    </cfRule>
  </conditionalFormatting>
  <conditionalFormatting sqref="AY10:AY12">
    <cfRule type="cellIs" dxfId="304" priority="26" operator="equal">
      <formula>"Alto"</formula>
    </cfRule>
  </conditionalFormatting>
  <conditionalFormatting sqref="AY10:AY12">
    <cfRule type="cellIs" dxfId="303" priority="27" operator="equal">
      <formula>"Moderado"</formula>
    </cfRule>
  </conditionalFormatting>
  <conditionalFormatting sqref="AY10:AY12">
    <cfRule type="cellIs" dxfId="302" priority="28" operator="equal">
      <formula>"Bajo"</formula>
    </cfRule>
  </conditionalFormatting>
  <conditionalFormatting sqref="K28">
    <cfRule type="cellIs" dxfId="301" priority="29" operator="equal">
      <formula>"Muy Alta"</formula>
    </cfRule>
  </conditionalFormatting>
  <conditionalFormatting sqref="K28">
    <cfRule type="cellIs" dxfId="300" priority="30" operator="equal">
      <formula>"Alta"</formula>
    </cfRule>
  </conditionalFormatting>
  <conditionalFormatting sqref="K28">
    <cfRule type="cellIs" dxfId="299" priority="31" operator="equal">
      <formula>"Media"</formula>
    </cfRule>
  </conditionalFormatting>
  <conditionalFormatting sqref="K28">
    <cfRule type="cellIs" dxfId="298" priority="32" operator="equal">
      <formula>"Baja"</formula>
    </cfRule>
  </conditionalFormatting>
  <conditionalFormatting sqref="K28">
    <cfRule type="cellIs" dxfId="297" priority="33" operator="equal">
      <formula>"Muy Baja"</formula>
    </cfRule>
  </conditionalFormatting>
  <conditionalFormatting sqref="AJ13">
    <cfRule type="cellIs" dxfId="296" priority="34" operator="equal">
      <formula>"Extremo"</formula>
    </cfRule>
  </conditionalFormatting>
  <conditionalFormatting sqref="AJ13">
    <cfRule type="cellIs" dxfId="295" priority="35" operator="equal">
      <formula>"Alto"</formula>
    </cfRule>
  </conditionalFormatting>
  <conditionalFormatting sqref="AJ13">
    <cfRule type="cellIs" dxfId="294" priority="36" operator="equal">
      <formula>"Moderado"</formula>
    </cfRule>
  </conditionalFormatting>
  <conditionalFormatting sqref="AJ13">
    <cfRule type="cellIs" dxfId="293" priority="37" operator="equal">
      <formula>"Bajo"</formula>
    </cfRule>
  </conditionalFormatting>
  <conditionalFormatting sqref="K15">
    <cfRule type="cellIs" dxfId="292" priority="38" operator="equal">
      <formula>"Muy Alta"</formula>
    </cfRule>
  </conditionalFormatting>
  <conditionalFormatting sqref="K15">
    <cfRule type="cellIs" dxfId="291" priority="39" operator="equal">
      <formula>"Alta"</formula>
    </cfRule>
  </conditionalFormatting>
  <conditionalFormatting sqref="K15">
    <cfRule type="cellIs" dxfId="290" priority="40" operator="equal">
      <formula>"Media"</formula>
    </cfRule>
  </conditionalFormatting>
  <conditionalFormatting sqref="K15">
    <cfRule type="cellIs" dxfId="289" priority="41" operator="equal">
      <formula>"Baja"</formula>
    </cfRule>
  </conditionalFormatting>
  <conditionalFormatting sqref="K15">
    <cfRule type="cellIs" dxfId="288" priority="42" operator="equal">
      <formula>"Muy Baja"</formula>
    </cfRule>
  </conditionalFormatting>
  <conditionalFormatting sqref="AJ15">
    <cfRule type="cellIs" dxfId="287" priority="43" operator="equal">
      <formula>"Extremo"</formula>
    </cfRule>
  </conditionalFormatting>
  <conditionalFormatting sqref="AJ15">
    <cfRule type="cellIs" dxfId="286" priority="44" operator="equal">
      <formula>"Alto"</formula>
    </cfRule>
  </conditionalFormatting>
  <conditionalFormatting sqref="AJ15">
    <cfRule type="cellIs" dxfId="285" priority="45" operator="equal">
      <formula>"Moderado"</formula>
    </cfRule>
  </conditionalFormatting>
  <conditionalFormatting sqref="AJ15">
    <cfRule type="cellIs" dxfId="284" priority="46" operator="equal">
      <formula>"Bajo"</formula>
    </cfRule>
  </conditionalFormatting>
  <conditionalFormatting sqref="K16">
    <cfRule type="cellIs" dxfId="283" priority="47" operator="equal">
      <formula>"Muy Alta"</formula>
    </cfRule>
  </conditionalFormatting>
  <conditionalFormatting sqref="K16">
    <cfRule type="cellIs" dxfId="282" priority="48" operator="equal">
      <formula>"Alta"</formula>
    </cfRule>
  </conditionalFormatting>
  <conditionalFormatting sqref="K16">
    <cfRule type="cellIs" dxfId="281" priority="49" operator="equal">
      <formula>"Media"</formula>
    </cfRule>
  </conditionalFormatting>
  <conditionalFormatting sqref="K16">
    <cfRule type="cellIs" dxfId="280" priority="50" operator="equal">
      <formula>"Baja"</formula>
    </cfRule>
  </conditionalFormatting>
  <conditionalFormatting sqref="K16">
    <cfRule type="cellIs" dxfId="279" priority="51" operator="equal">
      <formula>"Muy Baja"</formula>
    </cfRule>
  </conditionalFormatting>
  <conditionalFormatting sqref="AJ16">
    <cfRule type="cellIs" dxfId="278" priority="52" operator="equal">
      <formula>"Extremo"</formula>
    </cfRule>
  </conditionalFormatting>
  <conditionalFormatting sqref="AJ16">
    <cfRule type="cellIs" dxfId="277" priority="53" operator="equal">
      <formula>"Alto"</formula>
    </cfRule>
  </conditionalFormatting>
  <conditionalFormatting sqref="AJ16">
    <cfRule type="cellIs" dxfId="276" priority="54" operator="equal">
      <formula>"Moderado"</formula>
    </cfRule>
  </conditionalFormatting>
  <conditionalFormatting sqref="AJ16">
    <cfRule type="cellIs" dxfId="275" priority="55" operator="equal">
      <formula>"Bajo"</formula>
    </cfRule>
  </conditionalFormatting>
  <conditionalFormatting sqref="K17">
    <cfRule type="cellIs" dxfId="274" priority="56" operator="equal">
      <formula>"Muy Alta"</formula>
    </cfRule>
  </conditionalFormatting>
  <conditionalFormatting sqref="K17">
    <cfRule type="cellIs" dxfId="273" priority="57" operator="equal">
      <formula>"Alta"</formula>
    </cfRule>
  </conditionalFormatting>
  <conditionalFormatting sqref="K17">
    <cfRule type="cellIs" dxfId="272" priority="58" operator="equal">
      <formula>"Media"</formula>
    </cfRule>
  </conditionalFormatting>
  <conditionalFormatting sqref="K17">
    <cfRule type="cellIs" dxfId="271" priority="59" operator="equal">
      <formula>"Baja"</formula>
    </cfRule>
  </conditionalFormatting>
  <conditionalFormatting sqref="K17">
    <cfRule type="cellIs" dxfId="270" priority="60" operator="equal">
      <formula>"Muy Baja"</formula>
    </cfRule>
  </conditionalFormatting>
  <conditionalFormatting sqref="AJ17">
    <cfRule type="cellIs" dxfId="269" priority="61" operator="equal">
      <formula>"Extremo"</formula>
    </cfRule>
  </conditionalFormatting>
  <conditionalFormatting sqref="AJ17">
    <cfRule type="cellIs" dxfId="268" priority="62" operator="equal">
      <formula>"Alto"</formula>
    </cfRule>
  </conditionalFormatting>
  <conditionalFormatting sqref="AJ17">
    <cfRule type="cellIs" dxfId="267" priority="63" operator="equal">
      <formula>"Moderado"</formula>
    </cfRule>
  </conditionalFormatting>
  <conditionalFormatting sqref="AJ17">
    <cfRule type="cellIs" dxfId="266" priority="64" operator="equal">
      <formula>"Bajo"</formula>
    </cfRule>
  </conditionalFormatting>
  <conditionalFormatting sqref="K20">
    <cfRule type="cellIs" dxfId="265" priority="65" operator="equal">
      <formula>"Muy Alta"</formula>
    </cfRule>
  </conditionalFormatting>
  <conditionalFormatting sqref="K20">
    <cfRule type="cellIs" dxfId="264" priority="66" operator="equal">
      <formula>"Alta"</formula>
    </cfRule>
  </conditionalFormatting>
  <conditionalFormatting sqref="K20">
    <cfRule type="cellIs" dxfId="263" priority="67" operator="equal">
      <formula>"Media"</formula>
    </cfRule>
  </conditionalFormatting>
  <conditionalFormatting sqref="K20">
    <cfRule type="cellIs" dxfId="262" priority="68" operator="equal">
      <formula>"Baja"</formula>
    </cfRule>
  </conditionalFormatting>
  <conditionalFormatting sqref="K20">
    <cfRule type="cellIs" dxfId="261" priority="69" operator="equal">
      <formula>"Muy Baja"</formula>
    </cfRule>
  </conditionalFormatting>
  <conditionalFormatting sqref="AJ20">
    <cfRule type="cellIs" dxfId="260" priority="70" operator="equal">
      <formula>"Extremo"</formula>
    </cfRule>
  </conditionalFormatting>
  <conditionalFormatting sqref="AJ20">
    <cfRule type="cellIs" dxfId="259" priority="71" operator="equal">
      <formula>"Alto"</formula>
    </cfRule>
  </conditionalFormatting>
  <conditionalFormatting sqref="AJ20">
    <cfRule type="cellIs" dxfId="258" priority="72" operator="equal">
      <formula>"Moderado"</formula>
    </cfRule>
  </conditionalFormatting>
  <conditionalFormatting sqref="AJ20">
    <cfRule type="cellIs" dxfId="257" priority="73" operator="equal">
      <formula>"Bajo"</formula>
    </cfRule>
  </conditionalFormatting>
  <conditionalFormatting sqref="K22">
    <cfRule type="cellIs" dxfId="256" priority="74" operator="equal">
      <formula>"Muy Alta"</formula>
    </cfRule>
  </conditionalFormatting>
  <conditionalFormatting sqref="K22">
    <cfRule type="cellIs" dxfId="255" priority="75" operator="equal">
      <formula>"Alta"</formula>
    </cfRule>
  </conditionalFormatting>
  <conditionalFormatting sqref="K22">
    <cfRule type="cellIs" dxfId="254" priority="76" operator="equal">
      <formula>"Media"</formula>
    </cfRule>
  </conditionalFormatting>
  <conditionalFormatting sqref="K22">
    <cfRule type="cellIs" dxfId="253" priority="77" operator="equal">
      <formula>"Baja"</formula>
    </cfRule>
  </conditionalFormatting>
  <conditionalFormatting sqref="K22">
    <cfRule type="cellIs" dxfId="252" priority="78" operator="equal">
      <formula>"Muy Baja"</formula>
    </cfRule>
  </conditionalFormatting>
  <conditionalFormatting sqref="AJ22">
    <cfRule type="cellIs" dxfId="251" priority="79" operator="equal">
      <formula>"Extremo"</formula>
    </cfRule>
  </conditionalFormatting>
  <conditionalFormatting sqref="AJ22">
    <cfRule type="cellIs" dxfId="250" priority="80" operator="equal">
      <formula>"Alto"</formula>
    </cfRule>
  </conditionalFormatting>
  <conditionalFormatting sqref="AJ22">
    <cfRule type="cellIs" dxfId="249" priority="81" operator="equal">
      <formula>"Moderado"</formula>
    </cfRule>
  </conditionalFormatting>
  <conditionalFormatting sqref="AJ22">
    <cfRule type="cellIs" dxfId="248" priority="82" operator="equal">
      <formula>"Bajo"</formula>
    </cfRule>
  </conditionalFormatting>
  <conditionalFormatting sqref="K25">
    <cfRule type="cellIs" dxfId="247" priority="83" operator="equal">
      <formula>"Muy Alta"</formula>
    </cfRule>
  </conditionalFormatting>
  <conditionalFormatting sqref="K25">
    <cfRule type="cellIs" dxfId="246" priority="84" operator="equal">
      <formula>"Alta"</formula>
    </cfRule>
  </conditionalFormatting>
  <conditionalFormatting sqref="K25">
    <cfRule type="cellIs" dxfId="245" priority="85" operator="equal">
      <formula>"Media"</formula>
    </cfRule>
  </conditionalFormatting>
  <conditionalFormatting sqref="K25">
    <cfRule type="cellIs" dxfId="244" priority="86" operator="equal">
      <formula>"Baja"</formula>
    </cfRule>
  </conditionalFormatting>
  <conditionalFormatting sqref="K25">
    <cfRule type="cellIs" dxfId="243" priority="87" operator="equal">
      <formula>"Muy Baja"</formula>
    </cfRule>
  </conditionalFormatting>
  <conditionalFormatting sqref="AJ25">
    <cfRule type="cellIs" dxfId="242" priority="88" operator="equal">
      <formula>"Extremo"</formula>
    </cfRule>
  </conditionalFormatting>
  <conditionalFormatting sqref="AJ25">
    <cfRule type="cellIs" dxfId="241" priority="89" operator="equal">
      <formula>"Alto"</formula>
    </cfRule>
  </conditionalFormatting>
  <conditionalFormatting sqref="AJ25">
    <cfRule type="cellIs" dxfId="240" priority="90" operator="equal">
      <formula>"Moderado"</formula>
    </cfRule>
  </conditionalFormatting>
  <conditionalFormatting sqref="AJ25">
    <cfRule type="cellIs" dxfId="239" priority="91" operator="equal">
      <formula>"Bajo"</formula>
    </cfRule>
  </conditionalFormatting>
  <conditionalFormatting sqref="AJ28">
    <cfRule type="cellIs" dxfId="238" priority="92" operator="equal">
      <formula>"Extremo"</formula>
    </cfRule>
  </conditionalFormatting>
  <conditionalFormatting sqref="AJ28">
    <cfRule type="cellIs" dxfId="237" priority="93" operator="equal">
      <formula>"Alto"</formula>
    </cfRule>
  </conditionalFormatting>
  <conditionalFormatting sqref="AJ28">
    <cfRule type="cellIs" dxfId="236" priority="94" operator="equal">
      <formula>"Moderado"</formula>
    </cfRule>
  </conditionalFormatting>
  <conditionalFormatting sqref="AJ28">
    <cfRule type="cellIs" dxfId="235" priority="95" operator="equal">
      <formula>"Bajo"</formula>
    </cfRule>
  </conditionalFormatting>
  <conditionalFormatting sqref="AG10:AG26 AG28:AG31 AG42">
    <cfRule type="containsText" dxfId="234" priority="96" operator="containsText" text="❌">
      <formula>NOT(ISERROR(SEARCH(("❌"),(AG10))))</formula>
    </cfRule>
  </conditionalFormatting>
  <conditionalFormatting sqref="AH13 AH15:AH17 AH20 AH22 AH25 AH28">
    <cfRule type="cellIs" dxfId="233" priority="97" operator="equal">
      <formula>"Catastrófico"</formula>
    </cfRule>
  </conditionalFormatting>
  <conditionalFormatting sqref="AH13 AH15:AH17 AH20 AH22 AH25 AH28">
    <cfRule type="cellIs" dxfId="232" priority="98" operator="equal">
      <formula>"Mayor"</formula>
    </cfRule>
  </conditionalFormatting>
  <conditionalFormatting sqref="AH13 AH15:AH17 AH20 AH22 AH25 AH28">
    <cfRule type="cellIs" dxfId="231" priority="99" operator="equal">
      <formula>"Moderado"</formula>
    </cfRule>
  </conditionalFormatting>
  <conditionalFormatting sqref="AH13 AH15:AH17 AH20 AH22 AH25 AH28">
    <cfRule type="cellIs" dxfId="230" priority="100" operator="equal">
      <formula>"Menor"</formula>
    </cfRule>
  </conditionalFormatting>
  <conditionalFormatting sqref="AH13 AH15:AH17 AH20 AH22 AH25 AH28">
    <cfRule type="cellIs" dxfId="229" priority="101" operator="equal">
      <formula>"Leve"</formula>
    </cfRule>
  </conditionalFormatting>
  <conditionalFormatting sqref="AU15">
    <cfRule type="cellIs" dxfId="228" priority="102" operator="equal">
      <formula>"Muy Alta"</formula>
    </cfRule>
  </conditionalFormatting>
  <conditionalFormatting sqref="AU15">
    <cfRule type="cellIs" dxfId="227" priority="103" operator="equal">
      <formula>"Alta"</formula>
    </cfRule>
  </conditionalFormatting>
  <conditionalFormatting sqref="AU15">
    <cfRule type="cellIs" dxfId="226" priority="104" operator="equal">
      <formula>"Media"</formula>
    </cfRule>
  </conditionalFormatting>
  <conditionalFormatting sqref="AU15">
    <cfRule type="cellIs" dxfId="225" priority="105" operator="equal">
      <formula>"Baja"</formula>
    </cfRule>
  </conditionalFormatting>
  <conditionalFormatting sqref="AU15">
    <cfRule type="cellIs" dxfId="224" priority="106" operator="equal">
      <formula>"Muy Baja"</formula>
    </cfRule>
  </conditionalFormatting>
  <conditionalFormatting sqref="AW15">
    <cfRule type="cellIs" dxfId="223" priority="107" operator="equal">
      <formula>"Catastrófico"</formula>
    </cfRule>
  </conditionalFormatting>
  <conditionalFormatting sqref="AW15">
    <cfRule type="cellIs" dxfId="222" priority="108" operator="equal">
      <formula>"Mayor"</formula>
    </cfRule>
  </conditionalFormatting>
  <conditionalFormatting sqref="AW15">
    <cfRule type="cellIs" dxfId="221" priority="109" operator="equal">
      <formula>"Moderado"</formula>
    </cfRule>
  </conditionalFormatting>
  <conditionalFormatting sqref="AW15">
    <cfRule type="cellIs" dxfId="220" priority="110" operator="equal">
      <formula>"Menor"</formula>
    </cfRule>
  </conditionalFormatting>
  <conditionalFormatting sqref="AW15">
    <cfRule type="cellIs" dxfId="219" priority="111" operator="equal">
      <formula>"Leve"</formula>
    </cfRule>
  </conditionalFormatting>
  <conditionalFormatting sqref="AY15">
    <cfRule type="cellIs" dxfId="218" priority="112" operator="equal">
      <formula>"Extremo"</formula>
    </cfRule>
  </conditionalFormatting>
  <conditionalFormatting sqref="AY15">
    <cfRule type="cellIs" dxfId="217" priority="113" operator="equal">
      <formula>"Alto"</formula>
    </cfRule>
  </conditionalFormatting>
  <conditionalFormatting sqref="AY15">
    <cfRule type="cellIs" dxfId="216" priority="114" operator="equal">
      <formula>"Moderado"</formula>
    </cfRule>
  </conditionalFormatting>
  <conditionalFormatting sqref="AY15">
    <cfRule type="cellIs" dxfId="215" priority="115" operator="equal">
      <formula>"Bajo"</formula>
    </cfRule>
  </conditionalFormatting>
  <conditionalFormatting sqref="AU16">
    <cfRule type="cellIs" dxfId="214" priority="116" operator="equal">
      <formula>"Muy Alta"</formula>
    </cfRule>
  </conditionalFormatting>
  <conditionalFormatting sqref="AU16">
    <cfRule type="cellIs" dxfId="213" priority="117" operator="equal">
      <formula>"Alta"</formula>
    </cfRule>
  </conditionalFormatting>
  <conditionalFormatting sqref="AU16">
    <cfRule type="cellIs" dxfId="212" priority="118" operator="equal">
      <formula>"Media"</formula>
    </cfRule>
  </conditionalFormatting>
  <conditionalFormatting sqref="AU16">
    <cfRule type="cellIs" dxfId="211" priority="119" operator="equal">
      <formula>"Baja"</formula>
    </cfRule>
  </conditionalFormatting>
  <conditionalFormatting sqref="AU16">
    <cfRule type="cellIs" dxfId="210" priority="120" operator="equal">
      <formula>"Muy Baja"</formula>
    </cfRule>
  </conditionalFormatting>
  <conditionalFormatting sqref="AW16">
    <cfRule type="cellIs" dxfId="209" priority="121" operator="equal">
      <formula>"Catastrófico"</formula>
    </cfRule>
  </conditionalFormatting>
  <conditionalFormatting sqref="AW16">
    <cfRule type="cellIs" dxfId="208" priority="122" operator="equal">
      <formula>"Mayor"</formula>
    </cfRule>
  </conditionalFormatting>
  <conditionalFormatting sqref="AW16">
    <cfRule type="cellIs" dxfId="207" priority="123" operator="equal">
      <formula>"Moderado"</formula>
    </cfRule>
  </conditionalFormatting>
  <conditionalFormatting sqref="AW16">
    <cfRule type="cellIs" dxfId="206" priority="124" operator="equal">
      <formula>"Menor"</formula>
    </cfRule>
  </conditionalFormatting>
  <conditionalFormatting sqref="AW16">
    <cfRule type="cellIs" dxfId="205" priority="125" operator="equal">
      <formula>"Leve"</formula>
    </cfRule>
  </conditionalFormatting>
  <conditionalFormatting sqref="AY16">
    <cfRule type="cellIs" dxfId="204" priority="126" operator="equal">
      <formula>"Extremo"</formula>
    </cfRule>
  </conditionalFormatting>
  <conditionalFormatting sqref="AY16">
    <cfRule type="cellIs" dxfId="203" priority="127" operator="equal">
      <formula>"Alto"</formula>
    </cfRule>
  </conditionalFormatting>
  <conditionalFormatting sqref="AY16">
    <cfRule type="cellIs" dxfId="202" priority="128" operator="equal">
      <formula>"Moderado"</formula>
    </cfRule>
  </conditionalFormatting>
  <conditionalFormatting sqref="AY16">
    <cfRule type="cellIs" dxfId="201" priority="129" operator="equal">
      <formula>"Bajo"</formula>
    </cfRule>
  </conditionalFormatting>
  <conditionalFormatting sqref="AU17:AU19">
    <cfRule type="cellIs" dxfId="200" priority="130" operator="equal">
      <formula>"Muy Alta"</formula>
    </cfRule>
  </conditionalFormatting>
  <conditionalFormatting sqref="AU17:AU19">
    <cfRule type="cellIs" dxfId="199" priority="131" operator="equal">
      <formula>"Alta"</formula>
    </cfRule>
  </conditionalFormatting>
  <conditionalFormatting sqref="AU17:AU19">
    <cfRule type="cellIs" dxfId="198" priority="132" operator="equal">
      <formula>"Media"</formula>
    </cfRule>
  </conditionalFormatting>
  <conditionalFormatting sqref="AU17:AU19">
    <cfRule type="cellIs" dxfId="197" priority="133" operator="equal">
      <formula>"Baja"</formula>
    </cfRule>
  </conditionalFormatting>
  <conditionalFormatting sqref="AU17:AU19">
    <cfRule type="cellIs" dxfId="196" priority="134" operator="equal">
      <formula>"Muy Baja"</formula>
    </cfRule>
  </conditionalFormatting>
  <conditionalFormatting sqref="AW17:AW19">
    <cfRule type="cellIs" dxfId="195" priority="135" operator="equal">
      <formula>"Catastrófico"</formula>
    </cfRule>
  </conditionalFormatting>
  <conditionalFormatting sqref="AW17:AW19">
    <cfRule type="cellIs" dxfId="194" priority="136" operator="equal">
      <formula>"Mayor"</formula>
    </cfRule>
  </conditionalFormatting>
  <conditionalFormatting sqref="AW17:AW19">
    <cfRule type="cellIs" dxfId="193" priority="137" operator="equal">
      <formula>"Moderado"</formula>
    </cfRule>
  </conditionalFormatting>
  <conditionalFormatting sqref="AW17:AW19">
    <cfRule type="cellIs" dxfId="192" priority="138" operator="equal">
      <formula>"Menor"</formula>
    </cfRule>
  </conditionalFormatting>
  <conditionalFormatting sqref="AW17:AW19">
    <cfRule type="cellIs" dxfId="191" priority="139" operator="equal">
      <formula>"Leve"</formula>
    </cfRule>
  </conditionalFormatting>
  <conditionalFormatting sqref="AY17:AY19">
    <cfRule type="cellIs" dxfId="190" priority="140" operator="equal">
      <formula>"Extremo"</formula>
    </cfRule>
  </conditionalFormatting>
  <conditionalFormatting sqref="AY17:AY19">
    <cfRule type="cellIs" dxfId="189" priority="141" operator="equal">
      <formula>"Alto"</formula>
    </cfRule>
  </conditionalFormatting>
  <conditionalFormatting sqref="AY17:AY19">
    <cfRule type="cellIs" dxfId="188" priority="142" operator="equal">
      <formula>"Moderado"</formula>
    </cfRule>
  </conditionalFormatting>
  <conditionalFormatting sqref="AY17:AY19">
    <cfRule type="cellIs" dxfId="187" priority="143" operator="equal">
      <formula>"Bajo"</formula>
    </cfRule>
  </conditionalFormatting>
  <conditionalFormatting sqref="AU20:AU21">
    <cfRule type="cellIs" dxfId="186" priority="144" operator="equal">
      <formula>"Muy Alta"</formula>
    </cfRule>
  </conditionalFormatting>
  <conditionalFormatting sqref="AU20:AU21">
    <cfRule type="cellIs" dxfId="185" priority="145" operator="equal">
      <formula>"Alta"</formula>
    </cfRule>
  </conditionalFormatting>
  <conditionalFormatting sqref="AU20:AU21">
    <cfRule type="cellIs" dxfId="184" priority="146" operator="equal">
      <formula>"Media"</formula>
    </cfRule>
  </conditionalFormatting>
  <conditionalFormatting sqref="AU20:AU21">
    <cfRule type="cellIs" dxfId="183" priority="147" operator="equal">
      <formula>"Baja"</formula>
    </cfRule>
  </conditionalFormatting>
  <conditionalFormatting sqref="AU20:AU21">
    <cfRule type="cellIs" dxfId="182" priority="148" operator="equal">
      <formula>"Muy Baja"</formula>
    </cfRule>
  </conditionalFormatting>
  <conditionalFormatting sqref="AW20:AW21">
    <cfRule type="cellIs" dxfId="181" priority="149" operator="equal">
      <formula>"Catastrófico"</formula>
    </cfRule>
  </conditionalFormatting>
  <conditionalFormatting sqref="AW20:AW21">
    <cfRule type="cellIs" dxfId="180" priority="150" operator="equal">
      <formula>"Mayor"</formula>
    </cfRule>
  </conditionalFormatting>
  <conditionalFormatting sqref="AW20:AW21">
    <cfRule type="cellIs" dxfId="179" priority="151" operator="equal">
      <formula>"Moderado"</formula>
    </cfRule>
  </conditionalFormatting>
  <conditionalFormatting sqref="AW20:AW21">
    <cfRule type="cellIs" dxfId="178" priority="152" operator="equal">
      <formula>"Menor"</formula>
    </cfRule>
  </conditionalFormatting>
  <conditionalFormatting sqref="AW20:AW21">
    <cfRule type="cellIs" dxfId="177" priority="153" operator="equal">
      <formula>"Leve"</formula>
    </cfRule>
  </conditionalFormatting>
  <conditionalFormatting sqref="AY20:AY21">
    <cfRule type="cellIs" dxfId="176" priority="154" operator="equal">
      <formula>"Extremo"</formula>
    </cfRule>
  </conditionalFormatting>
  <conditionalFormatting sqref="AY20:AY21">
    <cfRule type="cellIs" dxfId="175" priority="155" operator="equal">
      <formula>"Alto"</formula>
    </cfRule>
  </conditionalFormatting>
  <conditionalFormatting sqref="AY20:AY21">
    <cfRule type="cellIs" dxfId="174" priority="156" operator="equal">
      <formula>"Moderado"</formula>
    </cfRule>
  </conditionalFormatting>
  <conditionalFormatting sqref="AY20:AY21">
    <cfRule type="cellIs" dxfId="173" priority="157" operator="equal">
      <formula>"Bajo"</formula>
    </cfRule>
  </conditionalFormatting>
  <conditionalFormatting sqref="AU30:AU31">
    <cfRule type="cellIs" dxfId="172" priority="158" operator="equal">
      <formula>"Muy Alta"</formula>
    </cfRule>
  </conditionalFormatting>
  <conditionalFormatting sqref="AU30:AU31">
    <cfRule type="cellIs" dxfId="171" priority="159" operator="equal">
      <formula>"Alta"</formula>
    </cfRule>
  </conditionalFormatting>
  <conditionalFormatting sqref="AU30:AU31">
    <cfRule type="cellIs" dxfId="170" priority="160" operator="equal">
      <formula>"Media"</formula>
    </cfRule>
  </conditionalFormatting>
  <conditionalFormatting sqref="AU30:AU31">
    <cfRule type="cellIs" dxfId="169" priority="161" operator="equal">
      <formula>"Baja"</formula>
    </cfRule>
  </conditionalFormatting>
  <conditionalFormatting sqref="AU30:AU31">
    <cfRule type="cellIs" dxfId="168" priority="162" operator="equal">
      <formula>"Muy Baja"</formula>
    </cfRule>
  </conditionalFormatting>
  <conditionalFormatting sqref="AW30:AW31">
    <cfRule type="cellIs" dxfId="167" priority="163" operator="equal">
      <formula>"Catastrófico"</formula>
    </cfRule>
  </conditionalFormatting>
  <conditionalFormatting sqref="AW30:AW31">
    <cfRule type="cellIs" dxfId="166" priority="164" operator="equal">
      <formula>"Mayor"</formula>
    </cfRule>
  </conditionalFormatting>
  <conditionalFormatting sqref="AW30:AW31">
    <cfRule type="cellIs" dxfId="165" priority="165" operator="equal">
      <formula>"Moderado"</formula>
    </cfRule>
  </conditionalFormatting>
  <conditionalFormatting sqref="AW30:AW31">
    <cfRule type="cellIs" dxfId="164" priority="166" operator="equal">
      <formula>"Menor"</formula>
    </cfRule>
  </conditionalFormatting>
  <conditionalFormatting sqref="AW30:AW31">
    <cfRule type="cellIs" dxfId="163" priority="167" operator="equal">
      <formula>"Leve"</formula>
    </cfRule>
  </conditionalFormatting>
  <conditionalFormatting sqref="AY30:AY31">
    <cfRule type="cellIs" dxfId="162" priority="168" operator="equal">
      <formula>"Extremo"</formula>
    </cfRule>
  </conditionalFormatting>
  <conditionalFormatting sqref="AY30:AY31">
    <cfRule type="cellIs" dxfId="161" priority="169" operator="equal">
      <formula>"Alto"</formula>
    </cfRule>
  </conditionalFormatting>
  <conditionalFormatting sqref="AY30:AY31">
    <cfRule type="cellIs" dxfId="160" priority="170" operator="equal">
      <formula>"Moderado"</formula>
    </cfRule>
  </conditionalFormatting>
  <conditionalFormatting sqref="AY30:AY31">
    <cfRule type="cellIs" dxfId="159" priority="171" operator="equal">
      <formula>"Bajo"</formula>
    </cfRule>
  </conditionalFormatting>
  <conditionalFormatting sqref="K30">
    <cfRule type="cellIs" dxfId="158" priority="172" operator="equal">
      <formula>"Muy Alta"</formula>
    </cfRule>
  </conditionalFormatting>
  <conditionalFormatting sqref="K30">
    <cfRule type="cellIs" dxfId="157" priority="173" operator="equal">
      <formula>"Alta"</formula>
    </cfRule>
  </conditionalFormatting>
  <conditionalFormatting sqref="K30">
    <cfRule type="cellIs" dxfId="156" priority="174" operator="equal">
      <formula>"Media"</formula>
    </cfRule>
  </conditionalFormatting>
  <conditionalFormatting sqref="K30">
    <cfRule type="cellIs" dxfId="155" priority="175" operator="equal">
      <formula>"Baja"</formula>
    </cfRule>
  </conditionalFormatting>
  <conditionalFormatting sqref="K30">
    <cfRule type="cellIs" dxfId="154" priority="176" operator="equal">
      <formula>"Muy Baja"</formula>
    </cfRule>
  </conditionalFormatting>
  <conditionalFormatting sqref="AJ30">
    <cfRule type="cellIs" dxfId="153" priority="177" operator="equal">
      <formula>"Extremo"</formula>
    </cfRule>
  </conditionalFormatting>
  <conditionalFormatting sqref="AJ30">
    <cfRule type="cellIs" dxfId="152" priority="178" operator="equal">
      <formula>"Alto"</formula>
    </cfRule>
  </conditionalFormatting>
  <conditionalFormatting sqref="AJ30">
    <cfRule type="cellIs" dxfId="151" priority="179" operator="equal">
      <formula>"Moderado"</formula>
    </cfRule>
  </conditionalFormatting>
  <conditionalFormatting sqref="AJ30">
    <cfRule type="cellIs" dxfId="150" priority="180" operator="equal">
      <formula>"Bajo"</formula>
    </cfRule>
  </conditionalFormatting>
  <conditionalFormatting sqref="AH30">
    <cfRule type="cellIs" dxfId="149" priority="181" operator="equal">
      <formula>"Catastrófico"</formula>
    </cfRule>
  </conditionalFormatting>
  <conditionalFormatting sqref="AH30">
    <cfRule type="cellIs" dxfId="148" priority="182" operator="equal">
      <formula>"Mayor"</formula>
    </cfRule>
  </conditionalFormatting>
  <conditionalFormatting sqref="AH30">
    <cfRule type="cellIs" dxfId="147" priority="183" operator="equal">
      <formula>"Moderado"</formula>
    </cfRule>
  </conditionalFormatting>
  <conditionalFormatting sqref="AH30">
    <cfRule type="cellIs" dxfId="146" priority="184" operator="equal">
      <formula>"Menor"</formula>
    </cfRule>
  </conditionalFormatting>
  <conditionalFormatting sqref="AH30">
    <cfRule type="cellIs" dxfId="145" priority="185" operator="equal">
      <formula>"Leve"</formula>
    </cfRule>
  </conditionalFormatting>
  <conditionalFormatting sqref="AU32:AU36">
    <cfRule type="cellIs" dxfId="144" priority="186" operator="equal">
      <formula>"Muy Alta"</formula>
    </cfRule>
  </conditionalFormatting>
  <conditionalFormatting sqref="AU32:AU36">
    <cfRule type="cellIs" dxfId="143" priority="187" operator="equal">
      <formula>"Alta"</formula>
    </cfRule>
  </conditionalFormatting>
  <conditionalFormatting sqref="AU32:AU36">
    <cfRule type="cellIs" dxfId="142" priority="188" operator="equal">
      <formula>"Media"</formula>
    </cfRule>
  </conditionalFormatting>
  <conditionalFormatting sqref="AU32:AU36">
    <cfRule type="cellIs" dxfId="141" priority="189" operator="equal">
      <formula>"Baja"</formula>
    </cfRule>
  </conditionalFormatting>
  <conditionalFormatting sqref="AU32:AU36">
    <cfRule type="cellIs" dxfId="140" priority="190" operator="equal">
      <formula>"Muy Baja"</formula>
    </cfRule>
  </conditionalFormatting>
  <conditionalFormatting sqref="AW32:AW36">
    <cfRule type="cellIs" dxfId="139" priority="191" operator="equal">
      <formula>"Catastrófico"</formula>
    </cfRule>
  </conditionalFormatting>
  <conditionalFormatting sqref="AW32:AW36">
    <cfRule type="cellIs" dxfId="138" priority="192" operator="equal">
      <formula>"Mayor"</formula>
    </cfRule>
  </conditionalFormatting>
  <conditionalFormatting sqref="AW32:AW36">
    <cfRule type="cellIs" dxfId="137" priority="193" operator="equal">
      <formula>"Moderado"</formula>
    </cfRule>
  </conditionalFormatting>
  <conditionalFormatting sqref="AW32:AW36">
    <cfRule type="cellIs" dxfId="136" priority="194" operator="equal">
      <formula>"Menor"</formula>
    </cfRule>
  </conditionalFormatting>
  <conditionalFormatting sqref="AW32:AW36">
    <cfRule type="cellIs" dxfId="135" priority="195" operator="equal">
      <formula>"Leve"</formula>
    </cfRule>
  </conditionalFormatting>
  <conditionalFormatting sqref="AY32:AY36">
    <cfRule type="cellIs" dxfId="134" priority="196" operator="equal">
      <formula>"Extremo"</formula>
    </cfRule>
  </conditionalFormatting>
  <conditionalFormatting sqref="AY32:AY36">
    <cfRule type="cellIs" dxfId="133" priority="197" operator="equal">
      <formula>"Alto"</formula>
    </cfRule>
  </conditionalFormatting>
  <conditionalFormatting sqref="AY32:AY36">
    <cfRule type="cellIs" dxfId="132" priority="198" operator="equal">
      <formula>"Moderado"</formula>
    </cfRule>
  </conditionalFormatting>
  <conditionalFormatting sqref="AY32:AY36">
    <cfRule type="cellIs" dxfId="131" priority="199" operator="equal">
      <formula>"Bajo"</formula>
    </cfRule>
  </conditionalFormatting>
  <conditionalFormatting sqref="K32:K35">
    <cfRule type="cellIs" dxfId="130" priority="200" operator="equal">
      <formula>"Muy Alta"</formula>
    </cfRule>
  </conditionalFormatting>
  <conditionalFormatting sqref="K32:K35">
    <cfRule type="cellIs" dxfId="129" priority="201" operator="equal">
      <formula>"Alta"</formula>
    </cfRule>
  </conditionalFormatting>
  <conditionalFormatting sqref="K32:K35">
    <cfRule type="cellIs" dxfId="128" priority="202" operator="equal">
      <formula>"Media"</formula>
    </cfRule>
  </conditionalFormatting>
  <conditionalFormatting sqref="K32:K35">
    <cfRule type="cellIs" dxfId="127" priority="203" operator="equal">
      <formula>"Baja"</formula>
    </cfRule>
  </conditionalFormatting>
  <conditionalFormatting sqref="K32:K35">
    <cfRule type="cellIs" dxfId="126" priority="204" operator="equal">
      <formula>"Muy Baja"</formula>
    </cfRule>
  </conditionalFormatting>
  <conditionalFormatting sqref="AJ32:AJ35">
    <cfRule type="cellIs" dxfId="125" priority="205" operator="equal">
      <formula>"Extremo"</formula>
    </cfRule>
  </conditionalFormatting>
  <conditionalFormatting sqref="AJ32:AJ35">
    <cfRule type="cellIs" dxfId="124" priority="206" operator="equal">
      <formula>"Alto"</formula>
    </cfRule>
  </conditionalFormatting>
  <conditionalFormatting sqref="AJ32:AJ35">
    <cfRule type="cellIs" dxfId="123" priority="207" operator="equal">
      <formula>"Moderado"</formula>
    </cfRule>
  </conditionalFormatting>
  <conditionalFormatting sqref="AJ32:AJ35">
    <cfRule type="cellIs" dxfId="122" priority="208" operator="equal">
      <formula>"Bajo"</formula>
    </cfRule>
  </conditionalFormatting>
  <conditionalFormatting sqref="AG32">
    <cfRule type="containsText" dxfId="121" priority="209" operator="containsText" text="❌">
      <formula>NOT(ISERROR(SEARCH(("❌"),(AG32))))</formula>
    </cfRule>
  </conditionalFormatting>
  <conditionalFormatting sqref="AH32:AH35">
    <cfRule type="cellIs" dxfId="120" priority="210" operator="equal">
      <formula>"Catastrófico"</formula>
    </cfRule>
  </conditionalFormatting>
  <conditionalFormatting sqref="AH32:AH35">
    <cfRule type="cellIs" dxfId="119" priority="211" operator="equal">
      <formula>"Mayor"</formula>
    </cfRule>
  </conditionalFormatting>
  <conditionalFormatting sqref="AH32:AH35">
    <cfRule type="cellIs" dxfId="118" priority="212" operator="equal">
      <formula>"Moderado"</formula>
    </cfRule>
  </conditionalFormatting>
  <conditionalFormatting sqref="AH32:AH35">
    <cfRule type="cellIs" dxfId="117" priority="213" operator="equal">
      <formula>"Menor"</formula>
    </cfRule>
  </conditionalFormatting>
  <conditionalFormatting sqref="AH32:AH35">
    <cfRule type="cellIs" dxfId="116" priority="214" operator="equal">
      <formula>"Leve"</formula>
    </cfRule>
  </conditionalFormatting>
  <conditionalFormatting sqref="AU37:AU40">
    <cfRule type="cellIs" dxfId="115" priority="215" operator="equal">
      <formula>"Muy Alta"</formula>
    </cfRule>
  </conditionalFormatting>
  <conditionalFormatting sqref="AU37:AU40">
    <cfRule type="cellIs" dxfId="114" priority="216" operator="equal">
      <formula>"Alta"</formula>
    </cfRule>
  </conditionalFormatting>
  <conditionalFormatting sqref="AU37:AU40">
    <cfRule type="cellIs" dxfId="113" priority="217" operator="equal">
      <formula>"Media"</formula>
    </cfRule>
  </conditionalFormatting>
  <conditionalFormatting sqref="AU37:AU40">
    <cfRule type="cellIs" dxfId="112" priority="218" operator="equal">
      <formula>"Baja"</formula>
    </cfRule>
  </conditionalFormatting>
  <conditionalFormatting sqref="AU37:AU40">
    <cfRule type="cellIs" dxfId="111" priority="219" operator="equal">
      <formula>"Muy Baja"</formula>
    </cfRule>
  </conditionalFormatting>
  <conditionalFormatting sqref="AW37:AW40">
    <cfRule type="cellIs" dxfId="110" priority="220" operator="equal">
      <formula>"Catastrófico"</formula>
    </cfRule>
  </conditionalFormatting>
  <conditionalFormatting sqref="AW37:AW40">
    <cfRule type="cellIs" dxfId="109" priority="221" operator="equal">
      <formula>"Mayor"</formula>
    </cfRule>
  </conditionalFormatting>
  <conditionalFormatting sqref="AW37:AW40">
    <cfRule type="cellIs" dxfId="108" priority="222" operator="equal">
      <formula>"Moderado"</formula>
    </cfRule>
  </conditionalFormatting>
  <conditionalFormatting sqref="AW37:AW40">
    <cfRule type="cellIs" dxfId="107" priority="223" operator="equal">
      <formula>"Menor"</formula>
    </cfRule>
  </conditionalFormatting>
  <conditionalFormatting sqref="AW37:AW40">
    <cfRule type="cellIs" dxfId="106" priority="224" operator="equal">
      <formula>"Leve"</formula>
    </cfRule>
  </conditionalFormatting>
  <conditionalFormatting sqref="AY37:AY40">
    <cfRule type="cellIs" dxfId="105" priority="225" operator="equal">
      <formula>"Extremo"</formula>
    </cfRule>
  </conditionalFormatting>
  <conditionalFormatting sqref="AY37:AY40">
    <cfRule type="cellIs" dxfId="104" priority="226" operator="equal">
      <formula>"Alto"</formula>
    </cfRule>
  </conditionalFormatting>
  <conditionalFormatting sqref="AY37:AY40">
    <cfRule type="cellIs" dxfId="103" priority="227" operator="equal">
      <formula>"Moderado"</formula>
    </cfRule>
  </conditionalFormatting>
  <conditionalFormatting sqref="AY37:AY40">
    <cfRule type="cellIs" dxfId="102" priority="228" operator="equal">
      <formula>"Bajo"</formula>
    </cfRule>
  </conditionalFormatting>
  <conditionalFormatting sqref="K37:K39">
    <cfRule type="cellIs" dxfId="101" priority="229" operator="equal">
      <formula>"Muy Alta"</formula>
    </cfRule>
  </conditionalFormatting>
  <conditionalFormatting sqref="K37:K39">
    <cfRule type="cellIs" dxfId="100" priority="230" operator="equal">
      <formula>"Alta"</formula>
    </cfRule>
  </conditionalFormatting>
  <conditionalFormatting sqref="K37:K39">
    <cfRule type="cellIs" dxfId="99" priority="231" operator="equal">
      <formula>"Media"</formula>
    </cfRule>
  </conditionalFormatting>
  <conditionalFormatting sqref="K37:K39">
    <cfRule type="cellIs" dxfId="98" priority="232" operator="equal">
      <formula>"Baja"</formula>
    </cfRule>
  </conditionalFormatting>
  <conditionalFormatting sqref="K37:K39">
    <cfRule type="cellIs" dxfId="97" priority="233" operator="equal">
      <formula>"Muy Baja"</formula>
    </cfRule>
  </conditionalFormatting>
  <conditionalFormatting sqref="AJ37:AJ39">
    <cfRule type="cellIs" dxfId="96" priority="234" operator="equal">
      <formula>"Extremo"</formula>
    </cfRule>
  </conditionalFormatting>
  <conditionalFormatting sqref="AJ37:AJ39">
    <cfRule type="cellIs" dxfId="95" priority="235" operator="equal">
      <formula>"Alto"</formula>
    </cfRule>
  </conditionalFormatting>
  <conditionalFormatting sqref="AJ37:AJ39">
    <cfRule type="cellIs" dxfId="94" priority="236" operator="equal">
      <formula>"Moderado"</formula>
    </cfRule>
  </conditionalFormatting>
  <conditionalFormatting sqref="AJ37:AJ39">
    <cfRule type="cellIs" dxfId="93" priority="237" operator="equal">
      <formula>"Bajo"</formula>
    </cfRule>
  </conditionalFormatting>
  <conditionalFormatting sqref="AG37:AG40">
    <cfRule type="containsText" dxfId="92" priority="238" operator="containsText" text="❌">
      <formula>NOT(ISERROR(SEARCH(("❌"),(AG37))))</formula>
    </cfRule>
  </conditionalFormatting>
  <conditionalFormatting sqref="AH37:AH39">
    <cfRule type="cellIs" dxfId="91" priority="239" operator="equal">
      <formula>"Catastrófico"</formula>
    </cfRule>
  </conditionalFormatting>
  <conditionalFormatting sqref="AH37:AH39">
    <cfRule type="cellIs" dxfId="90" priority="240" operator="equal">
      <formula>"Mayor"</formula>
    </cfRule>
  </conditionalFormatting>
  <conditionalFormatting sqref="AH37:AH39">
    <cfRule type="cellIs" dxfId="89" priority="241" operator="equal">
      <formula>"Moderado"</formula>
    </cfRule>
  </conditionalFormatting>
  <conditionalFormatting sqref="AH37:AH39">
    <cfRule type="cellIs" dxfId="88" priority="242" operator="equal">
      <formula>"Menor"</formula>
    </cfRule>
  </conditionalFormatting>
  <conditionalFormatting sqref="AH37:AH39">
    <cfRule type="cellIs" dxfId="87" priority="243" operator="equal">
      <formula>"Leve"</formula>
    </cfRule>
  </conditionalFormatting>
  <conditionalFormatting sqref="AU41">
    <cfRule type="cellIs" dxfId="86" priority="244" operator="equal">
      <formula>"Muy Alta"</formula>
    </cfRule>
  </conditionalFormatting>
  <conditionalFormatting sqref="AU41">
    <cfRule type="cellIs" dxfId="85" priority="245" operator="equal">
      <formula>"Alta"</formula>
    </cfRule>
  </conditionalFormatting>
  <conditionalFormatting sqref="AU41">
    <cfRule type="cellIs" dxfId="84" priority="246" operator="equal">
      <formula>"Media"</formula>
    </cfRule>
  </conditionalFormatting>
  <conditionalFormatting sqref="AU41">
    <cfRule type="cellIs" dxfId="83" priority="247" operator="equal">
      <formula>"Baja"</formula>
    </cfRule>
  </conditionalFormatting>
  <conditionalFormatting sqref="AU41">
    <cfRule type="cellIs" dxfId="82" priority="248" operator="equal">
      <formula>"Muy Baja"</formula>
    </cfRule>
  </conditionalFormatting>
  <conditionalFormatting sqref="AW41">
    <cfRule type="cellIs" dxfId="81" priority="249" operator="equal">
      <formula>"Catastrófico"</formula>
    </cfRule>
  </conditionalFormatting>
  <conditionalFormatting sqref="AW41">
    <cfRule type="cellIs" dxfId="80" priority="250" operator="equal">
      <formula>"Mayor"</formula>
    </cfRule>
  </conditionalFormatting>
  <conditionalFormatting sqref="AW41">
    <cfRule type="cellIs" dxfId="79" priority="251" operator="equal">
      <formula>"Moderado"</formula>
    </cfRule>
  </conditionalFormatting>
  <conditionalFormatting sqref="AW41">
    <cfRule type="cellIs" dxfId="78" priority="252" operator="equal">
      <formula>"Menor"</formula>
    </cfRule>
  </conditionalFormatting>
  <conditionalFormatting sqref="AW41">
    <cfRule type="cellIs" dxfId="77" priority="253" operator="equal">
      <formula>"Leve"</formula>
    </cfRule>
  </conditionalFormatting>
  <conditionalFormatting sqref="AY41">
    <cfRule type="cellIs" dxfId="76" priority="254" operator="equal">
      <formula>"Extremo"</formula>
    </cfRule>
  </conditionalFormatting>
  <conditionalFormatting sqref="AY41">
    <cfRule type="cellIs" dxfId="75" priority="255" operator="equal">
      <formula>"Alto"</formula>
    </cfRule>
  </conditionalFormatting>
  <conditionalFormatting sqref="AY41">
    <cfRule type="cellIs" dxfId="74" priority="256" operator="equal">
      <formula>"Moderado"</formula>
    </cfRule>
  </conditionalFormatting>
  <conditionalFormatting sqref="AY41">
    <cfRule type="cellIs" dxfId="73" priority="257" operator="equal">
      <formula>"Bajo"</formula>
    </cfRule>
  </conditionalFormatting>
  <conditionalFormatting sqref="K41">
    <cfRule type="cellIs" dxfId="72" priority="258" operator="equal">
      <formula>"Muy Alta"</formula>
    </cfRule>
  </conditionalFormatting>
  <conditionalFormatting sqref="K41">
    <cfRule type="cellIs" dxfId="71" priority="259" operator="equal">
      <formula>"Alta"</formula>
    </cfRule>
  </conditionalFormatting>
  <conditionalFormatting sqref="K41">
    <cfRule type="cellIs" dxfId="70" priority="260" operator="equal">
      <formula>"Media"</formula>
    </cfRule>
  </conditionalFormatting>
  <conditionalFormatting sqref="K41">
    <cfRule type="cellIs" dxfId="69" priority="261" operator="equal">
      <formula>"Baja"</formula>
    </cfRule>
  </conditionalFormatting>
  <conditionalFormatting sqref="K41">
    <cfRule type="cellIs" dxfId="68" priority="262" operator="equal">
      <formula>"Muy Baja"</formula>
    </cfRule>
  </conditionalFormatting>
  <conditionalFormatting sqref="AJ41">
    <cfRule type="cellIs" dxfId="67" priority="263" operator="equal">
      <formula>"Extremo"</formula>
    </cfRule>
  </conditionalFormatting>
  <conditionalFormatting sqref="AJ41">
    <cfRule type="cellIs" dxfId="66" priority="264" operator="equal">
      <formula>"Alto"</formula>
    </cfRule>
  </conditionalFormatting>
  <conditionalFormatting sqref="AJ41">
    <cfRule type="cellIs" dxfId="65" priority="265" operator="equal">
      <formula>"Moderado"</formula>
    </cfRule>
  </conditionalFormatting>
  <conditionalFormatting sqref="AJ41">
    <cfRule type="cellIs" dxfId="64" priority="266" operator="equal">
      <formula>"Bajo"</formula>
    </cfRule>
  </conditionalFormatting>
  <conditionalFormatting sqref="AG41">
    <cfRule type="containsText" dxfId="63" priority="267" operator="containsText" text="❌">
      <formula>NOT(ISERROR(SEARCH(("❌"),(AG41))))</formula>
    </cfRule>
  </conditionalFormatting>
  <conditionalFormatting sqref="AH41">
    <cfRule type="cellIs" dxfId="62" priority="268" operator="equal">
      <formula>"Catastrófico"</formula>
    </cfRule>
  </conditionalFormatting>
  <conditionalFormatting sqref="AH41">
    <cfRule type="cellIs" dxfId="61" priority="269" operator="equal">
      <formula>"Mayor"</formula>
    </cfRule>
  </conditionalFormatting>
  <conditionalFormatting sqref="AH41">
    <cfRule type="cellIs" dxfId="60" priority="270" operator="equal">
      <formula>"Moderado"</formula>
    </cfRule>
  </conditionalFormatting>
  <conditionalFormatting sqref="AH41">
    <cfRule type="cellIs" dxfId="59" priority="271" operator="equal">
      <formula>"Menor"</formula>
    </cfRule>
  </conditionalFormatting>
  <conditionalFormatting sqref="AH41">
    <cfRule type="cellIs" dxfId="58" priority="272" operator="equal">
      <formula>"Leve"</formula>
    </cfRule>
  </conditionalFormatting>
  <conditionalFormatting sqref="K43">
    <cfRule type="cellIs" dxfId="57" priority="273" operator="equal">
      <formula>"Muy Alta"</formula>
    </cfRule>
  </conditionalFormatting>
  <conditionalFormatting sqref="K43">
    <cfRule type="cellIs" dxfId="56" priority="274" operator="equal">
      <formula>"Alta"</formula>
    </cfRule>
  </conditionalFormatting>
  <conditionalFormatting sqref="K43">
    <cfRule type="cellIs" dxfId="55" priority="275" operator="equal">
      <formula>"Media"</formula>
    </cfRule>
  </conditionalFormatting>
  <conditionalFormatting sqref="K43">
    <cfRule type="cellIs" dxfId="54" priority="276" operator="equal">
      <formula>"Baja"</formula>
    </cfRule>
  </conditionalFormatting>
  <conditionalFormatting sqref="K43">
    <cfRule type="cellIs" dxfId="53" priority="277" operator="equal">
      <formula>"Muy Baja"</formula>
    </cfRule>
  </conditionalFormatting>
  <conditionalFormatting sqref="AH43">
    <cfRule type="cellIs" dxfId="52" priority="278" operator="equal">
      <formula>"Catastrófico"</formula>
    </cfRule>
  </conditionalFormatting>
  <conditionalFormatting sqref="AH43">
    <cfRule type="cellIs" dxfId="51" priority="279" operator="equal">
      <formula>"Mayor"</formula>
    </cfRule>
  </conditionalFormatting>
  <conditionalFormatting sqref="AH43">
    <cfRule type="cellIs" dxfId="50" priority="280" operator="equal">
      <formula>"Moderado"</formula>
    </cfRule>
  </conditionalFormatting>
  <conditionalFormatting sqref="AH43">
    <cfRule type="cellIs" dxfId="49" priority="281" operator="equal">
      <formula>"Menor"</formula>
    </cfRule>
  </conditionalFormatting>
  <conditionalFormatting sqref="AH43">
    <cfRule type="cellIs" dxfId="48" priority="282" operator="equal">
      <formula>"Leve"</formula>
    </cfRule>
  </conditionalFormatting>
  <conditionalFormatting sqref="AJ43">
    <cfRule type="cellIs" dxfId="47" priority="283" operator="equal">
      <formula>"Extremo"</formula>
    </cfRule>
  </conditionalFormatting>
  <conditionalFormatting sqref="AJ43">
    <cfRule type="cellIs" dxfId="46" priority="284" operator="equal">
      <formula>"Alto"</formula>
    </cfRule>
  </conditionalFormatting>
  <conditionalFormatting sqref="AJ43">
    <cfRule type="cellIs" dxfId="45" priority="285" operator="equal">
      <formula>"Moderado"</formula>
    </cfRule>
  </conditionalFormatting>
  <conditionalFormatting sqref="AJ43">
    <cfRule type="cellIs" dxfId="44" priority="286" operator="equal">
      <formula>"Bajo"</formula>
    </cfRule>
  </conditionalFormatting>
  <conditionalFormatting sqref="AU43:AU46">
    <cfRule type="cellIs" dxfId="43" priority="287" operator="equal">
      <formula>"Muy Alta"</formula>
    </cfRule>
  </conditionalFormatting>
  <conditionalFormatting sqref="AU43:AU46">
    <cfRule type="cellIs" dxfId="42" priority="288" operator="equal">
      <formula>"Alta"</formula>
    </cfRule>
  </conditionalFormatting>
  <conditionalFormatting sqref="AU43:AU46">
    <cfRule type="cellIs" dxfId="41" priority="289" operator="equal">
      <formula>"Media"</formula>
    </cfRule>
  </conditionalFormatting>
  <conditionalFormatting sqref="AU43:AU46">
    <cfRule type="cellIs" dxfId="40" priority="290" operator="equal">
      <formula>"Baja"</formula>
    </cfRule>
  </conditionalFormatting>
  <conditionalFormatting sqref="AU43:AU46">
    <cfRule type="cellIs" dxfId="39" priority="291" operator="equal">
      <formula>"Muy Baja"</formula>
    </cfRule>
  </conditionalFormatting>
  <conditionalFormatting sqref="AW43:AW46">
    <cfRule type="cellIs" dxfId="38" priority="292" operator="equal">
      <formula>"Catastrófico"</formula>
    </cfRule>
  </conditionalFormatting>
  <conditionalFormatting sqref="AW43:AW46">
    <cfRule type="cellIs" dxfId="37" priority="293" operator="equal">
      <formula>"Mayor"</formula>
    </cfRule>
  </conditionalFormatting>
  <conditionalFormatting sqref="AW43:AW46">
    <cfRule type="cellIs" dxfId="36" priority="294" operator="equal">
      <formula>"Moderado"</formula>
    </cfRule>
  </conditionalFormatting>
  <conditionalFormatting sqref="AW43:AW46">
    <cfRule type="cellIs" dxfId="35" priority="295" operator="equal">
      <formula>"Menor"</formula>
    </cfRule>
  </conditionalFormatting>
  <conditionalFormatting sqref="AW43:AW46">
    <cfRule type="cellIs" dxfId="34" priority="296" operator="equal">
      <formula>"Leve"</formula>
    </cfRule>
  </conditionalFormatting>
  <conditionalFormatting sqref="AY43:AY46">
    <cfRule type="cellIs" dxfId="33" priority="297" operator="equal">
      <formula>"Extremo"</formula>
    </cfRule>
  </conditionalFormatting>
  <conditionalFormatting sqref="AY43:AY46">
    <cfRule type="cellIs" dxfId="32" priority="298" operator="equal">
      <formula>"Alto"</formula>
    </cfRule>
  </conditionalFormatting>
  <conditionalFormatting sqref="AY43:AY46">
    <cfRule type="cellIs" dxfId="31" priority="299" operator="equal">
      <formula>"Moderado"</formula>
    </cfRule>
  </conditionalFormatting>
  <conditionalFormatting sqref="AY43:AY46">
    <cfRule type="cellIs" dxfId="30" priority="300" operator="equal">
      <formula>"Bajo"</formula>
    </cfRule>
  </conditionalFormatting>
  <conditionalFormatting sqref="AG43:AG46">
    <cfRule type="containsText" dxfId="29" priority="301" operator="containsText" text="❌">
      <formula>NOT(ISERROR(SEARCH(("❌"),(AG43))))</formula>
    </cfRule>
  </conditionalFormatting>
  <conditionalFormatting sqref="K47">
    <cfRule type="cellIs" dxfId="28" priority="302" operator="equal">
      <formula>"Muy Alta"</formula>
    </cfRule>
  </conditionalFormatting>
  <conditionalFormatting sqref="K47">
    <cfRule type="cellIs" dxfId="27" priority="303" operator="equal">
      <formula>"Alta"</formula>
    </cfRule>
  </conditionalFormatting>
  <conditionalFormatting sqref="K47">
    <cfRule type="cellIs" dxfId="26" priority="304" operator="equal">
      <formula>"Media"</formula>
    </cfRule>
  </conditionalFormatting>
  <conditionalFormatting sqref="K47">
    <cfRule type="cellIs" dxfId="25" priority="305" operator="equal">
      <formula>"Baja"</formula>
    </cfRule>
  </conditionalFormatting>
  <conditionalFormatting sqref="K47">
    <cfRule type="cellIs" dxfId="24" priority="306" operator="equal">
      <formula>"Muy Baja"</formula>
    </cfRule>
  </conditionalFormatting>
  <conditionalFormatting sqref="AJ47">
    <cfRule type="cellIs" dxfId="23" priority="307" operator="equal">
      <formula>"Extremo"</formula>
    </cfRule>
  </conditionalFormatting>
  <conditionalFormatting sqref="AJ47">
    <cfRule type="cellIs" dxfId="22" priority="308" operator="equal">
      <formula>"Alto"</formula>
    </cfRule>
  </conditionalFormatting>
  <conditionalFormatting sqref="AJ47">
    <cfRule type="cellIs" dxfId="21" priority="309" operator="equal">
      <formula>"Moderado"</formula>
    </cfRule>
  </conditionalFormatting>
  <conditionalFormatting sqref="AJ47">
    <cfRule type="cellIs" dxfId="20" priority="310" operator="equal">
      <formula>"Bajo"</formula>
    </cfRule>
  </conditionalFormatting>
  <conditionalFormatting sqref="AG47:AG50">
    <cfRule type="containsText" dxfId="19" priority="311" operator="containsText" text="❌">
      <formula>NOT(ISERROR(SEARCH(("❌"),(AG47))))</formula>
    </cfRule>
  </conditionalFormatting>
  <conditionalFormatting sqref="AH47">
    <cfRule type="cellIs" dxfId="18" priority="312" operator="equal">
      <formula>"Catastrófico"</formula>
    </cfRule>
  </conditionalFormatting>
  <conditionalFormatting sqref="AH47">
    <cfRule type="cellIs" dxfId="17" priority="313" operator="equal">
      <formula>"Mayor"</formula>
    </cfRule>
  </conditionalFormatting>
  <conditionalFormatting sqref="AH47">
    <cfRule type="cellIs" dxfId="16" priority="314" operator="equal">
      <formula>"Moderado"</formula>
    </cfRule>
  </conditionalFormatting>
  <conditionalFormatting sqref="AH47">
    <cfRule type="cellIs" dxfId="15" priority="315" operator="equal">
      <formula>"Menor"</formula>
    </cfRule>
  </conditionalFormatting>
  <conditionalFormatting sqref="AH47">
    <cfRule type="cellIs" dxfId="14" priority="316" operator="equal">
      <formula>"Leve"</formula>
    </cfRule>
  </conditionalFormatting>
  <conditionalFormatting sqref="AU47:AU50">
    <cfRule type="cellIs" dxfId="13" priority="317" operator="equal">
      <formula>"Muy Alta"</formula>
    </cfRule>
  </conditionalFormatting>
  <conditionalFormatting sqref="AU47:AU50">
    <cfRule type="cellIs" dxfId="12" priority="318" operator="equal">
      <formula>"Alta"</formula>
    </cfRule>
  </conditionalFormatting>
  <conditionalFormatting sqref="AU47:AU50">
    <cfRule type="cellIs" dxfId="11" priority="319" operator="equal">
      <formula>"Media"</formula>
    </cfRule>
  </conditionalFormatting>
  <conditionalFormatting sqref="AU47:AU50">
    <cfRule type="cellIs" dxfId="10" priority="320" operator="equal">
      <formula>"Baja"</formula>
    </cfRule>
  </conditionalFormatting>
  <conditionalFormatting sqref="AU47:AU50">
    <cfRule type="cellIs" dxfId="9" priority="321" operator="equal">
      <formula>"Muy Baja"</formula>
    </cfRule>
  </conditionalFormatting>
  <conditionalFormatting sqref="AW47:AW50">
    <cfRule type="cellIs" dxfId="8" priority="322" operator="equal">
      <formula>"Catastrófico"</formula>
    </cfRule>
  </conditionalFormatting>
  <conditionalFormatting sqref="AW47:AW50">
    <cfRule type="cellIs" dxfId="7" priority="323" operator="equal">
      <formula>"Mayor"</formula>
    </cfRule>
  </conditionalFormatting>
  <conditionalFormatting sqref="AW47:AW50">
    <cfRule type="cellIs" dxfId="6" priority="324" operator="equal">
      <formula>"Moderado"</formula>
    </cfRule>
  </conditionalFormatting>
  <conditionalFormatting sqref="AW47:AW50">
    <cfRule type="cellIs" dxfId="5" priority="325" operator="equal">
      <formula>"Menor"</formula>
    </cfRule>
  </conditionalFormatting>
  <conditionalFormatting sqref="AW47:AW50">
    <cfRule type="cellIs" dxfId="4" priority="326" operator="equal">
      <formula>"Leve"</formula>
    </cfRule>
  </conditionalFormatting>
  <conditionalFormatting sqref="AY47:AY50">
    <cfRule type="cellIs" dxfId="3" priority="327" operator="equal">
      <formula>"Extremo"</formula>
    </cfRule>
  </conditionalFormatting>
  <conditionalFormatting sqref="AY47:AY50">
    <cfRule type="cellIs" dxfId="2" priority="328" operator="equal">
      <formula>"Alto"</formula>
    </cfRule>
  </conditionalFormatting>
  <conditionalFormatting sqref="AY47:AY50">
    <cfRule type="cellIs" dxfId="1" priority="329" operator="equal">
      <formula>"Moderado"</formula>
    </cfRule>
  </conditionalFormatting>
  <conditionalFormatting sqref="AY47:AY50">
    <cfRule type="cellIs" dxfId="0" priority="330" operator="equal">
      <formula>"Bajo"</formula>
    </cfRule>
  </conditionalFormatting>
  <dataValidations count="1">
    <dataValidation type="list" allowBlank="1" showErrorMessage="1" sqref="M10:AE10 M13:AE13 M15:AE17 M20:AE20 M22:AE22 M25:AE25 M28:AE28 M30:AE30 M32:AE32 M37:AE37 M41:AE43 M47:AE47" xr:uid="{00000000-0002-0000-0100-000000000000}">
      <formula1>"si,no"</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O26"/>
  <sheetViews>
    <sheetView showGridLines="0" tabSelected="1" zoomScale="75" zoomScaleNormal="90" workbookViewId="0">
      <selection activeCell="O26" sqref="O26"/>
    </sheetView>
  </sheetViews>
  <sheetFormatPr baseColWidth="10" defaultColWidth="11.5" defaultRowHeight="13" x14ac:dyDescent="0.15"/>
  <cols>
    <col min="1" max="1" width="40.5" style="1" customWidth="1"/>
    <col min="2" max="2" width="9.33203125" style="1" customWidth="1"/>
    <col min="3" max="3" width="44" style="1" customWidth="1"/>
    <col min="4" max="4" width="54.5" style="1" customWidth="1"/>
    <col min="5" max="5" width="40.5" style="1" customWidth="1"/>
    <col min="6" max="6" width="39" style="1" bestFit="1" customWidth="1"/>
    <col min="7" max="7" width="159.5" style="1" customWidth="1"/>
    <col min="8" max="8" width="69.83203125" style="1" customWidth="1"/>
    <col min="9" max="9" width="32.5" style="1" bestFit="1" customWidth="1"/>
    <col min="10" max="10" width="64" style="1" customWidth="1"/>
    <col min="11" max="11" width="31" style="1" customWidth="1"/>
    <col min="12" max="14" width="22.83203125" style="353" customWidth="1"/>
    <col min="15" max="15" width="18.83203125" style="1" customWidth="1"/>
    <col min="16" max="16384" width="11.5" style="1"/>
  </cols>
  <sheetData>
    <row r="1" spans="1:15" ht="14" thickBot="1" x14ac:dyDescent="0.2"/>
    <row r="2" spans="1:15" ht="19" thickBot="1" x14ac:dyDescent="0.2">
      <c r="A2" s="439"/>
      <c r="B2" s="447" t="s">
        <v>228</v>
      </c>
      <c r="C2" s="447"/>
      <c r="D2" s="447"/>
      <c r="E2" s="447"/>
      <c r="F2" s="447"/>
      <c r="G2" s="448"/>
      <c r="H2" s="457" t="s">
        <v>238</v>
      </c>
      <c r="I2" s="458"/>
    </row>
    <row r="3" spans="1:15" ht="19" thickBot="1" x14ac:dyDescent="0.2">
      <c r="A3" s="440"/>
      <c r="B3" s="449"/>
      <c r="C3" s="449"/>
      <c r="D3" s="449"/>
      <c r="E3" s="449"/>
      <c r="F3" s="449"/>
      <c r="G3" s="450"/>
      <c r="H3" s="451" t="s">
        <v>232</v>
      </c>
      <c r="I3" s="452"/>
    </row>
    <row r="4" spans="1:15" ht="18.75" customHeight="1" x14ac:dyDescent="0.15">
      <c r="A4" s="440"/>
      <c r="B4" s="447" t="s">
        <v>226</v>
      </c>
      <c r="C4" s="447"/>
      <c r="D4" s="447"/>
      <c r="E4" s="447"/>
      <c r="F4" s="447"/>
      <c r="G4" s="448"/>
      <c r="H4" s="453" t="s">
        <v>229</v>
      </c>
      <c r="I4" s="454"/>
    </row>
    <row r="5" spans="1:15" ht="15.75" customHeight="1" thickBot="1" x14ac:dyDescent="0.2">
      <c r="A5" s="440"/>
      <c r="B5" s="449"/>
      <c r="C5" s="449"/>
      <c r="D5" s="449"/>
      <c r="E5" s="449"/>
      <c r="F5" s="449"/>
      <c r="G5" s="450"/>
      <c r="H5" s="455"/>
      <c r="I5" s="456"/>
    </row>
    <row r="6" spans="1:15" ht="15" customHeight="1" thickBot="1" x14ac:dyDescent="0.2">
      <c r="A6" s="441"/>
      <c r="I6" s="2"/>
    </row>
    <row r="7" spans="1:15" ht="29.25" customHeight="1" thickBot="1" x14ac:dyDescent="0.2">
      <c r="A7" s="442" t="s">
        <v>12</v>
      </c>
      <c r="B7" s="443"/>
      <c r="C7" s="443"/>
      <c r="D7" s="443"/>
      <c r="E7" s="443"/>
      <c r="F7" s="443"/>
      <c r="G7" s="443"/>
      <c r="H7" s="443"/>
      <c r="I7" s="444"/>
    </row>
    <row r="8" spans="1:15" ht="30" thickBot="1" x14ac:dyDescent="0.2">
      <c r="A8" s="445" t="s">
        <v>13</v>
      </c>
      <c r="B8" s="446"/>
      <c r="C8" s="446"/>
      <c r="D8" s="446"/>
      <c r="E8" s="446"/>
      <c r="F8" s="446"/>
      <c r="G8" s="446"/>
      <c r="H8" s="446"/>
      <c r="I8" s="446"/>
      <c r="J8" s="433"/>
      <c r="K8" s="434"/>
      <c r="L8" s="434"/>
      <c r="M8" s="434"/>
      <c r="N8" s="434"/>
      <c r="O8" s="435"/>
    </row>
    <row r="9" spans="1:15" s="260" customFormat="1" ht="69" thickBot="1" x14ac:dyDescent="0.25">
      <c r="A9" s="258" t="s">
        <v>0</v>
      </c>
      <c r="B9" s="438" t="s">
        <v>14</v>
      </c>
      <c r="C9" s="438"/>
      <c r="D9" s="259" t="s">
        <v>1</v>
      </c>
      <c r="E9" s="258" t="s">
        <v>15</v>
      </c>
      <c r="F9" s="259" t="s">
        <v>2</v>
      </c>
      <c r="G9" s="258" t="s">
        <v>213</v>
      </c>
      <c r="H9" s="258" t="s">
        <v>214</v>
      </c>
      <c r="I9" s="259" t="s">
        <v>1097</v>
      </c>
      <c r="J9" s="186" t="s">
        <v>1022</v>
      </c>
      <c r="K9" s="187" t="s">
        <v>214</v>
      </c>
      <c r="L9" s="354" t="s">
        <v>1018</v>
      </c>
      <c r="M9" s="354" t="s">
        <v>1019</v>
      </c>
      <c r="N9" s="355" t="s">
        <v>1020</v>
      </c>
      <c r="O9" s="228" t="s">
        <v>1021</v>
      </c>
    </row>
    <row r="10" spans="1:15" ht="134" thickBot="1" x14ac:dyDescent="0.2">
      <c r="A10" s="428" t="s">
        <v>858</v>
      </c>
      <c r="B10" s="138" t="s">
        <v>3</v>
      </c>
      <c r="C10" s="139" t="s">
        <v>1098</v>
      </c>
      <c r="D10" s="139" t="s">
        <v>1099</v>
      </c>
      <c r="E10" s="139" t="s">
        <v>239</v>
      </c>
      <c r="F10" s="140" t="s">
        <v>240</v>
      </c>
      <c r="G10" s="431" t="s">
        <v>953</v>
      </c>
      <c r="H10" s="432"/>
      <c r="I10" s="432"/>
      <c r="J10" s="310" t="s">
        <v>1289</v>
      </c>
      <c r="K10" s="311" t="s">
        <v>1085</v>
      </c>
      <c r="L10" s="356">
        <v>0.75</v>
      </c>
      <c r="M10" s="357">
        <v>0.25</v>
      </c>
      <c r="N10" s="358"/>
      <c r="O10" s="256">
        <f>SUM(L10:N10)</f>
        <v>1</v>
      </c>
    </row>
    <row r="11" spans="1:15" ht="134" thickBot="1" x14ac:dyDescent="0.2">
      <c r="A11" s="430"/>
      <c r="B11" s="138" t="s">
        <v>4</v>
      </c>
      <c r="C11" s="139" t="s">
        <v>241</v>
      </c>
      <c r="D11" s="139" t="s">
        <v>242</v>
      </c>
      <c r="E11" s="139" t="s">
        <v>243</v>
      </c>
      <c r="F11" s="142" t="s">
        <v>841</v>
      </c>
      <c r="G11" s="157" t="s">
        <v>1100</v>
      </c>
      <c r="H11" s="158" t="s">
        <v>981</v>
      </c>
      <c r="I11" s="180" t="s">
        <v>893</v>
      </c>
      <c r="J11" s="312" t="s">
        <v>1305</v>
      </c>
      <c r="K11" s="315"/>
      <c r="L11" s="359">
        <v>0.33</v>
      </c>
      <c r="M11" s="359">
        <v>0.33</v>
      </c>
      <c r="N11" s="360">
        <v>0.2</v>
      </c>
      <c r="O11" s="257">
        <f t="shared" ref="O11:O25" si="0">SUM(L11:N11)</f>
        <v>0.8600000000000001</v>
      </c>
    </row>
    <row r="12" spans="1:15" ht="172" thickBot="1" x14ac:dyDescent="0.2">
      <c r="A12" s="428" t="s">
        <v>859</v>
      </c>
      <c r="B12" s="138" t="s">
        <v>5</v>
      </c>
      <c r="C12" s="139" t="s">
        <v>244</v>
      </c>
      <c r="D12" s="139" t="s">
        <v>1101</v>
      </c>
      <c r="E12" s="139" t="s">
        <v>1102</v>
      </c>
      <c r="F12" s="140" t="s">
        <v>245</v>
      </c>
      <c r="G12" s="157" t="s">
        <v>1103</v>
      </c>
      <c r="H12" s="158" t="s">
        <v>920</v>
      </c>
      <c r="I12" s="180" t="s">
        <v>893</v>
      </c>
      <c r="J12" s="312" t="s">
        <v>1290</v>
      </c>
      <c r="K12" s="316" t="s">
        <v>1291</v>
      </c>
      <c r="L12" s="359">
        <v>0.33</v>
      </c>
      <c r="M12" s="359">
        <v>0.33</v>
      </c>
      <c r="N12" s="360">
        <v>0.34</v>
      </c>
      <c r="O12" s="257">
        <f t="shared" si="0"/>
        <v>1</v>
      </c>
    </row>
    <row r="13" spans="1:15" ht="58" thickBot="1" x14ac:dyDescent="0.2">
      <c r="A13" s="429"/>
      <c r="B13" s="138" t="s">
        <v>6</v>
      </c>
      <c r="C13" s="139" t="s">
        <v>246</v>
      </c>
      <c r="D13" s="139" t="s">
        <v>247</v>
      </c>
      <c r="E13" s="139" t="s">
        <v>1102</v>
      </c>
      <c r="F13" s="140" t="s">
        <v>248</v>
      </c>
      <c r="G13" s="157" t="s">
        <v>1104</v>
      </c>
      <c r="H13" s="157" t="s">
        <v>915</v>
      </c>
      <c r="I13" s="180" t="s">
        <v>893</v>
      </c>
      <c r="J13" s="317" t="s">
        <v>1105</v>
      </c>
      <c r="K13" s="316" t="s">
        <v>1086</v>
      </c>
      <c r="L13" s="359">
        <v>0.33329999999999999</v>
      </c>
      <c r="M13" s="359">
        <v>0</v>
      </c>
      <c r="N13" s="360">
        <v>0</v>
      </c>
      <c r="O13" s="257">
        <f t="shared" si="0"/>
        <v>0.33329999999999999</v>
      </c>
    </row>
    <row r="14" spans="1:15" ht="77" thickBot="1" x14ac:dyDescent="0.2">
      <c r="A14" s="429"/>
      <c r="B14" s="138" t="s">
        <v>7</v>
      </c>
      <c r="C14" s="139" t="s">
        <v>1106</v>
      </c>
      <c r="D14" s="139" t="s">
        <v>249</v>
      </c>
      <c r="E14" s="139" t="s">
        <v>1102</v>
      </c>
      <c r="F14" s="140" t="s">
        <v>250</v>
      </c>
      <c r="G14" s="157" t="s">
        <v>916</v>
      </c>
      <c r="H14" s="158" t="s">
        <v>920</v>
      </c>
      <c r="I14" s="180" t="s">
        <v>893</v>
      </c>
      <c r="J14" s="317" t="s">
        <v>1107</v>
      </c>
      <c r="K14" s="316" t="s">
        <v>1108</v>
      </c>
      <c r="L14" s="359">
        <v>0.33329999999999999</v>
      </c>
      <c r="M14" s="359">
        <v>0.33329999999999999</v>
      </c>
      <c r="N14" s="359">
        <v>0.33329999999999999</v>
      </c>
      <c r="O14" s="257">
        <f t="shared" si="0"/>
        <v>0.99990000000000001</v>
      </c>
    </row>
    <row r="15" spans="1:15" ht="115" thickBot="1" x14ac:dyDescent="0.2">
      <c r="A15" s="429"/>
      <c r="B15" s="138" t="s">
        <v>199</v>
      </c>
      <c r="C15" s="139" t="s">
        <v>1109</v>
      </c>
      <c r="D15" s="139" t="s">
        <v>251</v>
      </c>
      <c r="E15" s="141" t="s">
        <v>252</v>
      </c>
      <c r="F15" s="140" t="s">
        <v>842</v>
      </c>
      <c r="G15" s="157" t="s">
        <v>1110</v>
      </c>
      <c r="H15" s="158" t="s">
        <v>982</v>
      </c>
      <c r="I15" s="180" t="s">
        <v>893</v>
      </c>
      <c r="J15" s="317" t="s">
        <v>1111</v>
      </c>
      <c r="K15" s="316" t="s">
        <v>1087</v>
      </c>
      <c r="L15" s="359">
        <v>0.33329999999999999</v>
      </c>
      <c r="M15" s="359">
        <v>0.33329999999999999</v>
      </c>
      <c r="N15" s="359">
        <v>0.33329999999999999</v>
      </c>
      <c r="O15" s="257">
        <f t="shared" si="0"/>
        <v>0.99990000000000001</v>
      </c>
    </row>
    <row r="16" spans="1:15" ht="191" thickBot="1" x14ac:dyDescent="0.2">
      <c r="A16" s="429"/>
      <c r="B16" s="138" t="s">
        <v>201</v>
      </c>
      <c r="C16" s="139" t="s">
        <v>254</v>
      </c>
      <c r="D16" s="139" t="s">
        <v>255</v>
      </c>
      <c r="E16" s="139" t="s">
        <v>243</v>
      </c>
      <c r="F16" s="140" t="s">
        <v>256</v>
      </c>
      <c r="G16" s="157" t="s">
        <v>1112</v>
      </c>
      <c r="H16" s="158" t="s">
        <v>983</v>
      </c>
      <c r="I16" s="180" t="s">
        <v>893</v>
      </c>
      <c r="J16" s="317" t="s">
        <v>1113</v>
      </c>
      <c r="K16" s="316" t="s">
        <v>1088</v>
      </c>
      <c r="L16" s="359">
        <v>0.05</v>
      </c>
      <c r="M16" s="359">
        <v>0</v>
      </c>
      <c r="N16" s="360">
        <v>0.95</v>
      </c>
      <c r="O16" s="257">
        <f t="shared" si="0"/>
        <v>1</v>
      </c>
    </row>
    <row r="17" spans="1:15" ht="267" thickBot="1" x14ac:dyDescent="0.2">
      <c r="A17" s="430"/>
      <c r="B17" s="138" t="s">
        <v>260</v>
      </c>
      <c r="C17" s="139" t="s">
        <v>257</v>
      </c>
      <c r="D17" s="139" t="s">
        <v>258</v>
      </c>
      <c r="E17" s="139" t="s">
        <v>259</v>
      </c>
      <c r="F17" s="140" t="s">
        <v>843</v>
      </c>
      <c r="G17" s="157" t="s">
        <v>1114</v>
      </c>
      <c r="H17" s="157"/>
      <c r="I17" s="181"/>
      <c r="J17" s="317" t="s">
        <v>1296</v>
      </c>
      <c r="K17" s="316" t="s">
        <v>1085</v>
      </c>
      <c r="L17" s="359">
        <v>0.05</v>
      </c>
      <c r="M17" s="359">
        <v>0</v>
      </c>
      <c r="N17" s="359">
        <v>0.5</v>
      </c>
      <c r="O17" s="257">
        <f t="shared" si="0"/>
        <v>0.55000000000000004</v>
      </c>
    </row>
    <row r="18" spans="1:15" ht="153" thickBot="1" x14ac:dyDescent="0.2">
      <c r="A18" s="428" t="s">
        <v>860</v>
      </c>
      <c r="B18" s="138" t="s">
        <v>8</v>
      </c>
      <c r="C18" s="139" t="s">
        <v>261</v>
      </c>
      <c r="D18" s="139" t="s">
        <v>262</v>
      </c>
      <c r="E18" s="139" t="s">
        <v>243</v>
      </c>
      <c r="F18" s="139" t="s">
        <v>256</v>
      </c>
      <c r="G18" s="157" t="s">
        <v>1115</v>
      </c>
      <c r="H18" s="158" t="s">
        <v>984</v>
      </c>
      <c r="I18" s="180" t="s">
        <v>893</v>
      </c>
      <c r="J18" s="317" t="s">
        <v>1093</v>
      </c>
      <c r="K18" s="316" t="s">
        <v>1087</v>
      </c>
      <c r="L18" s="359">
        <v>0</v>
      </c>
      <c r="M18" s="359">
        <v>0.5</v>
      </c>
      <c r="N18" s="360">
        <v>0.5</v>
      </c>
      <c r="O18" s="257">
        <f t="shared" si="0"/>
        <v>1</v>
      </c>
    </row>
    <row r="19" spans="1:15" ht="39" thickBot="1" x14ac:dyDescent="0.2">
      <c r="A19" s="430"/>
      <c r="B19" s="138" t="s">
        <v>16</v>
      </c>
      <c r="C19" s="139" t="s">
        <v>263</v>
      </c>
      <c r="D19" s="139" t="s">
        <v>264</v>
      </c>
      <c r="E19" s="139" t="s">
        <v>243</v>
      </c>
      <c r="F19" s="139" t="s">
        <v>256</v>
      </c>
      <c r="G19" s="157" t="s">
        <v>985</v>
      </c>
      <c r="H19" s="158" t="s">
        <v>986</v>
      </c>
      <c r="I19" s="180" t="s">
        <v>893</v>
      </c>
      <c r="J19" s="317" t="s">
        <v>1089</v>
      </c>
      <c r="K19" s="316" t="s">
        <v>1088</v>
      </c>
      <c r="L19" s="359">
        <v>0</v>
      </c>
      <c r="M19" s="359">
        <v>0.5</v>
      </c>
      <c r="N19" s="360">
        <v>0.5</v>
      </c>
      <c r="O19" s="257">
        <f t="shared" si="0"/>
        <v>1</v>
      </c>
    </row>
    <row r="20" spans="1:15" ht="253" thickBot="1" x14ac:dyDescent="0.2">
      <c r="A20" s="428" t="s">
        <v>861</v>
      </c>
      <c r="B20" s="138" t="s">
        <v>9</v>
      </c>
      <c r="C20" s="139" t="s">
        <v>265</v>
      </c>
      <c r="D20" s="141" t="s">
        <v>266</v>
      </c>
      <c r="E20" s="139" t="s">
        <v>267</v>
      </c>
      <c r="F20" s="142" t="s">
        <v>268</v>
      </c>
      <c r="G20" s="171" t="s">
        <v>987</v>
      </c>
      <c r="H20" s="158" t="s">
        <v>988</v>
      </c>
      <c r="I20" s="180" t="s">
        <v>893</v>
      </c>
      <c r="J20" s="317" t="s">
        <v>1304</v>
      </c>
      <c r="K20" s="316" t="s">
        <v>1085</v>
      </c>
      <c r="L20" s="359">
        <v>0</v>
      </c>
      <c r="M20" s="359">
        <v>0.5</v>
      </c>
      <c r="N20" s="360">
        <v>0.5</v>
      </c>
      <c r="O20" s="257">
        <f t="shared" si="0"/>
        <v>1</v>
      </c>
    </row>
    <row r="21" spans="1:15" ht="85" thickBot="1" x14ac:dyDescent="0.2">
      <c r="A21" s="429"/>
      <c r="B21" s="138" t="s">
        <v>10</v>
      </c>
      <c r="C21" s="139" t="s">
        <v>269</v>
      </c>
      <c r="D21" s="141" t="s">
        <v>270</v>
      </c>
      <c r="E21" s="139" t="s">
        <v>267</v>
      </c>
      <c r="F21" s="142" t="s">
        <v>271</v>
      </c>
      <c r="G21" s="170" t="s">
        <v>989</v>
      </c>
      <c r="H21" s="158" t="s">
        <v>990</v>
      </c>
      <c r="I21" s="180" t="s">
        <v>893</v>
      </c>
      <c r="J21" s="317" t="s">
        <v>1090</v>
      </c>
      <c r="K21" s="316" t="s">
        <v>1091</v>
      </c>
      <c r="L21" s="359">
        <v>0</v>
      </c>
      <c r="M21" s="359">
        <v>0.25</v>
      </c>
      <c r="N21" s="360">
        <v>0.75</v>
      </c>
      <c r="O21" s="257">
        <f t="shared" si="0"/>
        <v>1</v>
      </c>
    </row>
    <row r="22" spans="1:15" ht="58" thickBot="1" x14ac:dyDescent="0.2">
      <c r="A22" s="429"/>
      <c r="B22" s="138" t="s">
        <v>11</v>
      </c>
      <c r="C22" s="141" t="s">
        <v>272</v>
      </c>
      <c r="D22" s="141" t="s">
        <v>273</v>
      </c>
      <c r="E22" s="139" t="s">
        <v>267</v>
      </c>
      <c r="F22" s="142" t="s">
        <v>240</v>
      </c>
      <c r="G22" s="431" t="s">
        <v>953</v>
      </c>
      <c r="H22" s="432"/>
      <c r="I22" s="432"/>
      <c r="J22" s="317" t="s">
        <v>1288</v>
      </c>
      <c r="K22" s="316"/>
      <c r="L22" s="359">
        <v>1</v>
      </c>
      <c r="M22" s="359"/>
      <c r="N22" s="360"/>
      <c r="O22" s="257">
        <f t="shared" si="0"/>
        <v>1</v>
      </c>
    </row>
    <row r="23" spans="1:15" ht="191" thickBot="1" x14ac:dyDescent="0.2">
      <c r="A23" s="429"/>
      <c r="B23" s="138" t="s">
        <v>17</v>
      </c>
      <c r="C23" s="141" t="s">
        <v>274</v>
      </c>
      <c r="D23" s="139" t="s">
        <v>275</v>
      </c>
      <c r="E23" s="139" t="s">
        <v>267</v>
      </c>
      <c r="F23" s="142" t="s">
        <v>271</v>
      </c>
      <c r="G23" s="157" t="s">
        <v>993</v>
      </c>
      <c r="H23" s="158" t="s">
        <v>995</v>
      </c>
      <c r="I23" s="180" t="s">
        <v>893</v>
      </c>
      <c r="J23" s="317" t="s">
        <v>1297</v>
      </c>
      <c r="K23" s="316"/>
      <c r="L23" s="359">
        <v>0</v>
      </c>
      <c r="M23" s="359">
        <v>0</v>
      </c>
      <c r="N23" s="360">
        <v>0</v>
      </c>
      <c r="O23" s="257">
        <f t="shared" si="0"/>
        <v>0</v>
      </c>
    </row>
    <row r="24" spans="1:15" ht="153" thickBot="1" x14ac:dyDescent="0.2">
      <c r="A24" s="430"/>
      <c r="B24" s="138" t="s">
        <v>18</v>
      </c>
      <c r="C24" s="141" t="s">
        <v>276</v>
      </c>
      <c r="D24" s="139" t="s">
        <v>277</v>
      </c>
      <c r="E24" s="139" t="s">
        <v>278</v>
      </c>
      <c r="F24" s="142" t="s">
        <v>279</v>
      </c>
      <c r="G24" s="157" t="s">
        <v>991</v>
      </c>
      <c r="H24" s="158" t="s">
        <v>992</v>
      </c>
      <c r="I24" s="180" t="s">
        <v>893</v>
      </c>
      <c r="J24" s="317" t="s">
        <v>1092</v>
      </c>
      <c r="K24" s="316" t="s">
        <v>1087</v>
      </c>
      <c r="L24" s="359">
        <v>0</v>
      </c>
      <c r="M24" s="359">
        <v>0</v>
      </c>
      <c r="N24" s="360">
        <v>0.33</v>
      </c>
      <c r="O24" s="257">
        <f t="shared" si="0"/>
        <v>0.33</v>
      </c>
    </row>
    <row r="25" spans="1:15" ht="71" thickBot="1" x14ac:dyDescent="0.2">
      <c r="A25" s="169" t="s">
        <v>862</v>
      </c>
      <c r="B25" s="138" t="s">
        <v>21</v>
      </c>
      <c r="C25" s="141" t="s">
        <v>280</v>
      </c>
      <c r="D25" s="139" t="s">
        <v>281</v>
      </c>
      <c r="E25" s="139" t="s">
        <v>282</v>
      </c>
      <c r="F25" s="139" t="s">
        <v>283</v>
      </c>
      <c r="G25" s="436" t="s">
        <v>994</v>
      </c>
      <c r="H25" s="437"/>
      <c r="I25" s="437"/>
      <c r="J25" s="314" t="s">
        <v>1094</v>
      </c>
      <c r="K25" s="318"/>
      <c r="L25" s="361">
        <v>0</v>
      </c>
      <c r="M25" s="361">
        <v>0</v>
      </c>
      <c r="N25" s="362">
        <v>1</v>
      </c>
      <c r="O25" s="261">
        <f t="shared" si="0"/>
        <v>1</v>
      </c>
    </row>
    <row r="26" spans="1:15" ht="28" customHeight="1" thickBot="1" x14ac:dyDescent="0.2">
      <c r="A26" s="183"/>
      <c r="J26" s="319"/>
      <c r="K26" s="313"/>
      <c r="L26" s="264">
        <f>AVERAGE(L10:L25)</f>
        <v>0.21936874999999997</v>
      </c>
      <c r="M26" s="264">
        <f>AVERAGE(M10:M25)</f>
        <v>0.22177333333333332</v>
      </c>
      <c r="N26" s="264">
        <f>AVERAGE(N10:N25)</f>
        <v>0.44547142857142857</v>
      </c>
      <c r="O26" s="263">
        <f>L26+M26+N26</f>
        <v>0.88661351190476179</v>
      </c>
    </row>
  </sheetData>
  <mergeCells count="17">
    <mergeCell ref="A2:A6"/>
    <mergeCell ref="A7:I7"/>
    <mergeCell ref="A8:I8"/>
    <mergeCell ref="B2:G3"/>
    <mergeCell ref="B4:G5"/>
    <mergeCell ref="H3:I3"/>
    <mergeCell ref="H4:I5"/>
    <mergeCell ref="H2:I2"/>
    <mergeCell ref="A20:A24"/>
    <mergeCell ref="G10:I10"/>
    <mergeCell ref="G22:I22"/>
    <mergeCell ref="J8:O8"/>
    <mergeCell ref="G25:I25"/>
    <mergeCell ref="B9:C9"/>
    <mergeCell ref="A10:A11"/>
    <mergeCell ref="A12:A17"/>
    <mergeCell ref="A18:A19"/>
  </mergeCells>
  <hyperlinks>
    <hyperlink ref="H12" r:id="rId1" xr:uid="{00000000-0004-0000-0000-000000000000}"/>
    <hyperlink ref="H14" r:id="rId2" xr:uid="{00000000-0004-0000-0000-000001000000}"/>
    <hyperlink ref="H11" r:id="rId3" xr:uid="{00000000-0004-0000-0000-000002000000}"/>
    <hyperlink ref="H15" r:id="rId4" xr:uid="{00000000-0004-0000-0000-000003000000}"/>
    <hyperlink ref="H16" r:id="rId5" xr:uid="{00000000-0004-0000-0000-000004000000}"/>
    <hyperlink ref="H18" r:id="rId6" xr:uid="{00000000-0004-0000-0000-000005000000}"/>
    <hyperlink ref="H19" r:id="rId7" xr:uid="{00000000-0004-0000-0000-000006000000}"/>
    <hyperlink ref="H20" r:id="rId8" display="https://isolucion.cundinamarca.gov.co/Isolucion/Mejoramiento/frmFiltroAccion.aspx?TipoAccion=MQ== _x000a__x000a_" xr:uid="{00000000-0004-0000-0000-000007000000}"/>
    <hyperlink ref="H21" r:id="rId9" xr:uid="{00000000-0004-0000-0000-000008000000}"/>
    <hyperlink ref="H24" r:id="rId10" xr:uid="{00000000-0004-0000-0000-000009000000}"/>
    <hyperlink ref="H23" r:id="rId11" xr:uid="{00000000-0004-0000-0000-00000A000000}"/>
  </hyperlinks>
  <pageMargins left="0.70866141732283472" right="0.70866141732283472" top="0.74803149606299213" bottom="0.74803149606299213" header="0.31496062992125984" footer="0.31496062992125984"/>
  <pageSetup scale="55" orientation="landscape" r:id="rId12"/>
  <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K246"/>
  <sheetViews>
    <sheetView showGridLines="0" zoomScale="75" zoomScaleNormal="90" workbookViewId="0">
      <selection activeCell="T46" sqref="T46"/>
    </sheetView>
  </sheetViews>
  <sheetFormatPr baseColWidth="10" defaultColWidth="14.5" defaultRowHeight="15" x14ac:dyDescent="0.2"/>
  <cols>
    <col min="1" max="10" width="31.83203125" customWidth="1"/>
    <col min="11" max="11" width="52.83203125" customWidth="1"/>
    <col min="12" max="13" width="31.83203125" customWidth="1"/>
    <col min="14" max="14" width="48" customWidth="1"/>
    <col min="15" max="15" width="31.83203125" customWidth="1"/>
    <col min="16" max="18" width="20.6640625" style="245" customWidth="1"/>
    <col min="19" max="19" width="19" style="244" customWidth="1"/>
    <col min="20" max="37" width="31.83203125" customWidth="1"/>
  </cols>
  <sheetData>
    <row r="1" spans="1:37" ht="18" customHeight="1" x14ac:dyDescent="0.2">
      <c r="A1" s="66"/>
      <c r="B1" s="67"/>
      <c r="C1" s="67"/>
      <c r="D1" s="67"/>
      <c r="E1" s="67"/>
      <c r="F1" s="67"/>
      <c r="G1" s="68"/>
      <c r="H1" s="69"/>
      <c r="I1" s="69"/>
      <c r="J1" s="69"/>
      <c r="K1" s="69"/>
      <c r="L1" s="69"/>
      <c r="M1" s="69"/>
      <c r="N1" s="69"/>
      <c r="O1" s="69"/>
      <c r="P1" s="265"/>
      <c r="Q1" s="265"/>
      <c r="R1" s="265"/>
      <c r="S1" s="246"/>
      <c r="T1" s="69"/>
      <c r="U1" s="69"/>
      <c r="V1" s="69"/>
      <c r="W1" s="69"/>
      <c r="X1" s="69"/>
      <c r="Y1" s="69"/>
      <c r="Z1" s="69"/>
      <c r="AA1" s="69"/>
      <c r="AB1" s="69"/>
      <c r="AC1" s="69"/>
      <c r="AD1" s="69"/>
      <c r="AE1" s="69"/>
      <c r="AF1" s="69"/>
      <c r="AG1" s="69"/>
      <c r="AH1" s="69"/>
      <c r="AI1" s="69"/>
      <c r="AJ1" s="69"/>
      <c r="AK1" s="69"/>
    </row>
    <row r="2" spans="1:37" ht="18" customHeight="1" x14ac:dyDescent="0.2">
      <c r="A2" s="66"/>
      <c r="B2" s="67"/>
      <c r="C2" s="67"/>
      <c r="D2" s="67"/>
      <c r="E2" s="67"/>
      <c r="F2" s="67"/>
      <c r="G2" s="68"/>
      <c r="H2" s="69"/>
      <c r="I2" s="69"/>
      <c r="J2" s="69"/>
      <c r="K2" s="69"/>
      <c r="L2" s="69"/>
      <c r="M2" s="69"/>
      <c r="N2" s="69"/>
      <c r="O2" s="69"/>
      <c r="P2" s="265"/>
      <c r="Q2" s="265"/>
      <c r="R2" s="265"/>
      <c r="S2" s="246"/>
      <c r="T2" s="69"/>
      <c r="U2" s="69"/>
      <c r="V2" s="69"/>
      <c r="W2" s="69"/>
      <c r="X2" s="69"/>
      <c r="Y2" s="69"/>
      <c r="Z2" s="69"/>
      <c r="AA2" s="69"/>
      <c r="AB2" s="69"/>
      <c r="AC2" s="69"/>
      <c r="AD2" s="69"/>
      <c r="AE2" s="69"/>
      <c r="AF2" s="69"/>
      <c r="AG2" s="69"/>
      <c r="AH2" s="69"/>
      <c r="AI2" s="69"/>
      <c r="AJ2" s="69"/>
      <c r="AK2" s="69"/>
    </row>
    <row r="3" spans="1:37" ht="18" customHeight="1" x14ac:dyDescent="0.2">
      <c r="A3" s="67"/>
      <c r="B3" s="67"/>
      <c r="C3" s="67"/>
      <c r="D3" s="67"/>
      <c r="E3" s="67"/>
      <c r="F3" s="67"/>
      <c r="G3" s="68"/>
      <c r="H3" s="69"/>
      <c r="I3" s="69"/>
      <c r="J3" s="69"/>
      <c r="K3" s="69"/>
      <c r="L3" s="69"/>
      <c r="M3" s="69"/>
      <c r="N3" s="69"/>
      <c r="O3" s="69"/>
      <c r="P3" s="265"/>
      <c r="Q3" s="265"/>
      <c r="R3" s="265"/>
      <c r="S3" s="246"/>
      <c r="T3" s="69"/>
      <c r="U3" s="69"/>
      <c r="V3" s="69"/>
      <c r="W3" s="69"/>
      <c r="X3" s="69"/>
      <c r="Y3" s="69"/>
      <c r="Z3" s="69"/>
      <c r="AA3" s="69"/>
      <c r="AB3" s="69"/>
      <c r="AC3" s="69"/>
      <c r="AD3" s="69"/>
      <c r="AE3" s="69"/>
      <c r="AF3" s="69"/>
      <c r="AG3" s="69"/>
      <c r="AH3" s="69"/>
      <c r="AI3" s="69"/>
      <c r="AJ3" s="69"/>
      <c r="AK3" s="69"/>
    </row>
    <row r="4" spans="1:37" ht="18" customHeight="1" thickBot="1" x14ac:dyDescent="0.25">
      <c r="A4" s="67"/>
      <c r="B4" s="67"/>
      <c r="C4" s="67"/>
      <c r="D4" s="67"/>
      <c r="E4" s="67"/>
      <c r="F4" s="67"/>
      <c r="G4" s="68"/>
      <c r="H4" s="69"/>
      <c r="I4" s="69"/>
      <c r="J4" s="69"/>
      <c r="K4" s="69"/>
      <c r="L4" s="69"/>
      <c r="M4" s="69"/>
      <c r="N4" s="69"/>
      <c r="O4" s="69"/>
      <c r="P4" s="265"/>
      <c r="Q4" s="265"/>
      <c r="R4" s="265"/>
      <c r="S4" s="246"/>
      <c r="T4" s="69"/>
      <c r="U4" s="69"/>
      <c r="V4" s="69"/>
      <c r="W4" s="69"/>
      <c r="X4" s="69"/>
      <c r="Y4" s="69"/>
      <c r="Z4" s="69"/>
      <c r="AA4" s="69"/>
      <c r="AB4" s="69"/>
      <c r="AC4" s="69"/>
      <c r="AD4" s="69"/>
      <c r="AE4" s="69"/>
      <c r="AF4" s="69"/>
      <c r="AG4" s="69"/>
      <c r="AH4" s="69"/>
      <c r="AI4" s="69"/>
      <c r="AJ4" s="69"/>
      <c r="AK4" s="69"/>
    </row>
    <row r="5" spans="1:37" ht="18" customHeight="1" thickBot="1" x14ac:dyDescent="0.25">
      <c r="A5" s="462"/>
      <c r="B5" s="388"/>
      <c r="C5" s="388"/>
      <c r="D5" s="388"/>
      <c r="E5" s="463"/>
      <c r="F5" s="466" t="s">
        <v>356</v>
      </c>
      <c r="G5" s="467"/>
      <c r="H5" s="467"/>
      <c r="I5" s="467"/>
      <c r="J5" s="467"/>
      <c r="K5" s="467"/>
      <c r="L5" s="467"/>
      <c r="M5" s="467"/>
      <c r="N5" s="467"/>
      <c r="O5" s="467"/>
      <c r="P5" s="467"/>
      <c r="Q5" s="266" t="s">
        <v>582</v>
      </c>
      <c r="R5" s="265"/>
      <c r="S5" s="246"/>
      <c r="T5" s="69"/>
      <c r="U5" s="69"/>
      <c r="V5" s="69"/>
      <c r="W5" s="69"/>
      <c r="X5" s="69"/>
      <c r="Y5" s="69"/>
      <c r="Z5" s="69"/>
      <c r="AA5" s="69"/>
      <c r="AB5" s="69"/>
      <c r="AC5" s="69"/>
      <c r="AD5" s="69"/>
      <c r="AE5" s="69"/>
      <c r="AF5" s="69"/>
      <c r="AG5" s="69"/>
      <c r="AH5" s="69"/>
      <c r="AI5" s="69"/>
      <c r="AJ5" s="69"/>
      <c r="AK5" s="69"/>
    </row>
    <row r="6" spans="1:37" ht="18" customHeight="1" thickBot="1" x14ac:dyDescent="0.25">
      <c r="A6" s="464"/>
      <c r="B6" s="391"/>
      <c r="C6" s="391"/>
      <c r="D6" s="391"/>
      <c r="E6" s="465"/>
      <c r="F6" s="468"/>
      <c r="G6" s="469"/>
      <c r="H6" s="469"/>
      <c r="I6" s="469"/>
      <c r="J6" s="469"/>
      <c r="K6" s="469"/>
      <c r="L6" s="469"/>
      <c r="M6" s="469"/>
      <c r="N6" s="469"/>
      <c r="O6" s="469"/>
      <c r="P6" s="469"/>
      <c r="Q6" s="267" t="s">
        <v>583</v>
      </c>
      <c r="R6" s="268"/>
      <c r="S6" s="247"/>
      <c r="T6" s="70"/>
      <c r="U6" s="70"/>
      <c r="V6" s="70"/>
      <c r="W6" s="70"/>
      <c r="X6" s="70"/>
      <c r="Y6" s="70"/>
      <c r="Z6" s="70"/>
      <c r="AA6" s="70"/>
      <c r="AB6" s="70"/>
      <c r="AC6" s="70"/>
      <c r="AD6" s="70"/>
      <c r="AE6" s="70"/>
      <c r="AF6" s="70"/>
      <c r="AG6" s="70"/>
      <c r="AH6" s="71"/>
      <c r="AI6" s="71"/>
      <c r="AJ6" s="71"/>
      <c r="AK6" s="71"/>
    </row>
    <row r="7" spans="1:37" ht="18" customHeight="1" thickBot="1" x14ac:dyDescent="0.25">
      <c r="A7" s="464"/>
      <c r="B7" s="391"/>
      <c r="C7" s="391"/>
      <c r="D7" s="391"/>
      <c r="E7" s="465"/>
      <c r="F7" s="470" t="s">
        <v>226</v>
      </c>
      <c r="G7" s="471"/>
      <c r="H7" s="471"/>
      <c r="I7" s="471"/>
      <c r="J7" s="471"/>
      <c r="K7" s="471"/>
      <c r="L7" s="471"/>
      <c r="M7" s="471"/>
      <c r="N7" s="471"/>
      <c r="O7" s="471"/>
      <c r="P7" s="471"/>
      <c r="Q7" s="472" t="s">
        <v>231</v>
      </c>
      <c r="R7" s="269"/>
      <c r="S7" s="248"/>
      <c r="T7" s="67"/>
      <c r="U7" s="67"/>
      <c r="V7" s="67"/>
      <c r="W7" s="67"/>
      <c r="X7" s="67"/>
      <c r="Y7" s="67"/>
      <c r="Z7" s="67"/>
      <c r="AA7" s="67"/>
      <c r="AB7" s="67"/>
      <c r="AC7" s="67"/>
      <c r="AD7" s="67"/>
      <c r="AE7" s="67"/>
      <c r="AF7" s="67"/>
      <c r="AG7" s="67"/>
      <c r="AH7" s="67"/>
      <c r="AI7" s="67"/>
      <c r="AJ7" s="67"/>
      <c r="AK7" s="67"/>
    </row>
    <row r="8" spans="1:37" ht="18" customHeight="1" thickBot="1" x14ac:dyDescent="0.25">
      <c r="A8" s="464"/>
      <c r="B8" s="464"/>
      <c r="C8" s="464"/>
      <c r="D8" s="464"/>
      <c r="E8" s="465"/>
      <c r="F8" s="474" t="s">
        <v>179</v>
      </c>
      <c r="G8" s="471"/>
      <c r="H8" s="471"/>
      <c r="I8" s="471"/>
      <c r="J8" s="471"/>
      <c r="K8" s="471"/>
      <c r="L8" s="471"/>
      <c r="M8" s="471"/>
      <c r="N8" s="471"/>
      <c r="O8" s="471"/>
      <c r="P8" s="471"/>
      <c r="Q8" s="473"/>
      <c r="R8" s="269"/>
      <c r="S8" s="248"/>
      <c r="T8" s="67"/>
      <c r="U8" s="67"/>
      <c r="V8" s="67"/>
      <c r="W8" s="67"/>
      <c r="X8" s="67"/>
      <c r="Y8" s="67"/>
      <c r="Z8" s="67"/>
      <c r="AA8" s="67"/>
      <c r="AB8" s="67"/>
      <c r="AC8" s="67"/>
      <c r="AD8" s="67"/>
      <c r="AE8" s="67"/>
      <c r="AF8" s="67"/>
      <c r="AG8" s="67"/>
      <c r="AH8" s="67"/>
      <c r="AI8" s="67"/>
      <c r="AJ8" s="67"/>
      <c r="AK8" s="67"/>
    </row>
    <row r="9" spans="1:37" ht="18" customHeight="1" thickBot="1" x14ac:dyDescent="0.25">
      <c r="A9" s="478" t="s">
        <v>180</v>
      </c>
      <c r="B9" s="464"/>
      <c r="C9" s="464"/>
      <c r="D9" s="464"/>
      <c r="E9" s="464"/>
      <c r="F9" s="464"/>
      <c r="G9" s="464"/>
      <c r="H9" s="464"/>
      <c r="I9" s="464"/>
      <c r="J9" s="464"/>
      <c r="K9" s="464"/>
      <c r="L9" s="464"/>
      <c r="M9" s="464"/>
      <c r="N9" s="464"/>
      <c r="O9" s="67"/>
      <c r="P9" s="269"/>
      <c r="Q9" s="269"/>
      <c r="R9" s="269"/>
      <c r="S9" s="248"/>
      <c r="T9" s="67"/>
      <c r="U9" s="67"/>
      <c r="V9" s="67"/>
      <c r="W9" s="67"/>
      <c r="X9" s="67"/>
      <c r="Y9" s="67"/>
      <c r="Z9" s="67"/>
      <c r="AA9" s="67"/>
      <c r="AB9" s="67"/>
      <c r="AC9" s="67"/>
      <c r="AD9" s="67"/>
      <c r="AE9" s="67"/>
      <c r="AF9" s="67"/>
      <c r="AG9" s="67"/>
      <c r="AH9" s="67"/>
      <c r="AI9" s="67"/>
      <c r="AJ9" s="67"/>
      <c r="AK9" s="67"/>
    </row>
    <row r="10" spans="1:37" ht="18" customHeight="1" thickBot="1" x14ac:dyDescent="0.25">
      <c r="A10" s="479" t="s">
        <v>181</v>
      </c>
      <c r="B10" s="464"/>
      <c r="C10" s="464"/>
      <c r="D10" s="464"/>
      <c r="E10" s="480" t="s">
        <v>182</v>
      </c>
      <c r="F10" s="471"/>
      <c r="G10" s="471"/>
      <c r="H10" s="471"/>
      <c r="I10" s="476"/>
      <c r="J10" s="72"/>
      <c r="K10" s="73"/>
      <c r="L10" s="72"/>
      <c r="M10" s="72"/>
      <c r="N10" s="72"/>
      <c r="O10" s="67"/>
      <c r="P10" s="269"/>
      <c r="Q10" s="269"/>
      <c r="R10" s="269"/>
      <c r="S10" s="248"/>
      <c r="T10" s="67"/>
      <c r="U10" s="67"/>
      <c r="V10" s="67"/>
      <c r="W10" s="67"/>
      <c r="X10" s="67"/>
      <c r="Y10" s="67"/>
      <c r="Z10" s="67"/>
      <c r="AA10" s="67"/>
      <c r="AB10" s="67"/>
      <c r="AC10" s="67"/>
      <c r="AD10" s="67"/>
      <c r="AE10" s="67"/>
      <c r="AF10" s="67"/>
      <c r="AG10" s="67"/>
      <c r="AH10" s="67"/>
      <c r="AI10" s="67"/>
      <c r="AJ10" s="67"/>
      <c r="AK10" s="67"/>
    </row>
    <row r="11" spans="1:37" ht="18" customHeight="1" thickBot="1" x14ac:dyDescent="0.25">
      <c r="A11" s="72"/>
      <c r="B11" s="72"/>
      <c r="C11" s="72"/>
      <c r="D11" s="72"/>
      <c r="E11" s="72"/>
      <c r="F11" s="72"/>
      <c r="G11" s="72"/>
      <c r="H11" s="72"/>
      <c r="I11" s="72"/>
      <c r="J11" s="72"/>
      <c r="K11" s="73"/>
      <c r="L11" s="72"/>
      <c r="M11" s="483" t="s">
        <v>183</v>
      </c>
      <c r="N11" s="484"/>
      <c r="O11" s="484"/>
      <c r="P11" s="485"/>
      <c r="Q11" s="269"/>
      <c r="R11" s="269"/>
      <c r="S11" s="248"/>
      <c r="T11" s="67"/>
      <c r="U11" s="67"/>
      <c r="V11" s="67"/>
      <c r="W11" s="67"/>
      <c r="X11" s="67"/>
      <c r="Y11" s="67"/>
      <c r="Z11" s="67"/>
      <c r="AA11" s="67"/>
      <c r="AB11" s="67"/>
      <c r="AC11" s="67"/>
      <c r="AD11" s="67"/>
      <c r="AE11" s="67"/>
      <c r="AF11" s="67"/>
      <c r="AG11" s="67"/>
      <c r="AH11" s="67"/>
      <c r="AI11" s="67"/>
      <c r="AJ11" s="67"/>
      <c r="AK11" s="67"/>
    </row>
    <row r="12" spans="1:37" ht="18" customHeight="1" thickBot="1" x14ac:dyDescent="0.25">
      <c r="A12" s="479" t="s">
        <v>184</v>
      </c>
      <c r="B12" s="464"/>
      <c r="C12" s="464"/>
      <c r="D12" s="464"/>
      <c r="E12" s="481" t="s">
        <v>185</v>
      </c>
      <c r="F12" s="467"/>
      <c r="G12" s="467"/>
      <c r="H12" s="467"/>
      <c r="I12" s="477"/>
      <c r="J12" s="72"/>
      <c r="K12" s="73"/>
      <c r="L12" s="72"/>
      <c r="M12" s="486"/>
      <c r="N12" s="487"/>
      <c r="O12" s="487"/>
      <c r="P12" s="488"/>
      <c r="Q12" s="269"/>
      <c r="R12" s="269"/>
      <c r="S12" s="248"/>
      <c r="T12" s="67"/>
      <c r="U12" s="67"/>
      <c r="V12" s="67"/>
      <c r="W12" s="67"/>
      <c r="X12" s="67"/>
      <c r="Y12" s="67"/>
      <c r="Z12" s="67"/>
      <c r="AA12" s="67"/>
      <c r="AB12" s="67"/>
      <c r="AC12" s="67"/>
      <c r="AD12" s="67"/>
      <c r="AE12" s="67"/>
      <c r="AF12" s="67"/>
      <c r="AG12" s="67"/>
      <c r="AH12" s="67"/>
      <c r="AI12" s="67"/>
      <c r="AJ12" s="67"/>
      <c r="AK12" s="67"/>
    </row>
    <row r="13" spans="1:37" ht="18" customHeight="1" thickBot="1" x14ac:dyDescent="0.25">
      <c r="A13" s="464"/>
      <c r="B13" s="464"/>
      <c r="C13" s="464"/>
      <c r="D13" s="464"/>
      <c r="E13" s="468"/>
      <c r="F13" s="469"/>
      <c r="G13" s="469"/>
      <c r="H13" s="469"/>
      <c r="I13" s="482"/>
      <c r="J13" s="72"/>
      <c r="K13" s="73"/>
      <c r="L13" s="72"/>
      <c r="M13" s="72"/>
      <c r="N13" s="72"/>
      <c r="O13" s="67"/>
      <c r="P13" s="269"/>
      <c r="Q13" s="269"/>
      <c r="R13" s="269"/>
      <c r="S13" s="248"/>
      <c r="T13" s="67"/>
      <c r="U13" s="67"/>
      <c r="V13" s="67"/>
      <c r="W13" s="67"/>
      <c r="X13" s="67"/>
      <c r="Y13" s="67"/>
      <c r="Z13" s="67"/>
      <c r="AA13" s="67"/>
      <c r="AB13" s="67"/>
      <c r="AC13" s="67"/>
      <c r="AD13" s="67"/>
      <c r="AE13" s="67"/>
      <c r="AF13" s="67"/>
      <c r="AG13" s="67"/>
      <c r="AH13" s="67"/>
      <c r="AI13" s="67"/>
      <c r="AJ13" s="67"/>
      <c r="AK13" s="67"/>
    </row>
    <row r="14" spans="1:37" ht="18" customHeight="1" thickBot="1" x14ac:dyDescent="0.25">
      <c r="A14" s="72"/>
      <c r="B14" s="72"/>
      <c r="C14" s="72"/>
      <c r="D14" s="72"/>
      <c r="E14" s="72"/>
      <c r="F14" s="72"/>
      <c r="G14" s="72"/>
      <c r="H14" s="72"/>
      <c r="I14" s="72"/>
      <c r="J14" s="72"/>
      <c r="K14" s="73"/>
      <c r="L14" s="72"/>
      <c r="M14" s="483">
        <v>2021</v>
      </c>
      <c r="N14" s="484"/>
      <c r="O14" s="484"/>
      <c r="P14" s="485"/>
      <c r="Q14" s="269"/>
      <c r="R14" s="269"/>
      <c r="S14" s="248"/>
      <c r="T14" s="67"/>
      <c r="U14" s="67"/>
      <c r="V14" s="67"/>
      <c r="W14" s="67"/>
      <c r="X14" s="67"/>
      <c r="Y14" s="67"/>
      <c r="Z14" s="67"/>
      <c r="AA14" s="67"/>
      <c r="AB14" s="67"/>
      <c r="AC14" s="67"/>
      <c r="AD14" s="67"/>
      <c r="AE14" s="67"/>
      <c r="AF14" s="67"/>
      <c r="AG14" s="67"/>
      <c r="AH14" s="67"/>
      <c r="AI14" s="67"/>
      <c r="AJ14" s="67"/>
      <c r="AK14" s="67"/>
    </row>
    <row r="15" spans="1:37" ht="18" customHeight="1" thickBot="1" x14ac:dyDescent="0.25">
      <c r="A15" s="479" t="s">
        <v>186</v>
      </c>
      <c r="B15" s="464"/>
      <c r="C15" s="464"/>
      <c r="D15" s="464"/>
      <c r="E15" s="481" t="s">
        <v>187</v>
      </c>
      <c r="F15" s="467"/>
      <c r="G15" s="467"/>
      <c r="H15" s="467"/>
      <c r="I15" s="477"/>
      <c r="J15" s="72"/>
      <c r="K15" s="73"/>
      <c r="L15" s="72"/>
      <c r="M15" s="486"/>
      <c r="N15" s="487"/>
      <c r="O15" s="487"/>
      <c r="P15" s="488"/>
      <c r="Q15" s="265"/>
      <c r="R15" s="265"/>
      <c r="S15" s="246"/>
      <c r="T15" s="69"/>
      <c r="U15" s="69"/>
      <c r="V15" s="69"/>
      <c r="W15" s="69"/>
      <c r="X15" s="69"/>
      <c r="Y15" s="69"/>
      <c r="Z15" s="69"/>
      <c r="AA15" s="69"/>
      <c r="AB15" s="69"/>
      <c r="AC15" s="69"/>
      <c r="AD15" s="69"/>
      <c r="AE15" s="69"/>
      <c r="AF15" s="69"/>
      <c r="AG15" s="69"/>
      <c r="AH15" s="69"/>
      <c r="AI15" s="69"/>
      <c r="AJ15" s="69"/>
      <c r="AK15" s="69"/>
    </row>
    <row r="16" spans="1:37" ht="18" customHeight="1" x14ac:dyDescent="0.2">
      <c r="A16" s="464"/>
      <c r="B16" s="391"/>
      <c r="C16" s="391"/>
      <c r="D16" s="464"/>
      <c r="E16" s="489"/>
      <c r="F16" s="391"/>
      <c r="G16" s="391"/>
      <c r="H16" s="391"/>
      <c r="I16" s="465"/>
      <c r="J16" s="72"/>
      <c r="K16" s="73"/>
      <c r="L16" s="72"/>
      <c r="M16" s="72"/>
      <c r="N16" s="72"/>
      <c r="O16" s="67"/>
      <c r="P16" s="269"/>
      <c r="Q16" s="265"/>
      <c r="R16" s="265"/>
      <c r="S16" s="246"/>
      <c r="T16" s="69"/>
      <c r="U16" s="69"/>
      <c r="V16" s="69"/>
      <c r="W16" s="69"/>
      <c r="X16" s="69"/>
      <c r="Y16" s="69"/>
      <c r="Z16" s="69"/>
      <c r="AA16" s="69"/>
      <c r="AB16" s="69"/>
      <c r="AC16" s="69"/>
      <c r="AD16" s="69"/>
      <c r="AE16" s="69"/>
      <c r="AF16" s="69"/>
      <c r="AG16" s="69"/>
      <c r="AH16" s="69"/>
      <c r="AI16" s="69"/>
      <c r="AJ16" s="69"/>
      <c r="AK16" s="69"/>
    </row>
    <row r="17" spans="1:37" ht="18" customHeight="1" thickBot="1" x14ac:dyDescent="0.25">
      <c r="A17" s="464"/>
      <c r="B17" s="464"/>
      <c r="C17" s="464"/>
      <c r="D17" s="464"/>
      <c r="E17" s="468"/>
      <c r="F17" s="469"/>
      <c r="G17" s="469"/>
      <c r="H17" s="469"/>
      <c r="I17" s="482"/>
      <c r="J17" s="72"/>
      <c r="K17" s="73"/>
      <c r="L17" s="72"/>
      <c r="M17" s="74"/>
      <c r="N17" s="74"/>
      <c r="O17" s="67"/>
      <c r="P17" s="269"/>
      <c r="Q17" s="265"/>
      <c r="R17" s="265"/>
      <c r="S17" s="246"/>
      <c r="T17" s="69"/>
      <c r="U17" s="69"/>
      <c r="V17" s="69"/>
      <c r="W17" s="69"/>
      <c r="X17" s="69"/>
      <c r="Y17" s="69"/>
      <c r="Z17" s="69"/>
      <c r="AA17" s="69"/>
      <c r="AB17" s="69"/>
      <c r="AC17" s="69"/>
      <c r="AD17" s="69"/>
      <c r="AE17" s="69"/>
      <c r="AF17" s="69"/>
      <c r="AG17" s="69"/>
      <c r="AH17" s="69"/>
      <c r="AI17" s="69"/>
      <c r="AJ17" s="69"/>
      <c r="AK17" s="69"/>
    </row>
    <row r="18" spans="1:37" ht="18" customHeight="1" thickBot="1" x14ac:dyDescent="0.25">
      <c r="A18" s="72"/>
      <c r="B18" s="72"/>
      <c r="C18" s="72"/>
      <c r="D18" s="72"/>
      <c r="E18" s="72"/>
      <c r="F18" s="72"/>
      <c r="G18" s="72"/>
      <c r="H18" s="72"/>
      <c r="I18" s="72"/>
      <c r="J18" s="72"/>
      <c r="K18" s="73"/>
      <c r="L18" s="72"/>
      <c r="M18" s="74"/>
      <c r="N18" s="74"/>
      <c r="O18" s="67"/>
      <c r="P18" s="269"/>
      <c r="Q18" s="265"/>
      <c r="R18" s="265"/>
      <c r="S18" s="246"/>
      <c r="T18" s="69"/>
      <c r="U18" s="69"/>
      <c r="V18" s="69"/>
      <c r="W18" s="69"/>
      <c r="X18" s="69"/>
      <c r="Y18" s="69"/>
      <c r="Z18" s="69"/>
      <c r="AA18" s="69"/>
      <c r="AB18" s="69"/>
      <c r="AC18" s="69"/>
      <c r="AD18" s="69"/>
      <c r="AE18" s="69"/>
      <c r="AF18" s="69"/>
      <c r="AG18" s="69"/>
      <c r="AH18" s="69"/>
      <c r="AI18" s="69"/>
      <c r="AJ18" s="69"/>
      <c r="AK18" s="69"/>
    </row>
    <row r="19" spans="1:37" ht="18" customHeight="1" thickBot="1" x14ac:dyDescent="0.25">
      <c r="A19" s="75" t="s">
        <v>188</v>
      </c>
      <c r="B19" s="75"/>
      <c r="C19" s="75"/>
      <c r="D19" s="75"/>
      <c r="E19" s="459" t="s">
        <v>189</v>
      </c>
      <c r="F19" s="460"/>
      <c r="G19" s="460"/>
      <c r="H19" s="460"/>
      <c r="I19" s="461"/>
      <c r="J19" s="72"/>
      <c r="K19" s="73"/>
      <c r="L19" s="72"/>
      <c r="M19" s="74"/>
      <c r="N19" s="74"/>
      <c r="O19" s="67"/>
      <c r="P19" s="269"/>
      <c r="Q19" s="265"/>
      <c r="R19" s="265"/>
      <c r="S19" s="246"/>
      <c r="T19" s="69"/>
      <c r="U19" s="69"/>
      <c r="V19" s="69"/>
      <c r="W19" s="69"/>
      <c r="X19" s="69"/>
      <c r="Y19" s="69"/>
      <c r="Z19" s="69"/>
      <c r="AA19" s="69"/>
      <c r="AB19" s="69"/>
      <c r="AC19" s="69"/>
      <c r="AD19" s="69"/>
      <c r="AE19" s="69"/>
      <c r="AF19" s="69"/>
      <c r="AG19" s="69"/>
      <c r="AH19" s="69"/>
      <c r="AI19" s="69"/>
      <c r="AJ19" s="69"/>
      <c r="AK19" s="69"/>
    </row>
    <row r="20" spans="1:37" ht="18" customHeight="1" thickBot="1" x14ac:dyDescent="0.25">
      <c r="A20" s="75"/>
      <c r="B20" s="75"/>
      <c r="C20" s="75"/>
      <c r="D20" s="75"/>
      <c r="E20" s="459"/>
      <c r="F20" s="460"/>
      <c r="G20" s="460"/>
      <c r="H20" s="460"/>
      <c r="I20" s="461"/>
      <c r="J20" s="72"/>
      <c r="K20" s="73"/>
      <c r="L20" s="72"/>
      <c r="M20" s="72"/>
      <c r="N20" s="72"/>
      <c r="O20" s="67"/>
      <c r="P20" s="269"/>
      <c r="Q20" s="265"/>
      <c r="R20" s="265"/>
      <c r="S20" s="246"/>
      <c r="T20" s="69"/>
      <c r="U20" s="69"/>
      <c r="V20" s="69"/>
      <c r="W20" s="69"/>
      <c r="X20" s="69"/>
      <c r="Y20" s="69"/>
      <c r="Z20" s="69"/>
      <c r="AA20" s="69"/>
      <c r="AB20" s="69"/>
      <c r="AC20" s="69"/>
      <c r="AD20" s="69"/>
      <c r="AE20" s="69"/>
      <c r="AF20" s="69"/>
      <c r="AG20" s="69"/>
      <c r="AH20" s="69"/>
      <c r="AI20" s="69"/>
      <c r="AJ20" s="69"/>
      <c r="AK20" s="69"/>
    </row>
    <row r="21" spans="1:37" ht="18" customHeight="1" x14ac:dyDescent="0.2">
      <c r="A21" s="478" t="s">
        <v>180</v>
      </c>
      <c r="B21" s="464"/>
      <c r="C21" s="464"/>
      <c r="D21" s="464"/>
      <c r="E21" s="464"/>
      <c r="F21" s="464"/>
      <c r="G21" s="464"/>
      <c r="H21" s="464"/>
      <c r="I21" s="464"/>
      <c r="J21" s="464"/>
      <c r="K21" s="464"/>
      <c r="L21" s="464"/>
      <c r="M21" s="464"/>
      <c r="N21" s="464"/>
      <c r="O21" s="67"/>
      <c r="P21" s="269"/>
      <c r="Q21" s="265"/>
      <c r="R21" s="265"/>
      <c r="S21" s="246"/>
      <c r="T21" s="69"/>
      <c r="U21" s="69"/>
      <c r="V21" s="69"/>
      <c r="W21" s="69"/>
      <c r="X21" s="69"/>
      <c r="Y21" s="69"/>
      <c r="Z21" s="69"/>
      <c r="AA21" s="69"/>
      <c r="AB21" s="69"/>
      <c r="AC21" s="69"/>
      <c r="AD21" s="69"/>
      <c r="AE21" s="69"/>
      <c r="AF21" s="69"/>
      <c r="AG21" s="69"/>
      <c r="AH21" s="69"/>
      <c r="AI21" s="69"/>
      <c r="AJ21" s="69"/>
      <c r="AK21" s="69"/>
    </row>
    <row r="22" spans="1:37" ht="18" customHeight="1" x14ac:dyDescent="0.2">
      <c r="A22" s="492" t="s">
        <v>222</v>
      </c>
      <c r="B22" s="493"/>
      <c r="C22" s="493"/>
      <c r="D22" s="493"/>
      <c r="E22" s="493"/>
      <c r="F22" s="493"/>
      <c r="G22" s="493"/>
      <c r="H22" s="493"/>
      <c r="I22" s="493"/>
      <c r="J22" s="493"/>
      <c r="K22" s="493"/>
      <c r="L22" s="493"/>
      <c r="M22" s="493"/>
      <c r="N22" s="493"/>
      <c r="O22" s="493"/>
      <c r="P22" s="493"/>
      <c r="Q22" s="493"/>
      <c r="R22" s="493"/>
      <c r="S22" s="493"/>
      <c r="T22" s="69"/>
      <c r="U22" s="69"/>
      <c r="V22" s="69"/>
      <c r="W22" s="69"/>
      <c r="X22" s="69"/>
      <c r="Y22" s="69"/>
      <c r="Z22" s="69"/>
      <c r="AA22" s="69"/>
      <c r="AB22" s="69"/>
      <c r="AC22" s="69"/>
      <c r="AD22" s="69"/>
      <c r="AE22" s="69"/>
      <c r="AF22" s="69"/>
      <c r="AG22" s="69"/>
      <c r="AH22" s="69"/>
      <c r="AI22" s="69"/>
      <c r="AJ22" s="69"/>
      <c r="AK22" s="69"/>
    </row>
    <row r="23" spans="1:37" ht="18" customHeight="1" thickBot="1" x14ac:dyDescent="0.25">
      <c r="A23" s="494" t="s">
        <v>220</v>
      </c>
      <c r="B23" s="495"/>
      <c r="C23" s="495"/>
      <c r="D23" s="495"/>
      <c r="E23" s="495"/>
      <c r="F23" s="495"/>
      <c r="G23" s="495"/>
      <c r="H23" s="495"/>
      <c r="I23" s="495"/>
      <c r="J23" s="495"/>
      <c r="K23" s="495"/>
      <c r="L23" s="495"/>
      <c r="M23" s="495"/>
      <c r="N23" s="495"/>
      <c r="O23" s="495"/>
      <c r="P23" s="495"/>
      <c r="Q23" s="495"/>
      <c r="R23" s="495"/>
      <c r="S23" s="495"/>
      <c r="T23" s="69"/>
      <c r="U23" s="69"/>
      <c r="V23" s="69"/>
      <c r="W23" s="69"/>
      <c r="X23" s="69"/>
      <c r="Y23" s="69"/>
      <c r="Z23" s="69"/>
      <c r="AA23" s="69"/>
      <c r="AB23" s="69"/>
      <c r="AC23" s="69"/>
      <c r="AD23" s="69"/>
      <c r="AE23" s="69"/>
      <c r="AF23" s="69"/>
      <c r="AG23" s="69"/>
      <c r="AH23" s="69"/>
      <c r="AI23" s="69"/>
      <c r="AJ23" s="69"/>
      <c r="AK23" s="69"/>
    </row>
    <row r="24" spans="1:37" ht="18" customHeight="1" thickBot="1" x14ac:dyDescent="0.25">
      <c r="A24" s="475" t="s">
        <v>584</v>
      </c>
      <c r="B24" s="471"/>
      <c r="C24" s="471"/>
      <c r="D24" s="471"/>
      <c r="E24" s="476"/>
      <c r="F24" s="475" t="s">
        <v>585</v>
      </c>
      <c r="G24" s="471"/>
      <c r="H24" s="471"/>
      <c r="I24" s="471"/>
      <c r="J24" s="471"/>
      <c r="K24" s="467"/>
      <c r="L24" s="467"/>
      <c r="M24" s="477"/>
      <c r="N24" s="490"/>
      <c r="O24" s="491"/>
      <c r="P24" s="491"/>
      <c r="Q24" s="491"/>
      <c r="R24" s="491"/>
      <c r="S24" s="435"/>
      <c r="T24" s="69"/>
      <c r="U24" s="69"/>
      <c r="V24" s="69"/>
      <c r="W24" s="69"/>
      <c r="X24" s="69"/>
      <c r="Y24" s="69"/>
      <c r="Z24" s="69"/>
      <c r="AA24" s="69"/>
      <c r="AB24" s="69"/>
      <c r="AC24" s="69"/>
      <c r="AD24" s="69"/>
      <c r="AE24" s="69"/>
      <c r="AF24" s="69"/>
      <c r="AG24" s="69"/>
      <c r="AH24" s="69"/>
      <c r="AI24" s="69"/>
      <c r="AJ24" s="69"/>
      <c r="AK24" s="69"/>
    </row>
    <row r="25" spans="1:37" ht="86" thickBot="1" x14ac:dyDescent="0.25">
      <c r="A25" s="188" t="s">
        <v>48</v>
      </c>
      <c r="B25" s="188" t="s">
        <v>215</v>
      </c>
      <c r="C25" s="189" t="s">
        <v>216</v>
      </c>
      <c r="D25" s="190" t="s">
        <v>217</v>
      </c>
      <c r="E25" s="189" t="s">
        <v>190</v>
      </c>
      <c r="F25" s="190" t="s">
        <v>218</v>
      </c>
      <c r="G25" s="189" t="s">
        <v>191</v>
      </c>
      <c r="H25" s="190" t="s">
        <v>219</v>
      </c>
      <c r="I25" s="189" t="s">
        <v>221</v>
      </c>
      <c r="J25" s="208" t="s">
        <v>586</v>
      </c>
      <c r="K25" s="212" t="s">
        <v>192</v>
      </c>
      <c r="L25" s="212" t="s">
        <v>20</v>
      </c>
      <c r="M25" s="251" t="s">
        <v>223</v>
      </c>
      <c r="N25" s="254" t="s">
        <v>1022</v>
      </c>
      <c r="O25" s="255" t="s">
        <v>214</v>
      </c>
      <c r="P25" s="270" t="s">
        <v>1018</v>
      </c>
      <c r="Q25" s="271" t="s">
        <v>1019</v>
      </c>
      <c r="R25" s="271" t="s">
        <v>1020</v>
      </c>
      <c r="S25" s="238" t="s">
        <v>1021</v>
      </c>
      <c r="T25" s="69"/>
      <c r="U25" s="69"/>
      <c r="V25" s="69"/>
      <c r="W25" s="69"/>
      <c r="X25" s="69"/>
      <c r="Y25" s="69"/>
      <c r="Z25" s="69"/>
      <c r="AA25" s="69"/>
      <c r="AB25" s="69"/>
      <c r="AC25" s="69"/>
      <c r="AD25" s="69"/>
      <c r="AE25" s="69"/>
      <c r="AF25" s="69"/>
      <c r="AG25" s="69"/>
      <c r="AH25" s="69"/>
      <c r="AI25" s="69"/>
      <c r="AJ25" s="69"/>
      <c r="AK25" s="69"/>
    </row>
    <row r="26" spans="1:37" s="214" customFormat="1" ht="211" thickBot="1" x14ac:dyDescent="0.25">
      <c r="A26" s="196">
        <v>15310</v>
      </c>
      <c r="B26" s="198" t="s">
        <v>587</v>
      </c>
      <c r="C26" s="197" t="s">
        <v>588</v>
      </c>
      <c r="D26" s="198" t="s">
        <v>589</v>
      </c>
      <c r="E26" s="199" t="s">
        <v>590</v>
      </c>
      <c r="F26" s="199" t="s">
        <v>591</v>
      </c>
      <c r="G26" s="198" t="s">
        <v>592</v>
      </c>
      <c r="H26" s="200" t="s">
        <v>593</v>
      </c>
      <c r="I26" s="201" t="s">
        <v>594</v>
      </c>
      <c r="J26" s="209" t="s">
        <v>595</v>
      </c>
      <c r="K26" s="160" t="s">
        <v>996</v>
      </c>
      <c r="L26" s="160" t="s">
        <v>997</v>
      </c>
      <c r="M26" s="145"/>
      <c r="N26" s="344" t="s">
        <v>1299</v>
      </c>
      <c r="O26" s="252"/>
      <c r="P26" s="272">
        <v>0</v>
      </c>
      <c r="Q26" s="272">
        <v>0</v>
      </c>
      <c r="R26" s="273">
        <v>0</v>
      </c>
      <c r="S26" s="253">
        <f>SUM(P26:R26)</f>
        <v>0</v>
      </c>
      <c r="T26" s="213"/>
      <c r="U26" s="213"/>
      <c r="V26" s="213"/>
      <c r="W26" s="213"/>
      <c r="X26" s="213"/>
      <c r="Y26" s="213"/>
      <c r="Z26" s="213"/>
      <c r="AA26" s="213"/>
      <c r="AB26" s="213"/>
      <c r="AC26" s="213"/>
      <c r="AD26" s="213"/>
      <c r="AE26" s="213"/>
      <c r="AF26" s="213"/>
      <c r="AG26" s="213"/>
      <c r="AH26" s="213"/>
      <c r="AI26" s="213"/>
      <c r="AJ26" s="213"/>
      <c r="AK26" s="213"/>
    </row>
    <row r="27" spans="1:37" s="214" customFormat="1" ht="141" thickBot="1" x14ac:dyDescent="0.25">
      <c r="A27" s="202">
        <v>15225</v>
      </c>
      <c r="B27" s="192" t="s">
        <v>596</v>
      </c>
      <c r="C27" s="191" t="s">
        <v>588</v>
      </c>
      <c r="D27" s="192" t="s">
        <v>597</v>
      </c>
      <c r="E27" s="193" t="s">
        <v>598</v>
      </c>
      <c r="F27" s="193" t="s">
        <v>599</v>
      </c>
      <c r="G27" s="192" t="s">
        <v>600</v>
      </c>
      <c r="H27" s="194" t="s">
        <v>601</v>
      </c>
      <c r="I27" s="195">
        <v>44593</v>
      </c>
      <c r="J27" s="210">
        <v>44895</v>
      </c>
      <c r="K27" s="160" t="s">
        <v>956</v>
      </c>
      <c r="L27" s="161" t="s">
        <v>955</v>
      </c>
      <c r="M27" s="145" t="s">
        <v>893</v>
      </c>
      <c r="N27" s="344" t="s">
        <v>1298</v>
      </c>
      <c r="O27" s="216"/>
      <c r="P27" s="274">
        <v>0</v>
      </c>
      <c r="Q27" s="274">
        <v>0</v>
      </c>
      <c r="R27" s="275">
        <v>0</v>
      </c>
      <c r="S27" s="249">
        <f t="shared" ref="S27:S46" si="0">SUM(P27:R27)</f>
        <v>0</v>
      </c>
      <c r="T27" s="213"/>
      <c r="U27" s="213"/>
      <c r="V27" s="213"/>
      <c r="W27" s="213"/>
      <c r="X27" s="213"/>
      <c r="Y27" s="213"/>
      <c r="Z27" s="213"/>
      <c r="AA27" s="213"/>
      <c r="AB27" s="213"/>
      <c r="AC27" s="213"/>
      <c r="AD27" s="213"/>
      <c r="AE27" s="213"/>
      <c r="AF27" s="213"/>
      <c r="AG27" s="213"/>
      <c r="AH27" s="213"/>
      <c r="AI27" s="213"/>
      <c r="AJ27" s="213"/>
      <c r="AK27" s="213"/>
    </row>
    <row r="28" spans="1:37" s="214" customFormat="1" ht="115" thickBot="1" x14ac:dyDescent="0.25">
      <c r="A28" s="202">
        <v>15297</v>
      </c>
      <c r="B28" s="192" t="s">
        <v>602</v>
      </c>
      <c r="C28" s="191" t="s">
        <v>588</v>
      </c>
      <c r="D28" s="192" t="s">
        <v>603</v>
      </c>
      <c r="E28" s="193" t="s">
        <v>604</v>
      </c>
      <c r="F28" s="193" t="s">
        <v>605</v>
      </c>
      <c r="G28" s="192" t="s">
        <v>606</v>
      </c>
      <c r="H28" s="194" t="s">
        <v>601</v>
      </c>
      <c r="I28" s="195">
        <v>44593</v>
      </c>
      <c r="J28" s="210">
        <v>44681</v>
      </c>
      <c r="K28" s="19"/>
      <c r="L28" s="19"/>
      <c r="M28" s="30"/>
      <c r="N28" s="215"/>
      <c r="O28" s="216"/>
      <c r="P28" s="274">
        <v>1</v>
      </c>
      <c r="Q28" s="274"/>
      <c r="R28" s="275"/>
      <c r="S28" s="249">
        <f t="shared" si="0"/>
        <v>1</v>
      </c>
      <c r="T28" s="213"/>
      <c r="U28" s="213"/>
      <c r="V28" s="213"/>
      <c r="W28" s="213"/>
      <c r="X28" s="213"/>
      <c r="Y28" s="213"/>
      <c r="Z28" s="213"/>
      <c r="AA28" s="213"/>
      <c r="AB28" s="213"/>
      <c r="AC28" s="213"/>
      <c r="AD28" s="213"/>
      <c r="AE28" s="213"/>
      <c r="AF28" s="213"/>
      <c r="AG28" s="213"/>
      <c r="AH28" s="213"/>
      <c r="AI28" s="213"/>
      <c r="AJ28" s="213"/>
      <c r="AK28" s="213"/>
    </row>
    <row r="29" spans="1:37" s="214" customFormat="1" ht="115" thickBot="1" x14ac:dyDescent="0.25">
      <c r="A29" s="202">
        <v>15299</v>
      </c>
      <c r="B29" s="192" t="s">
        <v>607</v>
      </c>
      <c r="C29" s="191" t="s">
        <v>588</v>
      </c>
      <c r="D29" s="192" t="s">
        <v>603</v>
      </c>
      <c r="E29" s="193" t="s">
        <v>604</v>
      </c>
      <c r="F29" s="193" t="s">
        <v>605</v>
      </c>
      <c r="G29" s="192" t="s">
        <v>606</v>
      </c>
      <c r="H29" s="194" t="s">
        <v>601</v>
      </c>
      <c r="I29" s="195">
        <v>44593</v>
      </c>
      <c r="J29" s="210">
        <v>44681</v>
      </c>
      <c r="K29" s="19"/>
      <c r="L29" s="19"/>
      <c r="M29" s="30"/>
      <c r="N29" s="215"/>
      <c r="O29" s="216"/>
      <c r="P29" s="274">
        <v>1</v>
      </c>
      <c r="Q29" s="274"/>
      <c r="R29" s="275"/>
      <c r="S29" s="249">
        <f t="shared" si="0"/>
        <v>1</v>
      </c>
      <c r="T29" s="213"/>
      <c r="U29" s="213"/>
      <c r="V29" s="213"/>
      <c r="W29" s="213"/>
      <c r="X29" s="213"/>
      <c r="Y29" s="213"/>
      <c r="Z29" s="213"/>
      <c r="AA29" s="213"/>
      <c r="AB29" s="213"/>
      <c r="AC29" s="213"/>
      <c r="AD29" s="213"/>
      <c r="AE29" s="213"/>
      <c r="AF29" s="213"/>
      <c r="AG29" s="213"/>
      <c r="AH29" s="213"/>
      <c r="AI29" s="213"/>
      <c r="AJ29" s="213"/>
      <c r="AK29" s="213"/>
    </row>
    <row r="30" spans="1:37" s="214" customFormat="1" ht="115" thickBot="1" x14ac:dyDescent="0.25">
      <c r="A30" s="202">
        <v>15301</v>
      </c>
      <c r="B30" s="192" t="s">
        <v>608</v>
      </c>
      <c r="C30" s="191" t="s">
        <v>588</v>
      </c>
      <c r="D30" s="192" t="s">
        <v>603</v>
      </c>
      <c r="E30" s="193" t="s">
        <v>604</v>
      </c>
      <c r="F30" s="193" t="s">
        <v>605</v>
      </c>
      <c r="G30" s="192" t="s">
        <v>606</v>
      </c>
      <c r="H30" s="194" t="s">
        <v>601</v>
      </c>
      <c r="I30" s="195">
        <v>44593</v>
      </c>
      <c r="J30" s="210">
        <v>44681</v>
      </c>
      <c r="K30" s="19"/>
      <c r="L30" s="19"/>
      <c r="M30" s="30"/>
      <c r="N30" s="215"/>
      <c r="O30" s="216"/>
      <c r="P30" s="274">
        <v>1</v>
      </c>
      <c r="Q30" s="274"/>
      <c r="R30" s="275"/>
      <c r="S30" s="249">
        <f t="shared" si="0"/>
        <v>1</v>
      </c>
      <c r="T30" s="213"/>
      <c r="U30" s="213"/>
      <c r="V30" s="213"/>
      <c r="W30" s="213"/>
      <c r="X30" s="213"/>
      <c r="Y30" s="213"/>
      <c r="Z30" s="213"/>
      <c r="AA30" s="213"/>
      <c r="AB30" s="213"/>
      <c r="AC30" s="213"/>
      <c r="AD30" s="213"/>
      <c r="AE30" s="213"/>
      <c r="AF30" s="213"/>
      <c r="AG30" s="213"/>
      <c r="AH30" s="213"/>
      <c r="AI30" s="213"/>
      <c r="AJ30" s="213"/>
      <c r="AK30" s="213"/>
    </row>
    <row r="31" spans="1:37" s="214" customFormat="1" ht="115" thickBot="1" x14ac:dyDescent="0.25">
      <c r="A31" s="202">
        <v>15303</v>
      </c>
      <c r="B31" s="192" t="s">
        <v>609</v>
      </c>
      <c r="C31" s="191" t="s">
        <v>588</v>
      </c>
      <c r="D31" s="192" t="s">
        <v>603</v>
      </c>
      <c r="E31" s="193" t="s">
        <v>604</v>
      </c>
      <c r="F31" s="193" t="s">
        <v>605</v>
      </c>
      <c r="G31" s="192" t="s">
        <v>606</v>
      </c>
      <c r="H31" s="194" t="s">
        <v>601</v>
      </c>
      <c r="I31" s="195">
        <v>44593</v>
      </c>
      <c r="J31" s="210">
        <v>44681</v>
      </c>
      <c r="K31" s="19"/>
      <c r="L31" s="19"/>
      <c r="M31" s="30"/>
      <c r="N31" s="215"/>
      <c r="O31" s="216"/>
      <c r="P31" s="274">
        <v>1</v>
      </c>
      <c r="Q31" s="274"/>
      <c r="R31" s="275"/>
      <c r="S31" s="249">
        <f t="shared" si="0"/>
        <v>1</v>
      </c>
      <c r="T31" s="213"/>
      <c r="U31" s="213"/>
      <c r="V31" s="213"/>
      <c r="W31" s="213"/>
      <c r="X31" s="213"/>
      <c r="Y31" s="213"/>
      <c r="Z31" s="213"/>
      <c r="AA31" s="213"/>
      <c r="AB31" s="213"/>
      <c r="AC31" s="213"/>
      <c r="AD31" s="213"/>
      <c r="AE31" s="213"/>
      <c r="AF31" s="213"/>
      <c r="AG31" s="213"/>
      <c r="AH31" s="213"/>
      <c r="AI31" s="213"/>
      <c r="AJ31" s="213"/>
      <c r="AK31" s="213"/>
    </row>
    <row r="32" spans="1:37" s="214" customFormat="1" ht="115" thickBot="1" x14ac:dyDescent="0.25">
      <c r="A32" s="202">
        <v>15307</v>
      </c>
      <c r="B32" s="192" t="s">
        <v>610</v>
      </c>
      <c r="C32" s="191" t="s">
        <v>588</v>
      </c>
      <c r="D32" s="192" t="s">
        <v>603</v>
      </c>
      <c r="E32" s="193" t="s">
        <v>604</v>
      </c>
      <c r="F32" s="193" t="s">
        <v>605</v>
      </c>
      <c r="G32" s="192" t="s">
        <v>606</v>
      </c>
      <c r="H32" s="194" t="s">
        <v>601</v>
      </c>
      <c r="I32" s="195">
        <v>44593</v>
      </c>
      <c r="J32" s="210">
        <v>44681</v>
      </c>
      <c r="K32" s="19"/>
      <c r="L32" s="19"/>
      <c r="M32" s="30"/>
      <c r="N32" s="215"/>
      <c r="O32" s="216"/>
      <c r="P32" s="274">
        <v>1</v>
      </c>
      <c r="Q32" s="274"/>
      <c r="R32" s="275"/>
      <c r="S32" s="249">
        <f t="shared" si="0"/>
        <v>1</v>
      </c>
      <c r="T32" s="213"/>
      <c r="U32" s="213"/>
      <c r="V32" s="213"/>
      <c r="W32" s="213"/>
      <c r="X32" s="213"/>
      <c r="Y32" s="213"/>
      <c r="Z32" s="213"/>
      <c r="AA32" s="213"/>
      <c r="AB32" s="213"/>
      <c r="AC32" s="213"/>
      <c r="AD32" s="213"/>
      <c r="AE32" s="213"/>
      <c r="AF32" s="213"/>
      <c r="AG32" s="213"/>
      <c r="AH32" s="213"/>
      <c r="AI32" s="213"/>
      <c r="AJ32" s="213"/>
      <c r="AK32" s="213"/>
    </row>
    <row r="33" spans="1:37" s="214" customFormat="1" ht="115" thickBot="1" x14ac:dyDescent="0.25">
      <c r="A33" s="202">
        <v>15309</v>
      </c>
      <c r="B33" s="192" t="s">
        <v>611</v>
      </c>
      <c r="C33" s="191" t="s">
        <v>588</v>
      </c>
      <c r="D33" s="192" t="s">
        <v>603</v>
      </c>
      <c r="E33" s="193" t="s">
        <v>604</v>
      </c>
      <c r="F33" s="193" t="s">
        <v>605</v>
      </c>
      <c r="G33" s="192" t="s">
        <v>606</v>
      </c>
      <c r="H33" s="194" t="s">
        <v>601</v>
      </c>
      <c r="I33" s="195">
        <v>44593</v>
      </c>
      <c r="J33" s="210">
        <v>44681</v>
      </c>
      <c r="K33" s="19"/>
      <c r="L33" s="19"/>
      <c r="M33" s="30"/>
      <c r="N33" s="215"/>
      <c r="O33" s="216"/>
      <c r="P33" s="274">
        <v>1</v>
      </c>
      <c r="Q33" s="274"/>
      <c r="R33" s="275"/>
      <c r="S33" s="249">
        <f t="shared" si="0"/>
        <v>1</v>
      </c>
      <c r="T33" s="213"/>
      <c r="U33" s="213"/>
      <c r="V33" s="213"/>
      <c r="W33" s="213"/>
      <c r="X33" s="213"/>
      <c r="Y33" s="213"/>
      <c r="Z33" s="213"/>
      <c r="AA33" s="213"/>
      <c r="AB33" s="213"/>
      <c r="AC33" s="213"/>
      <c r="AD33" s="213"/>
      <c r="AE33" s="213"/>
      <c r="AF33" s="213"/>
      <c r="AG33" s="213"/>
      <c r="AH33" s="213"/>
      <c r="AI33" s="213"/>
      <c r="AJ33" s="213"/>
      <c r="AK33" s="213"/>
    </row>
    <row r="34" spans="1:37" s="214" customFormat="1" ht="169" thickBot="1" x14ac:dyDescent="0.25">
      <c r="A34" s="202">
        <v>16814</v>
      </c>
      <c r="B34" s="192" t="s">
        <v>612</v>
      </c>
      <c r="C34" s="191" t="s">
        <v>588</v>
      </c>
      <c r="D34" s="192" t="s">
        <v>597</v>
      </c>
      <c r="E34" s="193" t="s">
        <v>598</v>
      </c>
      <c r="F34" s="193" t="s">
        <v>599</v>
      </c>
      <c r="G34" s="192" t="s">
        <v>600</v>
      </c>
      <c r="H34" s="194" t="s">
        <v>601</v>
      </c>
      <c r="I34" s="195">
        <v>44593</v>
      </c>
      <c r="J34" s="210">
        <v>44895</v>
      </c>
      <c r="K34" s="164" t="s">
        <v>957</v>
      </c>
      <c r="L34" s="161" t="s">
        <v>955</v>
      </c>
      <c r="M34" s="145" t="s">
        <v>893</v>
      </c>
      <c r="N34" s="344" t="s">
        <v>1298</v>
      </c>
      <c r="O34" s="216"/>
      <c r="P34" s="274">
        <v>0</v>
      </c>
      <c r="Q34" s="274">
        <v>0</v>
      </c>
      <c r="R34" s="275">
        <v>0</v>
      </c>
      <c r="S34" s="249">
        <f t="shared" si="0"/>
        <v>0</v>
      </c>
      <c r="T34" s="213"/>
      <c r="U34" s="213"/>
      <c r="V34" s="213"/>
      <c r="W34" s="213"/>
      <c r="X34" s="213"/>
      <c r="Y34" s="213"/>
      <c r="Z34" s="213"/>
      <c r="AA34" s="213"/>
      <c r="AB34" s="213"/>
      <c r="AC34" s="213"/>
      <c r="AD34" s="213"/>
      <c r="AE34" s="213"/>
      <c r="AF34" s="213"/>
      <c r="AG34" s="213"/>
      <c r="AH34" s="213"/>
      <c r="AI34" s="213"/>
      <c r="AJ34" s="213"/>
      <c r="AK34" s="213"/>
    </row>
    <row r="35" spans="1:37" s="214" customFormat="1" ht="115" thickBot="1" x14ac:dyDescent="0.25">
      <c r="A35" s="202">
        <v>17178</v>
      </c>
      <c r="B35" s="192" t="s">
        <v>613</v>
      </c>
      <c r="C35" s="191" t="s">
        <v>588</v>
      </c>
      <c r="D35" s="192" t="s">
        <v>603</v>
      </c>
      <c r="E35" s="193" t="s">
        <v>604</v>
      </c>
      <c r="F35" s="193" t="s">
        <v>605</v>
      </c>
      <c r="G35" s="192" t="s">
        <v>606</v>
      </c>
      <c r="H35" s="194" t="s">
        <v>601</v>
      </c>
      <c r="I35" s="195">
        <v>44593</v>
      </c>
      <c r="J35" s="210">
        <v>44681</v>
      </c>
      <c r="K35" s="19"/>
      <c r="L35" s="19"/>
      <c r="M35" s="30"/>
      <c r="N35" s="215"/>
      <c r="O35" s="216"/>
      <c r="P35" s="274">
        <v>1</v>
      </c>
      <c r="Q35" s="274"/>
      <c r="R35" s="275"/>
      <c r="S35" s="249">
        <f t="shared" si="0"/>
        <v>1</v>
      </c>
      <c r="T35" s="213"/>
      <c r="U35" s="213"/>
      <c r="V35" s="213"/>
      <c r="W35" s="213"/>
      <c r="X35" s="213"/>
      <c r="Y35" s="213"/>
      <c r="Z35" s="213"/>
      <c r="AA35" s="213"/>
      <c r="AB35" s="213"/>
      <c r="AC35" s="213"/>
      <c r="AD35" s="213"/>
      <c r="AE35" s="213"/>
      <c r="AF35" s="213"/>
      <c r="AG35" s="213"/>
      <c r="AH35" s="213"/>
      <c r="AI35" s="213"/>
      <c r="AJ35" s="213"/>
      <c r="AK35" s="213"/>
    </row>
    <row r="36" spans="1:37" s="214" customFormat="1" ht="115" thickBot="1" x14ac:dyDescent="0.25">
      <c r="A36" s="202">
        <v>17179</v>
      </c>
      <c r="B36" s="192" t="s">
        <v>614</v>
      </c>
      <c r="C36" s="191" t="s">
        <v>588</v>
      </c>
      <c r="D36" s="192" t="s">
        <v>603</v>
      </c>
      <c r="E36" s="193" t="s">
        <v>604</v>
      </c>
      <c r="F36" s="193" t="s">
        <v>605</v>
      </c>
      <c r="G36" s="192" t="s">
        <v>606</v>
      </c>
      <c r="H36" s="194" t="s">
        <v>601</v>
      </c>
      <c r="I36" s="195">
        <v>44593</v>
      </c>
      <c r="J36" s="210">
        <v>44681</v>
      </c>
      <c r="K36" s="19"/>
      <c r="L36" s="19"/>
      <c r="M36" s="30"/>
      <c r="N36" s="215"/>
      <c r="O36" s="216"/>
      <c r="P36" s="274">
        <v>1</v>
      </c>
      <c r="Q36" s="274"/>
      <c r="R36" s="275"/>
      <c r="S36" s="249">
        <f t="shared" si="0"/>
        <v>1</v>
      </c>
      <c r="T36" s="213"/>
      <c r="U36" s="213"/>
      <c r="V36" s="213"/>
      <c r="W36" s="213"/>
      <c r="X36" s="213"/>
      <c r="Y36" s="213"/>
      <c r="Z36" s="213"/>
      <c r="AA36" s="213"/>
      <c r="AB36" s="213"/>
      <c r="AC36" s="213"/>
      <c r="AD36" s="213"/>
      <c r="AE36" s="213"/>
      <c r="AF36" s="213"/>
      <c r="AG36" s="213"/>
      <c r="AH36" s="213"/>
      <c r="AI36" s="213"/>
      <c r="AJ36" s="213"/>
      <c r="AK36" s="213"/>
    </row>
    <row r="37" spans="1:37" s="214" customFormat="1" ht="115" thickBot="1" x14ac:dyDescent="0.25">
      <c r="A37" s="202">
        <v>17182</v>
      </c>
      <c r="B37" s="192" t="s">
        <v>615</v>
      </c>
      <c r="C37" s="191" t="s">
        <v>588</v>
      </c>
      <c r="D37" s="192" t="s">
        <v>603</v>
      </c>
      <c r="E37" s="193" t="s">
        <v>604</v>
      </c>
      <c r="F37" s="193" t="s">
        <v>605</v>
      </c>
      <c r="G37" s="192" t="s">
        <v>606</v>
      </c>
      <c r="H37" s="194" t="s">
        <v>601</v>
      </c>
      <c r="I37" s="195">
        <v>44593</v>
      </c>
      <c r="J37" s="210">
        <v>44681</v>
      </c>
      <c r="K37" s="19"/>
      <c r="L37" s="19"/>
      <c r="M37" s="30"/>
      <c r="N37" s="215"/>
      <c r="O37" s="216"/>
      <c r="P37" s="274">
        <v>1</v>
      </c>
      <c r="Q37" s="274"/>
      <c r="R37" s="275"/>
      <c r="S37" s="249">
        <f t="shared" si="0"/>
        <v>1</v>
      </c>
      <c r="T37" s="213"/>
      <c r="U37" s="213"/>
      <c r="V37" s="213"/>
      <c r="W37" s="213"/>
      <c r="X37" s="213"/>
      <c r="Y37" s="213"/>
      <c r="Z37" s="213"/>
      <c r="AA37" s="213"/>
      <c r="AB37" s="213"/>
      <c r="AC37" s="213"/>
      <c r="AD37" s="213"/>
      <c r="AE37" s="213"/>
      <c r="AF37" s="213"/>
      <c r="AG37" s="213"/>
      <c r="AH37" s="213"/>
      <c r="AI37" s="213"/>
      <c r="AJ37" s="213"/>
      <c r="AK37" s="213"/>
    </row>
    <row r="38" spans="1:37" s="214" customFormat="1" ht="115" thickBot="1" x14ac:dyDescent="0.25">
      <c r="A38" s="202">
        <v>17304</v>
      </c>
      <c r="B38" s="192" t="s">
        <v>616</v>
      </c>
      <c r="C38" s="191" t="s">
        <v>588</v>
      </c>
      <c r="D38" s="192" t="s">
        <v>603</v>
      </c>
      <c r="E38" s="193" t="s">
        <v>604</v>
      </c>
      <c r="F38" s="193" t="s">
        <v>605</v>
      </c>
      <c r="G38" s="192" t="s">
        <v>606</v>
      </c>
      <c r="H38" s="194" t="s">
        <v>601</v>
      </c>
      <c r="I38" s="195">
        <v>44593</v>
      </c>
      <c r="J38" s="210">
        <v>44681</v>
      </c>
      <c r="K38" s="19"/>
      <c r="L38" s="19"/>
      <c r="M38" s="30"/>
      <c r="N38" s="215"/>
      <c r="O38" s="216"/>
      <c r="P38" s="274">
        <v>1</v>
      </c>
      <c r="Q38" s="274"/>
      <c r="R38" s="275"/>
      <c r="S38" s="249">
        <f t="shared" si="0"/>
        <v>1</v>
      </c>
      <c r="T38" s="213"/>
      <c r="U38" s="213"/>
      <c r="V38" s="213"/>
      <c r="W38" s="213"/>
      <c r="X38" s="213"/>
      <c r="Y38" s="213"/>
      <c r="Z38" s="213"/>
      <c r="AA38" s="213"/>
      <c r="AB38" s="213"/>
      <c r="AC38" s="213"/>
      <c r="AD38" s="213"/>
      <c r="AE38" s="213"/>
      <c r="AF38" s="213"/>
      <c r="AG38" s="213"/>
      <c r="AH38" s="213"/>
      <c r="AI38" s="213"/>
      <c r="AJ38" s="213"/>
      <c r="AK38" s="213"/>
    </row>
    <row r="39" spans="1:37" s="214" customFormat="1" ht="153" thickBot="1" x14ac:dyDescent="0.25">
      <c r="A39" s="381">
        <v>17305</v>
      </c>
      <c r="B39" s="192" t="s">
        <v>617</v>
      </c>
      <c r="C39" s="191" t="s">
        <v>588</v>
      </c>
      <c r="D39" s="192" t="s">
        <v>597</v>
      </c>
      <c r="E39" s="193" t="s">
        <v>598</v>
      </c>
      <c r="F39" s="193" t="s">
        <v>599</v>
      </c>
      <c r="G39" s="192" t="s">
        <v>600</v>
      </c>
      <c r="H39" s="194" t="s">
        <v>601</v>
      </c>
      <c r="I39" s="195">
        <v>44593</v>
      </c>
      <c r="J39" s="210">
        <v>44895</v>
      </c>
      <c r="K39" s="164" t="s">
        <v>958</v>
      </c>
      <c r="L39" s="161" t="s">
        <v>955</v>
      </c>
      <c r="M39" s="145" t="s">
        <v>893</v>
      </c>
      <c r="N39" s="344" t="s">
        <v>1307</v>
      </c>
      <c r="O39" s="380" t="s">
        <v>1306</v>
      </c>
      <c r="P39" s="274">
        <v>0</v>
      </c>
      <c r="Q39" s="274">
        <v>0</v>
      </c>
      <c r="R39" s="275">
        <v>1</v>
      </c>
      <c r="S39" s="249">
        <f t="shared" si="0"/>
        <v>1</v>
      </c>
      <c r="T39" s="213"/>
      <c r="U39" s="213"/>
      <c r="V39" s="213"/>
      <c r="W39" s="213"/>
      <c r="X39" s="213"/>
      <c r="Y39" s="213"/>
      <c r="Z39" s="213"/>
      <c r="AA39" s="213"/>
      <c r="AB39" s="213"/>
      <c r="AC39" s="213"/>
      <c r="AD39" s="213"/>
      <c r="AE39" s="213"/>
      <c r="AF39" s="213"/>
      <c r="AG39" s="213"/>
      <c r="AH39" s="213"/>
      <c r="AI39" s="213"/>
      <c r="AJ39" s="213"/>
      <c r="AK39" s="213"/>
    </row>
    <row r="40" spans="1:37" s="214" customFormat="1" ht="96" thickBot="1" x14ac:dyDescent="0.25">
      <c r="A40" s="202">
        <v>46716</v>
      </c>
      <c r="B40" s="192" t="s">
        <v>618</v>
      </c>
      <c r="C40" s="191" t="s">
        <v>619</v>
      </c>
      <c r="D40" s="192" t="s">
        <v>620</v>
      </c>
      <c r="E40" s="193" t="s">
        <v>621</v>
      </c>
      <c r="F40" s="193" t="s">
        <v>622</v>
      </c>
      <c r="G40" s="192" t="s">
        <v>600</v>
      </c>
      <c r="H40" s="194" t="s">
        <v>601</v>
      </c>
      <c r="I40" s="195">
        <v>44593</v>
      </c>
      <c r="J40" s="210">
        <v>44681</v>
      </c>
      <c r="K40" s="19"/>
      <c r="L40" s="19"/>
      <c r="M40" s="30"/>
      <c r="N40" s="215"/>
      <c r="O40" s="216"/>
      <c r="P40" s="274">
        <v>1</v>
      </c>
      <c r="Q40" s="274"/>
      <c r="R40" s="275"/>
      <c r="S40" s="249">
        <f t="shared" si="0"/>
        <v>1</v>
      </c>
      <c r="T40" s="213"/>
      <c r="U40" s="213"/>
      <c r="V40" s="213"/>
      <c r="W40" s="213"/>
      <c r="X40" s="213"/>
      <c r="Y40" s="213"/>
      <c r="Z40" s="213"/>
      <c r="AA40" s="213"/>
      <c r="AB40" s="213"/>
      <c r="AC40" s="213"/>
      <c r="AD40" s="213"/>
      <c r="AE40" s="213"/>
      <c r="AF40" s="213"/>
      <c r="AG40" s="213"/>
      <c r="AH40" s="213"/>
      <c r="AI40" s="213"/>
      <c r="AJ40" s="213"/>
      <c r="AK40" s="213"/>
    </row>
    <row r="41" spans="1:37" s="214" customFormat="1" ht="115" thickBot="1" x14ac:dyDescent="0.25">
      <c r="A41" s="202">
        <v>57675</v>
      </c>
      <c r="B41" s="192" t="s">
        <v>623</v>
      </c>
      <c r="C41" s="191" t="s">
        <v>588</v>
      </c>
      <c r="D41" s="192" t="s">
        <v>603</v>
      </c>
      <c r="E41" s="193" t="s">
        <v>624</v>
      </c>
      <c r="F41" s="193" t="s">
        <v>605</v>
      </c>
      <c r="G41" s="192" t="s">
        <v>606</v>
      </c>
      <c r="H41" s="194" t="s">
        <v>601</v>
      </c>
      <c r="I41" s="195">
        <v>44593</v>
      </c>
      <c r="J41" s="210">
        <v>44681</v>
      </c>
      <c r="K41" s="19"/>
      <c r="L41" s="19"/>
      <c r="M41" s="30"/>
      <c r="N41" s="215"/>
      <c r="O41" s="216"/>
      <c r="P41" s="274">
        <v>1</v>
      </c>
      <c r="Q41" s="274"/>
      <c r="R41" s="275"/>
      <c r="S41" s="249">
        <f t="shared" si="0"/>
        <v>1</v>
      </c>
      <c r="T41" s="213"/>
      <c r="U41" s="213"/>
      <c r="V41" s="213"/>
      <c r="W41" s="213"/>
      <c r="X41" s="213"/>
      <c r="Y41" s="213"/>
      <c r="Z41" s="213"/>
      <c r="AA41" s="213"/>
      <c r="AB41" s="213"/>
      <c r="AC41" s="213"/>
      <c r="AD41" s="213"/>
      <c r="AE41" s="213"/>
      <c r="AF41" s="213"/>
      <c r="AG41" s="213"/>
      <c r="AH41" s="213"/>
      <c r="AI41" s="213"/>
      <c r="AJ41" s="213"/>
      <c r="AK41" s="213"/>
    </row>
    <row r="42" spans="1:37" s="214" customFormat="1" ht="115" thickBot="1" x14ac:dyDescent="0.25">
      <c r="A42" s="202">
        <v>58663</v>
      </c>
      <c r="B42" s="192" t="s">
        <v>625</v>
      </c>
      <c r="C42" s="191" t="s">
        <v>588</v>
      </c>
      <c r="D42" s="192" t="s">
        <v>603</v>
      </c>
      <c r="E42" s="193" t="s">
        <v>624</v>
      </c>
      <c r="F42" s="193" t="s">
        <v>605</v>
      </c>
      <c r="G42" s="192" t="s">
        <v>606</v>
      </c>
      <c r="H42" s="194" t="s">
        <v>601</v>
      </c>
      <c r="I42" s="195">
        <v>44593</v>
      </c>
      <c r="J42" s="210">
        <v>44681</v>
      </c>
      <c r="K42" s="19"/>
      <c r="L42" s="19"/>
      <c r="M42" s="30"/>
      <c r="N42" s="215"/>
      <c r="O42" s="216"/>
      <c r="P42" s="274">
        <v>1</v>
      </c>
      <c r="Q42" s="274"/>
      <c r="R42" s="275"/>
      <c r="S42" s="249">
        <f t="shared" si="0"/>
        <v>1</v>
      </c>
      <c r="T42" s="213"/>
      <c r="U42" s="213"/>
      <c r="V42" s="213"/>
      <c r="W42" s="213"/>
      <c r="X42" s="213"/>
      <c r="Y42" s="213"/>
      <c r="Z42" s="213"/>
      <c r="AA42" s="213"/>
      <c r="AB42" s="213"/>
      <c r="AC42" s="213"/>
      <c r="AD42" s="213"/>
      <c r="AE42" s="213"/>
      <c r="AF42" s="213"/>
      <c r="AG42" s="213"/>
      <c r="AH42" s="213"/>
      <c r="AI42" s="213"/>
      <c r="AJ42" s="213"/>
      <c r="AK42" s="213"/>
    </row>
    <row r="43" spans="1:37" s="214" customFormat="1" ht="211" thickBot="1" x14ac:dyDescent="0.25">
      <c r="A43" s="202">
        <v>59024</v>
      </c>
      <c r="B43" s="193" t="s">
        <v>626</v>
      </c>
      <c r="C43" s="191" t="s">
        <v>588</v>
      </c>
      <c r="D43" s="192" t="s">
        <v>597</v>
      </c>
      <c r="E43" s="193" t="s">
        <v>598</v>
      </c>
      <c r="F43" s="193" t="s">
        <v>599</v>
      </c>
      <c r="G43" s="192" t="s">
        <v>600</v>
      </c>
      <c r="H43" s="194" t="s">
        <v>601</v>
      </c>
      <c r="I43" s="195">
        <v>44593</v>
      </c>
      <c r="J43" s="210">
        <v>44895</v>
      </c>
      <c r="K43" s="159" t="s">
        <v>954</v>
      </c>
      <c r="L43" s="19"/>
      <c r="M43" s="30"/>
      <c r="N43" s="344" t="s">
        <v>1298</v>
      </c>
      <c r="O43" s="216"/>
      <c r="P43" s="274">
        <v>0</v>
      </c>
      <c r="Q43" s="274">
        <v>0</v>
      </c>
      <c r="R43" s="275">
        <v>0</v>
      </c>
      <c r="S43" s="249">
        <f t="shared" si="0"/>
        <v>0</v>
      </c>
      <c r="T43" s="213"/>
      <c r="U43" s="213"/>
      <c r="V43" s="213"/>
      <c r="W43" s="213"/>
      <c r="X43" s="213"/>
      <c r="Y43" s="213"/>
      <c r="Z43" s="213"/>
      <c r="AA43" s="213"/>
      <c r="AB43" s="213"/>
      <c r="AC43" s="213"/>
      <c r="AD43" s="213"/>
      <c r="AE43" s="213"/>
      <c r="AF43" s="213"/>
      <c r="AG43" s="213"/>
      <c r="AH43" s="213"/>
      <c r="AI43" s="213"/>
      <c r="AJ43" s="213"/>
      <c r="AK43" s="213"/>
    </row>
    <row r="44" spans="1:37" s="214" customFormat="1" ht="115" thickBot="1" x14ac:dyDescent="0.25">
      <c r="A44" s="202">
        <v>59285</v>
      </c>
      <c r="B44" s="192" t="s">
        <v>627</v>
      </c>
      <c r="C44" s="191" t="s">
        <v>588</v>
      </c>
      <c r="D44" s="192" t="s">
        <v>603</v>
      </c>
      <c r="E44" s="193" t="s">
        <v>604</v>
      </c>
      <c r="F44" s="193" t="s">
        <v>605</v>
      </c>
      <c r="G44" s="192" t="s">
        <v>606</v>
      </c>
      <c r="H44" s="194" t="s">
        <v>601</v>
      </c>
      <c r="I44" s="195">
        <v>44593</v>
      </c>
      <c r="J44" s="210">
        <v>44681</v>
      </c>
      <c r="K44" s="19"/>
      <c r="L44" s="19"/>
      <c r="M44" s="30"/>
      <c r="N44" s="215"/>
      <c r="O44" s="216"/>
      <c r="P44" s="274">
        <v>1</v>
      </c>
      <c r="Q44" s="274"/>
      <c r="R44" s="275"/>
      <c r="S44" s="249">
        <f t="shared" si="0"/>
        <v>1</v>
      </c>
      <c r="T44" s="213"/>
      <c r="U44" s="213"/>
      <c r="V44" s="213"/>
      <c r="W44" s="213"/>
      <c r="X44" s="213"/>
      <c r="Y44" s="213"/>
      <c r="Z44" s="213"/>
      <c r="AA44" s="213"/>
      <c r="AB44" s="213"/>
      <c r="AC44" s="213"/>
      <c r="AD44" s="213"/>
      <c r="AE44" s="213"/>
      <c r="AF44" s="213"/>
      <c r="AG44" s="213"/>
      <c r="AH44" s="213"/>
      <c r="AI44" s="213"/>
      <c r="AJ44" s="213"/>
      <c r="AK44" s="213"/>
    </row>
    <row r="45" spans="1:37" s="214" customFormat="1" ht="115" thickBot="1" x14ac:dyDescent="0.25">
      <c r="A45" s="202">
        <v>60918</v>
      </c>
      <c r="B45" s="192" t="s">
        <v>628</v>
      </c>
      <c r="C45" s="191" t="s">
        <v>588</v>
      </c>
      <c r="D45" s="192" t="s">
        <v>603</v>
      </c>
      <c r="E45" s="193" t="s">
        <v>604</v>
      </c>
      <c r="F45" s="193" t="s">
        <v>605</v>
      </c>
      <c r="G45" s="192" t="s">
        <v>606</v>
      </c>
      <c r="H45" s="194" t="s">
        <v>601</v>
      </c>
      <c r="I45" s="195">
        <v>44593</v>
      </c>
      <c r="J45" s="210">
        <v>44681</v>
      </c>
      <c r="K45" s="19"/>
      <c r="L45" s="19"/>
      <c r="M45" s="30"/>
      <c r="N45" s="215"/>
      <c r="O45" s="216"/>
      <c r="P45" s="274">
        <v>1</v>
      </c>
      <c r="Q45" s="274"/>
      <c r="R45" s="275"/>
      <c r="S45" s="249">
        <f t="shared" si="0"/>
        <v>1</v>
      </c>
      <c r="T45" s="213"/>
      <c r="U45" s="213"/>
      <c r="V45" s="213"/>
      <c r="W45" s="213"/>
      <c r="X45" s="213"/>
      <c r="Y45" s="213"/>
      <c r="Z45" s="213"/>
      <c r="AA45" s="213"/>
      <c r="AB45" s="213"/>
      <c r="AC45" s="213"/>
      <c r="AD45" s="213"/>
      <c r="AE45" s="213"/>
      <c r="AF45" s="213"/>
      <c r="AG45" s="213"/>
      <c r="AH45" s="213"/>
      <c r="AI45" s="213"/>
      <c r="AJ45" s="213"/>
      <c r="AK45" s="213"/>
    </row>
    <row r="46" spans="1:37" s="214" customFormat="1" ht="115" thickBot="1" x14ac:dyDescent="0.25">
      <c r="A46" s="217">
        <v>60923</v>
      </c>
      <c r="B46" s="204" t="s">
        <v>629</v>
      </c>
      <c r="C46" s="203" t="s">
        <v>588</v>
      </c>
      <c r="D46" s="204" t="s">
        <v>603</v>
      </c>
      <c r="E46" s="205" t="s">
        <v>604</v>
      </c>
      <c r="F46" s="205" t="s">
        <v>605</v>
      </c>
      <c r="G46" s="204" t="s">
        <v>606</v>
      </c>
      <c r="H46" s="206" t="s">
        <v>601</v>
      </c>
      <c r="I46" s="207">
        <v>44593</v>
      </c>
      <c r="J46" s="211">
        <v>44681</v>
      </c>
      <c r="K46" s="19"/>
      <c r="L46" s="19"/>
      <c r="M46" s="30"/>
      <c r="N46" s="218"/>
      <c r="O46" s="219"/>
      <c r="P46" s="274">
        <v>1</v>
      </c>
      <c r="Q46" s="276"/>
      <c r="R46" s="277"/>
      <c r="S46" s="250">
        <f t="shared" si="0"/>
        <v>1</v>
      </c>
      <c r="T46" s="213"/>
      <c r="U46" s="213"/>
      <c r="V46" s="213"/>
      <c r="W46" s="213"/>
      <c r="X46" s="213"/>
      <c r="Y46" s="213"/>
      <c r="Z46" s="213"/>
      <c r="AA46" s="213"/>
      <c r="AB46" s="213"/>
      <c r="AC46" s="213"/>
      <c r="AD46" s="213"/>
      <c r="AE46" s="213"/>
      <c r="AF46" s="213"/>
      <c r="AG46" s="213"/>
      <c r="AH46" s="213"/>
      <c r="AI46" s="213"/>
      <c r="AJ46" s="213"/>
      <c r="AK46" s="213"/>
    </row>
    <row r="47" spans="1:37" ht="41" customHeight="1" thickBot="1" x14ac:dyDescent="0.25">
      <c r="A47" s="69"/>
      <c r="B47" s="69"/>
      <c r="C47" s="69"/>
      <c r="D47" s="69"/>
      <c r="E47" s="69"/>
      <c r="F47" s="69"/>
      <c r="G47" s="69"/>
      <c r="H47" s="69"/>
      <c r="I47" s="69"/>
      <c r="J47" s="69"/>
      <c r="K47" s="69"/>
      <c r="L47" s="69"/>
      <c r="M47" s="69"/>
      <c r="N47" s="69"/>
      <c r="O47" s="262" t="s">
        <v>1023</v>
      </c>
      <c r="P47" s="264">
        <f>AVERAGE(P26:P46)</f>
        <v>0.76190476190476186</v>
      </c>
      <c r="Q47" s="264">
        <f t="shared" ref="Q47" si="1">AVERAGE(Q26:Q46)</f>
        <v>0</v>
      </c>
      <c r="R47" s="264">
        <v>0.05</v>
      </c>
      <c r="S47" s="263">
        <f>+P47+Q47+R47</f>
        <v>0.81190476190476191</v>
      </c>
      <c r="T47" s="69"/>
      <c r="U47" s="69"/>
      <c r="V47" s="69"/>
      <c r="W47" s="69"/>
      <c r="X47" s="69"/>
      <c r="Y47" s="69"/>
      <c r="Z47" s="69"/>
      <c r="AA47" s="69"/>
      <c r="AB47" s="69"/>
      <c r="AC47" s="69"/>
      <c r="AD47" s="69"/>
      <c r="AE47" s="69"/>
      <c r="AF47" s="69"/>
      <c r="AG47" s="69"/>
      <c r="AH47" s="69"/>
      <c r="AI47" s="69"/>
      <c r="AJ47" s="69"/>
      <c r="AK47" s="69"/>
    </row>
    <row r="48" spans="1:37" ht="18" customHeight="1" x14ac:dyDescent="0.2">
      <c r="A48" s="69"/>
      <c r="B48" s="69"/>
      <c r="C48" s="69"/>
      <c r="D48" s="69"/>
      <c r="E48" s="69"/>
      <c r="F48" s="69"/>
      <c r="G48" s="69"/>
      <c r="H48" s="69"/>
      <c r="I48" s="69"/>
      <c r="J48" s="69"/>
      <c r="K48" s="69"/>
      <c r="L48" s="69"/>
      <c r="M48" s="69"/>
      <c r="N48" s="69"/>
      <c r="O48" s="69"/>
      <c r="P48" s="265"/>
      <c r="Q48" s="265"/>
      <c r="R48" s="265"/>
      <c r="S48" s="246"/>
      <c r="T48" s="69"/>
      <c r="U48" s="69"/>
      <c r="V48" s="69"/>
      <c r="W48" s="69"/>
      <c r="X48" s="69"/>
      <c r="Y48" s="69"/>
      <c r="Z48" s="69"/>
      <c r="AA48" s="69"/>
      <c r="AB48" s="69"/>
      <c r="AC48" s="69"/>
      <c r="AD48" s="69"/>
      <c r="AE48" s="69"/>
      <c r="AF48" s="69"/>
      <c r="AG48" s="69"/>
      <c r="AH48" s="69"/>
      <c r="AI48" s="69"/>
      <c r="AJ48" s="69"/>
      <c r="AK48" s="69"/>
    </row>
    <row r="49" spans="1:37" ht="18" customHeight="1" x14ac:dyDescent="0.2">
      <c r="A49" s="69"/>
      <c r="B49" s="69"/>
      <c r="C49" s="69"/>
      <c r="D49" s="69"/>
      <c r="E49" s="69"/>
      <c r="F49" s="69"/>
      <c r="G49" s="69"/>
      <c r="H49" s="69"/>
      <c r="I49" s="69"/>
      <c r="J49" s="69"/>
      <c r="K49" s="69"/>
      <c r="L49" s="69"/>
      <c r="M49" s="69"/>
      <c r="N49" s="69"/>
      <c r="O49" s="69"/>
      <c r="P49" s="265"/>
      <c r="Q49" s="265"/>
      <c r="R49" s="265"/>
      <c r="S49" s="246"/>
      <c r="T49" s="69"/>
      <c r="U49" s="69"/>
      <c r="V49" s="69"/>
      <c r="W49" s="69"/>
      <c r="X49" s="69"/>
      <c r="Y49" s="69"/>
      <c r="Z49" s="69"/>
      <c r="AA49" s="69"/>
      <c r="AB49" s="69"/>
      <c r="AC49" s="69"/>
      <c r="AD49" s="69"/>
      <c r="AE49" s="69"/>
      <c r="AF49" s="69"/>
      <c r="AG49" s="69"/>
      <c r="AH49" s="69"/>
      <c r="AI49" s="69"/>
      <c r="AJ49" s="69"/>
      <c r="AK49" s="69"/>
    </row>
    <row r="50" spans="1:37" ht="18" customHeight="1" x14ac:dyDescent="0.2">
      <c r="A50" s="69"/>
      <c r="B50" s="69"/>
      <c r="C50" s="69"/>
      <c r="D50" s="69"/>
      <c r="E50" s="69"/>
      <c r="F50" s="69"/>
      <c r="G50" s="69"/>
      <c r="H50" s="69"/>
      <c r="I50" s="69"/>
      <c r="J50" s="69"/>
      <c r="K50" s="69"/>
      <c r="L50" s="69"/>
      <c r="M50" s="69"/>
      <c r="N50" s="69"/>
      <c r="O50" s="69"/>
      <c r="P50" s="265"/>
      <c r="Q50" s="265"/>
      <c r="R50" s="265"/>
      <c r="S50" s="246"/>
      <c r="T50" s="69"/>
      <c r="U50" s="69"/>
      <c r="V50" s="69"/>
      <c r="W50" s="69"/>
      <c r="X50" s="69"/>
      <c r="Y50" s="69"/>
      <c r="Z50" s="69"/>
      <c r="AA50" s="69"/>
      <c r="AB50" s="69"/>
      <c r="AC50" s="69"/>
      <c r="AD50" s="69"/>
      <c r="AE50" s="69"/>
      <c r="AF50" s="69"/>
      <c r="AG50" s="69"/>
      <c r="AH50" s="69"/>
      <c r="AI50" s="69"/>
      <c r="AJ50" s="69"/>
      <c r="AK50" s="69"/>
    </row>
    <row r="51" spans="1:37" ht="18" customHeight="1" x14ac:dyDescent="0.2">
      <c r="A51" s="69"/>
      <c r="B51" s="69"/>
      <c r="C51" s="69"/>
      <c r="D51" s="69"/>
      <c r="E51" s="69"/>
      <c r="F51" s="69"/>
      <c r="G51" s="69"/>
      <c r="H51" s="69"/>
      <c r="I51" s="69"/>
      <c r="J51" s="69"/>
      <c r="K51" s="69"/>
      <c r="L51" s="69"/>
      <c r="M51" s="69"/>
      <c r="N51" s="69"/>
      <c r="O51" s="69"/>
      <c r="P51" s="265"/>
      <c r="Q51" s="265"/>
      <c r="R51" s="265"/>
      <c r="S51" s="246"/>
      <c r="T51" s="69"/>
      <c r="U51" s="69"/>
      <c r="V51" s="69"/>
      <c r="W51" s="69"/>
      <c r="X51" s="69"/>
      <c r="Y51" s="69"/>
      <c r="Z51" s="69"/>
      <c r="AA51" s="69"/>
      <c r="AB51" s="69"/>
      <c r="AC51" s="69"/>
      <c r="AD51" s="69"/>
      <c r="AE51" s="69"/>
      <c r="AF51" s="69"/>
      <c r="AG51" s="69"/>
      <c r="AH51" s="69"/>
      <c r="AI51" s="69"/>
      <c r="AJ51" s="69"/>
      <c r="AK51" s="69"/>
    </row>
    <row r="52" spans="1:37" ht="18" customHeight="1" x14ac:dyDescent="0.2">
      <c r="A52" s="69"/>
      <c r="B52" s="69"/>
      <c r="C52" s="69"/>
      <c r="D52" s="69"/>
      <c r="E52" s="69"/>
      <c r="F52" s="69"/>
      <c r="G52" s="69"/>
      <c r="H52" s="69"/>
      <c r="I52" s="69"/>
      <c r="J52" s="69"/>
      <c r="K52" s="69"/>
      <c r="L52" s="69"/>
      <c r="M52" s="69"/>
      <c r="N52" s="69"/>
      <c r="O52" s="69"/>
      <c r="P52" s="265"/>
      <c r="Q52" s="265"/>
      <c r="R52" s="265"/>
      <c r="S52" s="246"/>
      <c r="T52" s="69"/>
      <c r="U52" s="69"/>
      <c r="V52" s="69"/>
      <c r="W52" s="69"/>
      <c r="X52" s="69"/>
      <c r="Y52" s="69"/>
      <c r="Z52" s="69"/>
      <c r="AA52" s="69"/>
      <c r="AB52" s="69"/>
      <c r="AC52" s="69"/>
      <c r="AD52" s="69"/>
      <c r="AE52" s="69"/>
      <c r="AF52" s="69"/>
      <c r="AG52" s="69"/>
      <c r="AH52" s="69"/>
      <c r="AI52" s="69"/>
      <c r="AJ52" s="69"/>
      <c r="AK52" s="69"/>
    </row>
    <row r="53" spans="1:37" ht="18" customHeight="1" x14ac:dyDescent="0.2">
      <c r="A53" s="69"/>
      <c r="B53" s="69"/>
      <c r="C53" s="69"/>
      <c r="D53" s="69"/>
      <c r="E53" s="69"/>
      <c r="F53" s="69"/>
      <c r="G53" s="69"/>
      <c r="H53" s="69"/>
      <c r="I53" s="69"/>
      <c r="J53" s="69"/>
      <c r="K53" s="69"/>
      <c r="L53" s="69"/>
      <c r="M53" s="69"/>
      <c r="N53" s="69"/>
      <c r="O53" s="69"/>
      <c r="P53" s="265"/>
      <c r="Q53" s="265"/>
      <c r="R53" s="265"/>
      <c r="S53" s="246"/>
      <c r="T53" s="69"/>
      <c r="U53" s="69"/>
      <c r="V53" s="69"/>
      <c r="W53" s="69"/>
      <c r="X53" s="69"/>
      <c r="Y53" s="69"/>
      <c r="Z53" s="69"/>
      <c r="AA53" s="69"/>
      <c r="AB53" s="69"/>
      <c r="AC53" s="69"/>
      <c r="AD53" s="69"/>
      <c r="AE53" s="69"/>
      <c r="AF53" s="69"/>
      <c r="AG53" s="69"/>
      <c r="AH53" s="69"/>
      <c r="AI53" s="69"/>
      <c r="AJ53" s="69"/>
      <c r="AK53" s="69"/>
    </row>
    <row r="54" spans="1:37" ht="18" customHeight="1" x14ac:dyDescent="0.2">
      <c r="A54" s="69"/>
      <c r="B54" s="69"/>
      <c r="C54" s="69"/>
      <c r="D54" s="69"/>
      <c r="E54" s="69"/>
      <c r="F54" s="69"/>
      <c r="G54" s="69"/>
      <c r="H54" s="69"/>
      <c r="I54" s="69"/>
      <c r="J54" s="69"/>
      <c r="K54" s="69"/>
      <c r="L54" s="69"/>
      <c r="M54" s="69"/>
      <c r="N54" s="69"/>
      <c r="O54" s="69"/>
      <c r="P54" s="265"/>
      <c r="Q54" s="265"/>
      <c r="R54" s="265"/>
      <c r="S54" s="246"/>
      <c r="T54" s="69"/>
      <c r="U54" s="69"/>
      <c r="V54" s="69"/>
      <c r="W54" s="69"/>
      <c r="X54" s="69"/>
      <c r="Y54" s="69"/>
      <c r="Z54" s="69"/>
      <c r="AA54" s="69"/>
      <c r="AB54" s="69"/>
      <c r="AC54" s="69"/>
      <c r="AD54" s="69"/>
      <c r="AE54" s="69"/>
      <c r="AF54" s="69"/>
      <c r="AG54" s="69"/>
      <c r="AH54" s="69"/>
      <c r="AI54" s="69"/>
      <c r="AJ54" s="69"/>
      <c r="AK54" s="69"/>
    </row>
    <row r="55" spans="1:37" ht="18" customHeight="1" x14ac:dyDescent="0.2">
      <c r="A55" s="69"/>
      <c r="B55" s="69"/>
      <c r="C55" s="69"/>
      <c r="D55" s="69"/>
      <c r="E55" s="69"/>
      <c r="F55" s="69"/>
      <c r="G55" s="69"/>
      <c r="H55" s="69"/>
      <c r="I55" s="69"/>
      <c r="J55" s="69"/>
      <c r="K55" s="69"/>
      <c r="L55" s="69"/>
      <c r="M55" s="69"/>
      <c r="N55" s="69"/>
      <c r="O55" s="69"/>
      <c r="P55" s="265"/>
      <c r="Q55" s="265"/>
      <c r="R55" s="265"/>
      <c r="S55" s="246"/>
      <c r="T55" s="69"/>
      <c r="U55" s="69"/>
      <c r="V55" s="69"/>
      <c r="W55" s="69"/>
      <c r="X55" s="69"/>
      <c r="Y55" s="69"/>
      <c r="Z55" s="69"/>
      <c r="AA55" s="69"/>
      <c r="AB55" s="69"/>
      <c r="AC55" s="69"/>
      <c r="AD55" s="69"/>
      <c r="AE55" s="69"/>
      <c r="AF55" s="69"/>
      <c r="AG55" s="69"/>
      <c r="AH55" s="69"/>
      <c r="AI55" s="69"/>
      <c r="AJ55" s="69"/>
      <c r="AK55" s="69"/>
    </row>
    <row r="56" spans="1:37" ht="18" customHeight="1" x14ac:dyDescent="0.2">
      <c r="A56" s="69"/>
      <c r="B56" s="69"/>
      <c r="C56" s="69"/>
      <c r="D56" s="69"/>
      <c r="E56" s="69"/>
      <c r="F56" s="69"/>
      <c r="G56" s="69"/>
      <c r="H56" s="69"/>
      <c r="I56" s="69"/>
      <c r="J56" s="69"/>
      <c r="K56" s="69"/>
      <c r="L56" s="69"/>
      <c r="M56" s="69"/>
      <c r="N56" s="69"/>
      <c r="O56" s="69"/>
      <c r="P56" s="265"/>
      <c r="Q56" s="265"/>
      <c r="R56" s="265"/>
      <c r="S56" s="246"/>
      <c r="T56" s="69"/>
      <c r="U56" s="69"/>
      <c r="V56" s="69"/>
      <c r="W56" s="69"/>
      <c r="X56" s="69"/>
      <c r="Y56" s="69"/>
      <c r="Z56" s="69"/>
      <c r="AA56" s="69"/>
      <c r="AB56" s="69"/>
      <c r="AC56" s="69"/>
      <c r="AD56" s="69"/>
      <c r="AE56" s="69"/>
      <c r="AF56" s="69"/>
      <c r="AG56" s="69"/>
      <c r="AH56" s="69"/>
      <c r="AI56" s="69"/>
      <c r="AJ56" s="69"/>
      <c r="AK56" s="69"/>
    </row>
    <row r="57" spans="1:37" ht="18" customHeight="1" x14ac:dyDescent="0.2">
      <c r="A57" s="69"/>
      <c r="B57" s="69"/>
      <c r="C57" s="69"/>
      <c r="D57" s="69"/>
      <c r="E57" s="69"/>
      <c r="F57" s="69"/>
      <c r="G57" s="69"/>
      <c r="H57" s="69"/>
      <c r="I57" s="69"/>
      <c r="J57" s="69"/>
      <c r="K57" s="69"/>
      <c r="L57" s="69"/>
      <c r="M57" s="69"/>
      <c r="N57" s="69"/>
      <c r="O57" s="69"/>
      <c r="P57" s="265"/>
      <c r="Q57" s="265"/>
      <c r="R57" s="265"/>
      <c r="S57" s="246"/>
      <c r="T57" s="69"/>
      <c r="U57" s="69"/>
      <c r="V57" s="69"/>
      <c r="W57" s="69"/>
      <c r="X57" s="69"/>
      <c r="Y57" s="69"/>
      <c r="Z57" s="69"/>
      <c r="AA57" s="69"/>
      <c r="AB57" s="69"/>
      <c r="AC57" s="69"/>
      <c r="AD57" s="69"/>
      <c r="AE57" s="69"/>
      <c r="AF57" s="69"/>
      <c r="AG57" s="69"/>
      <c r="AH57" s="69"/>
      <c r="AI57" s="69"/>
      <c r="AJ57" s="69"/>
      <c r="AK57" s="69"/>
    </row>
    <row r="58" spans="1:37" ht="18" customHeight="1" x14ac:dyDescent="0.2">
      <c r="A58" s="69"/>
      <c r="B58" s="69"/>
      <c r="C58" s="69"/>
      <c r="D58" s="69"/>
      <c r="E58" s="69"/>
      <c r="F58" s="69"/>
      <c r="G58" s="69"/>
      <c r="H58" s="69"/>
      <c r="I58" s="69"/>
      <c r="J58" s="69"/>
      <c r="K58" s="69"/>
      <c r="L58" s="69"/>
      <c r="M58" s="69"/>
      <c r="N58" s="69"/>
      <c r="O58" s="69"/>
      <c r="P58" s="265"/>
      <c r="Q58" s="265"/>
      <c r="R58" s="265"/>
      <c r="S58" s="246"/>
      <c r="T58" s="69"/>
      <c r="U58" s="69"/>
      <c r="V58" s="69"/>
      <c r="W58" s="69"/>
      <c r="X58" s="69"/>
      <c r="Y58" s="69"/>
      <c r="Z58" s="69"/>
      <c r="AA58" s="69"/>
      <c r="AB58" s="69"/>
      <c r="AC58" s="69"/>
      <c r="AD58" s="69"/>
      <c r="AE58" s="69"/>
      <c r="AF58" s="69"/>
      <c r="AG58" s="69"/>
      <c r="AH58" s="69"/>
      <c r="AI58" s="69"/>
      <c r="AJ58" s="69"/>
      <c r="AK58" s="69"/>
    </row>
    <row r="59" spans="1:37" ht="18" customHeight="1" x14ac:dyDescent="0.2">
      <c r="A59" s="69"/>
      <c r="B59" s="69"/>
      <c r="C59" s="69"/>
      <c r="D59" s="69"/>
      <c r="E59" s="69"/>
      <c r="F59" s="69"/>
      <c r="G59" s="69"/>
      <c r="H59" s="69"/>
      <c r="I59" s="69"/>
      <c r="J59" s="69"/>
      <c r="K59" s="69"/>
      <c r="L59" s="69"/>
      <c r="M59" s="69"/>
      <c r="N59" s="69"/>
      <c r="O59" s="69"/>
      <c r="P59" s="265"/>
      <c r="Q59" s="265"/>
      <c r="R59" s="265"/>
      <c r="S59" s="246"/>
      <c r="T59" s="69"/>
      <c r="U59" s="69"/>
      <c r="V59" s="69"/>
      <c r="W59" s="69"/>
      <c r="X59" s="69"/>
      <c r="Y59" s="69"/>
      <c r="Z59" s="69"/>
      <c r="AA59" s="69"/>
      <c r="AB59" s="69"/>
      <c r="AC59" s="69"/>
      <c r="AD59" s="69"/>
      <c r="AE59" s="69"/>
      <c r="AF59" s="69"/>
      <c r="AG59" s="69"/>
      <c r="AH59" s="69"/>
      <c r="AI59" s="69"/>
      <c r="AJ59" s="69"/>
      <c r="AK59" s="69"/>
    </row>
    <row r="60" spans="1:37" ht="18" customHeight="1" x14ac:dyDescent="0.2">
      <c r="A60" s="69"/>
      <c r="B60" s="69"/>
      <c r="C60" s="69"/>
      <c r="D60" s="69"/>
      <c r="E60" s="69"/>
      <c r="F60" s="69"/>
      <c r="G60" s="69"/>
      <c r="H60" s="69"/>
      <c r="I60" s="69"/>
      <c r="J60" s="69"/>
      <c r="K60" s="69"/>
      <c r="L60" s="69"/>
      <c r="M60" s="69"/>
      <c r="N60" s="69"/>
      <c r="O60" s="69"/>
      <c r="P60" s="265"/>
      <c r="Q60" s="265"/>
      <c r="R60" s="265"/>
      <c r="S60" s="246"/>
      <c r="T60" s="69"/>
      <c r="U60" s="69"/>
      <c r="V60" s="69"/>
      <c r="W60" s="69"/>
      <c r="X60" s="69"/>
      <c r="Y60" s="69"/>
      <c r="Z60" s="69"/>
      <c r="AA60" s="69"/>
      <c r="AB60" s="69"/>
      <c r="AC60" s="69"/>
      <c r="AD60" s="69"/>
      <c r="AE60" s="69"/>
      <c r="AF60" s="69"/>
      <c r="AG60" s="69"/>
      <c r="AH60" s="69"/>
      <c r="AI60" s="69"/>
      <c r="AJ60" s="69"/>
      <c r="AK60" s="69"/>
    </row>
    <row r="61" spans="1:37" ht="18" customHeight="1" x14ac:dyDescent="0.2">
      <c r="A61" s="69"/>
      <c r="B61" s="69"/>
      <c r="C61" s="69"/>
      <c r="D61" s="69"/>
      <c r="E61" s="69"/>
      <c r="F61" s="69"/>
      <c r="G61" s="69"/>
      <c r="H61" s="69"/>
      <c r="I61" s="69"/>
      <c r="J61" s="69"/>
      <c r="K61" s="69"/>
      <c r="L61" s="69"/>
      <c r="M61" s="69"/>
      <c r="N61" s="69"/>
      <c r="O61" s="69"/>
      <c r="P61" s="265"/>
      <c r="Q61" s="265"/>
      <c r="R61" s="265"/>
      <c r="S61" s="246"/>
      <c r="T61" s="69"/>
      <c r="U61" s="69"/>
      <c r="V61" s="69"/>
      <c r="W61" s="69"/>
      <c r="X61" s="69"/>
      <c r="Y61" s="69"/>
      <c r="Z61" s="69"/>
      <c r="AA61" s="69"/>
      <c r="AB61" s="69"/>
      <c r="AC61" s="69"/>
      <c r="AD61" s="69"/>
      <c r="AE61" s="69"/>
      <c r="AF61" s="69"/>
      <c r="AG61" s="69"/>
      <c r="AH61" s="69"/>
      <c r="AI61" s="69"/>
      <c r="AJ61" s="69"/>
      <c r="AK61" s="69"/>
    </row>
    <row r="62" spans="1:37" ht="18" customHeight="1" x14ac:dyDescent="0.2">
      <c r="A62" s="69"/>
      <c r="B62" s="69"/>
      <c r="C62" s="69"/>
      <c r="D62" s="69"/>
      <c r="E62" s="69"/>
      <c r="F62" s="69"/>
      <c r="G62" s="69"/>
      <c r="H62" s="69"/>
      <c r="I62" s="69"/>
      <c r="J62" s="69"/>
      <c r="K62" s="69"/>
      <c r="L62" s="69"/>
      <c r="M62" s="69"/>
      <c r="N62" s="69"/>
      <c r="O62" s="69"/>
      <c r="P62" s="265"/>
      <c r="Q62" s="265"/>
      <c r="R62" s="265"/>
      <c r="S62" s="246"/>
      <c r="T62" s="69"/>
      <c r="U62" s="69"/>
      <c r="V62" s="69"/>
      <c r="W62" s="69"/>
      <c r="X62" s="69"/>
      <c r="Y62" s="69"/>
      <c r="Z62" s="69"/>
      <c r="AA62" s="69"/>
      <c r="AB62" s="69"/>
      <c r="AC62" s="69"/>
      <c r="AD62" s="69"/>
      <c r="AE62" s="69"/>
      <c r="AF62" s="69"/>
      <c r="AG62" s="69"/>
      <c r="AH62" s="69"/>
      <c r="AI62" s="69"/>
      <c r="AJ62" s="69"/>
      <c r="AK62" s="69"/>
    </row>
    <row r="63" spans="1:37" ht="18" customHeight="1" x14ac:dyDescent="0.2">
      <c r="A63" s="69"/>
      <c r="B63" s="69"/>
      <c r="C63" s="69"/>
      <c r="D63" s="69"/>
      <c r="E63" s="69"/>
      <c r="F63" s="69"/>
      <c r="G63" s="69"/>
      <c r="H63" s="69"/>
      <c r="I63" s="69"/>
      <c r="J63" s="69"/>
      <c r="K63" s="69"/>
      <c r="L63" s="69"/>
      <c r="M63" s="69"/>
      <c r="N63" s="69"/>
      <c r="O63" s="69"/>
      <c r="P63" s="265"/>
      <c r="Q63" s="265"/>
      <c r="R63" s="265"/>
      <c r="S63" s="246"/>
      <c r="T63" s="69"/>
      <c r="U63" s="69"/>
      <c r="V63" s="69"/>
      <c r="W63" s="69"/>
      <c r="X63" s="69"/>
      <c r="Y63" s="69"/>
      <c r="Z63" s="69"/>
      <c r="AA63" s="69"/>
      <c r="AB63" s="69"/>
      <c r="AC63" s="69"/>
      <c r="AD63" s="69"/>
      <c r="AE63" s="69"/>
      <c r="AF63" s="69"/>
      <c r="AG63" s="69"/>
      <c r="AH63" s="69"/>
      <c r="AI63" s="69"/>
      <c r="AJ63" s="69"/>
      <c r="AK63" s="69"/>
    </row>
    <row r="64" spans="1:37" ht="18" customHeight="1" x14ac:dyDescent="0.2">
      <c r="A64" s="69"/>
      <c r="B64" s="69"/>
      <c r="C64" s="69"/>
      <c r="D64" s="69"/>
      <c r="E64" s="69"/>
      <c r="F64" s="69"/>
      <c r="G64" s="69"/>
      <c r="H64" s="69"/>
      <c r="I64" s="69"/>
      <c r="J64" s="69"/>
      <c r="K64" s="69"/>
      <c r="L64" s="69"/>
      <c r="M64" s="69"/>
      <c r="N64" s="69"/>
      <c r="O64" s="69"/>
      <c r="P64" s="265"/>
      <c r="Q64" s="265"/>
      <c r="R64" s="265"/>
      <c r="S64" s="246"/>
      <c r="T64" s="69"/>
      <c r="U64" s="69"/>
      <c r="V64" s="69"/>
      <c r="W64" s="69"/>
      <c r="X64" s="69"/>
      <c r="Y64" s="69"/>
      <c r="Z64" s="69"/>
      <c r="AA64" s="69"/>
      <c r="AB64" s="69"/>
      <c r="AC64" s="69"/>
      <c r="AD64" s="69"/>
      <c r="AE64" s="69"/>
      <c r="AF64" s="69"/>
      <c r="AG64" s="69"/>
      <c r="AH64" s="69"/>
      <c r="AI64" s="69"/>
      <c r="AJ64" s="69"/>
      <c r="AK64" s="69"/>
    </row>
    <row r="65" spans="1:37" ht="18" customHeight="1" x14ac:dyDescent="0.2">
      <c r="A65" s="69"/>
      <c r="B65" s="69"/>
      <c r="C65" s="69"/>
      <c r="D65" s="69"/>
      <c r="E65" s="69"/>
      <c r="F65" s="69"/>
      <c r="G65" s="69"/>
      <c r="H65" s="69"/>
      <c r="I65" s="69"/>
      <c r="J65" s="69"/>
      <c r="K65" s="69"/>
      <c r="L65" s="69"/>
      <c r="M65" s="69"/>
      <c r="N65" s="69"/>
      <c r="O65" s="69"/>
      <c r="P65" s="265"/>
      <c r="Q65" s="265"/>
      <c r="R65" s="265"/>
      <c r="S65" s="246"/>
      <c r="T65" s="69"/>
      <c r="U65" s="69"/>
      <c r="V65" s="69"/>
      <c r="W65" s="69"/>
      <c r="X65" s="69"/>
      <c r="Y65" s="69"/>
      <c r="Z65" s="69"/>
      <c r="AA65" s="69"/>
      <c r="AB65" s="69"/>
      <c r="AC65" s="69"/>
      <c r="AD65" s="69"/>
      <c r="AE65" s="69"/>
      <c r="AF65" s="69"/>
      <c r="AG65" s="69"/>
      <c r="AH65" s="69"/>
      <c r="AI65" s="69"/>
      <c r="AJ65" s="69"/>
      <c r="AK65" s="69"/>
    </row>
    <row r="66" spans="1:37" ht="18" customHeight="1" x14ac:dyDescent="0.2">
      <c r="A66" s="69"/>
      <c r="B66" s="69"/>
      <c r="C66" s="69"/>
      <c r="D66" s="69"/>
      <c r="E66" s="69"/>
      <c r="F66" s="69"/>
      <c r="G66" s="69"/>
      <c r="H66" s="69"/>
      <c r="I66" s="69"/>
      <c r="J66" s="69"/>
      <c r="K66" s="69"/>
      <c r="L66" s="69"/>
      <c r="M66" s="69"/>
      <c r="N66" s="69"/>
      <c r="O66" s="69"/>
      <c r="P66" s="265"/>
      <c r="Q66" s="265"/>
      <c r="R66" s="265"/>
      <c r="S66" s="246"/>
      <c r="T66" s="69"/>
      <c r="U66" s="69"/>
      <c r="V66" s="69"/>
      <c r="W66" s="69"/>
      <c r="X66" s="69"/>
      <c r="Y66" s="69"/>
      <c r="Z66" s="69"/>
      <c r="AA66" s="69"/>
      <c r="AB66" s="69"/>
      <c r="AC66" s="69"/>
      <c r="AD66" s="69"/>
      <c r="AE66" s="69"/>
      <c r="AF66" s="69"/>
      <c r="AG66" s="69"/>
      <c r="AH66" s="69"/>
      <c r="AI66" s="69"/>
      <c r="AJ66" s="69"/>
      <c r="AK66" s="69"/>
    </row>
    <row r="67" spans="1:37" ht="18" customHeight="1" x14ac:dyDescent="0.2">
      <c r="A67" s="69"/>
      <c r="B67" s="69"/>
      <c r="C67" s="69"/>
      <c r="D67" s="69"/>
      <c r="E67" s="69"/>
      <c r="F67" s="69"/>
      <c r="G67" s="69"/>
      <c r="H67" s="69"/>
      <c r="I67" s="69"/>
      <c r="J67" s="69"/>
      <c r="K67" s="69"/>
      <c r="L67" s="69"/>
      <c r="M67" s="69"/>
      <c r="N67" s="69"/>
      <c r="O67" s="69"/>
      <c r="P67" s="265"/>
      <c r="Q67" s="265"/>
      <c r="R67" s="265"/>
      <c r="S67" s="246"/>
      <c r="T67" s="69"/>
      <c r="U67" s="69"/>
      <c r="V67" s="69"/>
      <c r="W67" s="69"/>
      <c r="X67" s="69"/>
      <c r="Y67" s="69"/>
      <c r="Z67" s="69"/>
      <c r="AA67" s="69"/>
      <c r="AB67" s="69"/>
      <c r="AC67" s="69"/>
      <c r="AD67" s="69"/>
      <c r="AE67" s="69"/>
      <c r="AF67" s="69"/>
      <c r="AG67" s="69"/>
      <c r="AH67" s="69"/>
      <c r="AI67" s="69"/>
      <c r="AJ67" s="69"/>
      <c r="AK67" s="69"/>
    </row>
    <row r="68" spans="1:37" ht="18" customHeight="1" x14ac:dyDescent="0.2">
      <c r="A68" s="69"/>
      <c r="B68" s="69"/>
      <c r="C68" s="69"/>
      <c r="D68" s="69"/>
      <c r="E68" s="69"/>
      <c r="F68" s="69"/>
      <c r="G68" s="69"/>
      <c r="H68" s="69"/>
      <c r="I68" s="69"/>
      <c r="J68" s="69"/>
      <c r="K68" s="69"/>
      <c r="L68" s="69"/>
      <c r="M68" s="69"/>
      <c r="N68" s="69"/>
      <c r="O68" s="69"/>
      <c r="P68" s="265"/>
      <c r="Q68" s="265"/>
      <c r="R68" s="265"/>
      <c r="S68" s="246"/>
      <c r="T68" s="69"/>
      <c r="U68" s="69"/>
      <c r="V68" s="69"/>
      <c r="W68" s="69"/>
      <c r="X68" s="69"/>
      <c r="Y68" s="69"/>
      <c r="Z68" s="69"/>
      <c r="AA68" s="69"/>
      <c r="AB68" s="69"/>
      <c r="AC68" s="69"/>
      <c r="AD68" s="69"/>
      <c r="AE68" s="69"/>
      <c r="AF68" s="69"/>
      <c r="AG68" s="69"/>
      <c r="AH68" s="69"/>
      <c r="AI68" s="69"/>
      <c r="AJ68" s="69"/>
      <c r="AK68" s="69"/>
    </row>
    <row r="69" spans="1:37" ht="18" customHeight="1" x14ac:dyDescent="0.2">
      <c r="A69" s="69"/>
      <c r="B69" s="69"/>
      <c r="C69" s="69"/>
      <c r="D69" s="69"/>
      <c r="E69" s="69"/>
      <c r="F69" s="69"/>
      <c r="G69" s="69"/>
      <c r="H69" s="69"/>
      <c r="I69" s="69"/>
      <c r="J69" s="69"/>
      <c r="K69" s="69"/>
      <c r="L69" s="69"/>
      <c r="M69" s="69"/>
      <c r="N69" s="69"/>
      <c r="O69" s="69"/>
      <c r="P69" s="265"/>
      <c r="Q69" s="265"/>
      <c r="R69" s="265"/>
      <c r="S69" s="246"/>
      <c r="T69" s="69"/>
      <c r="U69" s="69"/>
      <c r="V69" s="69"/>
      <c r="W69" s="69"/>
      <c r="X69" s="69"/>
      <c r="Y69" s="69"/>
      <c r="Z69" s="69"/>
      <c r="AA69" s="69"/>
      <c r="AB69" s="69"/>
      <c r="AC69" s="69"/>
      <c r="AD69" s="69"/>
      <c r="AE69" s="69"/>
      <c r="AF69" s="69"/>
      <c r="AG69" s="69"/>
      <c r="AH69" s="69"/>
      <c r="AI69" s="69"/>
      <c r="AJ69" s="69"/>
      <c r="AK69" s="69"/>
    </row>
    <row r="70" spans="1:37" ht="18" customHeight="1" x14ac:dyDescent="0.2">
      <c r="A70" s="69"/>
      <c r="B70" s="69"/>
      <c r="C70" s="69"/>
      <c r="D70" s="69"/>
      <c r="E70" s="69"/>
      <c r="F70" s="69"/>
      <c r="G70" s="69"/>
      <c r="H70" s="69"/>
      <c r="I70" s="69"/>
      <c r="J70" s="69"/>
      <c r="K70" s="69"/>
      <c r="L70" s="69"/>
      <c r="M70" s="69"/>
      <c r="N70" s="69"/>
      <c r="O70" s="69"/>
      <c r="P70" s="265"/>
      <c r="Q70" s="265"/>
      <c r="R70" s="265"/>
      <c r="S70" s="246"/>
      <c r="T70" s="69"/>
      <c r="U70" s="69"/>
      <c r="V70" s="69"/>
      <c r="W70" s="69"/>
      <c r="X70" s="69"/>
      <c r="Y70" s="69"/>
      <c r="Z70" s="69"/>
      <c r="AA70" s="69"/>
      <c r="AB70" s="69"/>
      <c r="AC70" s="69"/>
      <c r="AD70" s="69"/>
      <c r="AE70" s="69"/>
      <c r="AF70" s="69"/>
      <c r="AG70" s="69"/>
      <c r="AH70" s="69"/>
      <c r="AI70" s="69"/>
      <c r="AJ70" s="69"/>
      <c r="AK70" s="69"/>
    </row>
    <row r="71" spans="1:37" ht="18" customHeight="1" x14ac:dyDescent="0.2">
      <c r="A71" s="69"/>
      <c r="B71" s="69"/>
      <c r="C71" s="69"/>
      <c r="D71" s="69"/>
      <c r="E71" s="69"/>
      <c r="F71" s="69"/>
      <c r="G71" s="69"/>
      <c r="H71" s="69"/>
      <c r="I71" s="69"/>
      <c r="J71" s="69"/>
      <c r="K71" s="69"/>
      <c r="L71" s="69"/>
      <c r="M71" s="69"/>
      <c r="N71" s="69"/>
      <c r="O71" s="69"/>
      <c r="P71" s="265"/>
      <c r="Q71" s="265"/>
      <c r="R71" s="265"/>
      <c r="S71" s="246"/>
      <c r="T71" s="69"/>
      <c r="U71" s="69"/>
      <c r="V71" s="69"/>
      <c r="W71" s="69"/>
      <c r="X71" s="69"/>
      <c r="Y71" s="69"/>
      <c r="Z71" s="69"/>
      <c r="AA71" s="69"/>
      <c r="AB71" s="69"/>
      <c r="AC71" s="69"/>
      <c r="AD71" s="69"/>
      <c r="AE71" s="69"/>
      <c r="AF71" s="69"/>
      <c r="AG71" s="69"/>
      <c r="AH71" s="69"/>
      <c r="AI71" s="69"/>
      <c r="AJ71" s="69"/>
      <c r="AK71" s="69"/>
    </row>
    <row r="72" spans="1:37" ht="18" customHeight="1" x14ac:dyDescent="0.2">
      <c r="A72" s="69"/>
      <c r="B72" s="69"/>
      <c r="C72" s="69"/>
      <c r="D72" s="69"/>
      <c r="E72" s="69"/>
      <c r="F72" s="69"/>
      <c r="G72" s="69"/>
      <c r="H72" s="69"/>
      <c r="I72" s="69"/>
      <c r="J72" s="69"/>
      <c r="K72" s="69"/>
      <c r="L72" s="69"/>
      <c r="M72" s="69"/>
      <c r="N72" s="69"/>
      <c r="O72" s="69"/>
      <c r="P72" s="265"/>
      <c r="Q72" s="265"/>
      <c r="R72" s="265"/>
      <c r="S72" s="246"/>
      <c r="T72" s="69"/>
      <c r="U72" s="69"/>
      <c r="V72" s="69"/>
      <c r="W72" s="69"/>
      <c r="X72" s="69"/>
      <c r="Y72" s="69"/>
      <c r="Z72" s="69"/>
      <c r="AA72" s="69"/>
      <c r="AB72" s="69"/>
      <c r="AC72" s="69"/>
      <c r="AD72" s="69"/>
      <c r="AE72" s="69"/>
      <c r="AF72" s="69"/>
      <c r="AG72" s="69"/>
      <c r="AH72" s="69"/>
      <c r="AI72" s="69"/>
      <c r="AJ72" s="69"/>
      <c r="AK72" s="69"/>
    </row>
    <row r="73" spans="1:37" ht="18" customHeight="1" x14ac:dyDescent="0.2">
      <c r="A73" s="69"/>
      <c r="B73" s="69"/>
      <c r="C73" s="69"/>
      <c r="D73" s="69"/>
      <c r="E73" s="69"/>
      <c r="F73" s="69"/>
      <c r="G73" s="69"/>
      <c r="H73" s="69"/>
      <c r="I73" s="69"/>
      <c r="J73" s="69"/>
      <c r="K73" s="69"/>
      <c r="L73" s="69"/>
      <c r="M73" s="69"/>
      <c r="N73" s="69"/>
      <c r="O73" s="69"/>
      <c r="P73" s="265"/>
      <c r="Q73" s="265"/>
      <c r="R73" s="265"/>
      <c r="S73" s="246"/>
      <c r="T73" s="69"/>
      <c r="U73" s="69"/>
      <c r="V73" s="69"/>
      <c r="W73" s="69"/>
      <c r="X73" s="69"/>
      <c r="Y73" s="69"/>
      <c r="Z73" s="69"/>
      <c r="AA73" s="69"/>
      <c r="AB73" s="69"/>
      <c r="AC73" s="69"/>
      <c r="AD73" s="69"/>
      <c r="AE73" s="69"/>
      <c r="AF73" s="69"/>
      <c r="AG73" s="69"/>
      <c r="AH73" s="69"/>
      <c r="AI73" s="69"/>
      <c r="AJ73" s="69"/>
      <c r="AK73" s="69"/>
    </row>
    <row r="74" spans="1:37" ht="18" customHeight="1" x14ac:dyDescent="0.2">
      <c r="A74" s="69"/>
      <c r="B74" s="69"/>
      <c r="C74" s="69"/>
      <c r="D74" s="69"/>
      <c r="E74" s="69"/>
      <c r="F74" s="69"/>
      <c r="G74" s="69"/>
      <c r="H74" s="69"/>
      <c r="I74" s="69"/>
      <c r="J74" s="69"/>
      <c r="K74" s="69"/>
      <c r="L74" s="69"/>
      <c r="M74" s="69"/>
      <c r="N74" s="69"/>
      <c r="O74" s="69"/>
      <c r="P74" s="265"/>
      <c r="Q74" s="265"/>
      <c r="R74" s="265"/>
      <c r="S74" s="246"/>
      <c r="T74" s="69"/>
      <c r="U74" s="69"/>
      <c r="V74" s="69"/>
      <c r="W74" s="69"/>
      <c r="X74" s="69"/>
      <c r="Y74" s="69"/>
      <c r="Z74" s="69"/>
      <c r="AA74" s="69"/>
      <c r="AB74" s="69"/>
      <c r="AC74" s="69"/>
      <c r="AD74" s="69"/>
      <c r="AE74" s="69"/>
      <c r="AF74" s="69"/>
      <c r="AG74" s="69"/>
      <c r="AH74" s="69"/>
      <c r="AI74" s="69"/>
      <c r="AJ74" s="69"/>
      <c r="AK74" s="69"/>
    </row>
    <row r="75" spans="1:37" ht="18" customHeight="1" x14ac:dyDescent="0.2">
      <c r="A75" s="69"/>
      <c r="B75" s="69"/>
      <c r="C75" s="69"/>
      <c r="D75" s="69"/>
      <c r="E75" s="69"/>
      <c r="F75" s="69"/>
      <c r="G75" s="69"/>
      <c r="H75" s="69"/>
      <c r="I75" s="69"/>
      <c r="J75" s="69"/>
      <c r="K75" s="69"/>
      <c r="L75" s="69"/>
      <c r="M75" s="69"/>
      <c r="N75" s="69"/>
      <c r="O75" s="69"/>
      <c r="P75" s="265"/>
      <c r="Q75" s="265"/>
      <c r="R75" s="265"/>
      <c r="S75" s="246"/>
      <c r="T75" s="69"/>
      <c r="U75" s="69"/>
      <c r="V75" s="69"/>
      <c r="W75" s="69"/>
      <c r="X75" s="69"/>
      <c r="Y75" s="69"/>
      <c r="Z75" s="69"/>
      <c r="AA75" s="69"/>
      <c r="AB75" s="69"/>
      <c r="AC75" s="69"/>
      <c r="AD75" s="69"/>
      <c r="AE75" s="69"/>
      <c r="AF75" s="69"/>
      <c r="AG75" s="69"/>
      <c r="AH75" s="69"/>
      <c r="AI75" s="69"/>
      <c r="AJ75" s="69"/>
      <c r="AK75" s="69"/>
    </row>
    <row r="76" spans="1:37" ht="18" customHeight="1" x14ac:dyDescent="0.2">
      <c r="A76" s="69"/>
      <c r="B76" s="69"/>
      <c r="C76" s="69"/>
      <c r="D76" s="69"/>
      <c r="E76" s="69"/>
      <c r="F76" s="69"/>
      <c r="G76" s="69"/>
      <c r="H76" s="69"/>
      <c r="I76" s="69"/>
      <c r="J76" s="69"/>
      <c r="K76" s="69"/>
      <c r="L76" s="69"/>
      <c r="M76" s="69"/>
      <c r="N76" s="69"/>
      <c r="O76" s="69"/>
      <c r="P76" s="265"/>
      <c r="Q76" s="265"/>
      <c r="R76" s="265"/>
      <c r="S76" s="246"/>
      <c r="T76" s="69"/>
      <c r="U76" s="69"/>
      <c r="V76" s="69"/>
      <c r="W76" s="69"/>
      <c r="X76" s="69"/>
      <c r="Y76" s="69"/>
      <c r="Z76" s="69"/>
      <c r="AA76" s="69"/>
      <c r="AB76" s="69"/>
      <c r="AC76" s="69"/>
      <c r="AD76" s="69"/>
      <c r="AE76" s="69"/>
      <c r="AF76" s="69"/>
      <c r="AG76" s="69"/>
      <c r="AH76" s="69"/>
      <c r="AI76" s="69"/>
      <c r="AJ76" s="69"/>
      <c r="AK76" s="69"/>
    </row>
    <row r="77" spans="1:37" ht="18" customHeight="1" x14ac:dyDescent="0.2">
      <c r="A77" s="69"/>
      <c r="B77" s="69"/>
      <c r="C77" s="69"/>
      <c r="D77" s="69"/>
      <c r="E77" s="69"/>
      <c r="F77" s="69"/>
      <c r="G77" s="69"/>
      <c r="H77" s="69"/>
      <c r="I77" s="69"/>
      <c r="J77" s="69"/>
      <c r="K77" s="69"/>
      <c r="L77" s="69"/>
      <c r="M77" s="69"/>
      <c r="N77" s="69"/>
      <c r="O77" s="69"/>
      <c r="P77" s="265"/>
      <c r="Q77" s="265"/>
      <c r="R77" s="265"/>
      <c r="S77" s="246"/>
      <c r="T77" s="69"/>
      <c r="U77" s="69"/>
      <c r="V77" s="69"/>
      <c r="W77" s="69"/>
      <c r="X77" s="69"/>
      <c r="Y77" s="69"/>
      <c r="Z77" s="69"/>
      <c r="AA77" s="69"/>
      <c r="AB77" s="69"/>
      <c r="AC77" s="69"/>
      <c r="AD77" s="69"/>
      <c r="AE77" s="69"/>
      <c r="AF77" s="69"/>
      <c r="AG77" s="69"/>
      <c r="AH77" s="69"/>
      <c r="AI77" s="69"/>
      <c r="AJ77" s="69"/>
      <c r="AK77" s="69"/>
    </row>
    <row r="78" spans="1:37" ht="18" customHeight="1" x14ac:dyDescent="0.2">
      <c r="A78" s="69"/>
      <c r="B78" s="69"/>
      <c r="C78" s="69"/>
      <c r="D78" s="69"/>
      <c r="E78" s="69"/>
      <c r="F78" s="69"/>
      <c r="G78" s="69"/>
      <c r="H78" s="69"/>
      <c r="I78" s="69"/>
      <c r="J78" s="69"/>
      <c r="K78" s="69"/>
      <c r="L78" s="69"/>
      <c r="M78" s="69"/>
      <c r="N78" s="69"/>
      <c r="O78" s="69"/>
      <c r="P78" s="265"/>
      <c r="Q78" s="265"/>
      <c r="R78" s="265"/>
      <c r="S78" s="246"/>
      <c r="T78" s="69"/>
      <c r="U78" s="69"/>
      <c r="V78" s="69"/>
      <c r="W78" s="69"/>
      <c r="X78" s="69"/>
      <c r="Y78" s="69"/>
      <c r="Z78" s="69"/>
      <c r="AA78" s="69"/>
      <c r="AB78" s="69"/>
      <c r="AC78" s="69"/>
      <c r="AD78" s="69"/>
      <c r="AE78" s="69"/>
      <c r="AF78" s="69"/>
      <c r="AG78" s="69"/>
      <c r="AH78" s="69"/>
      <c r="AI78" s="69"/>
      <c r="AJ78" s="69"/>
      <c r="AK78" s="69"/>
    </row>
    <row r="79" spans="1:37" ht="18" customHeight="1" x14ac:dyDescent="0.2">
      <c r="A79" s="69"/>
      <c r="B79" s="69"/>
      <c r="C79" s="69"/>
      <c r="D79" s="69"/>
      <c r="E79" s="69"/>
      <c r="F79" s="69"/>
      <c r="G79" s="69"/>
      <c r="H79" s="69"/>
      <c r="I79" s="69"/>
      <c r="J79" s="69"/>
      <c r="K79" s="69"/>
      <c r="L79" s="69"/>
      <c r="M79" s="69"/>
      <c r="N79" s="69"/>
      <c r="O79" s="69"/>
      <c r="P79" s="265"/>
      <c r="Q79" s="265"/>
      <c r="R79" s="265"/>
      <c r="S79" s="246"/>
      <c r="T79" s="69"/>
      <c r="U79" s="69"/>
      <c r="V79" s="69"/>
      <c r="W79" s="69"/>
      <c r="X79" s="69"/>
      <c r="Y79" s="69"/>
      <c r="Z79" s="69"/>
      <c r="AA79" s="69"/>
      <c r="AB79" s="69"/>
      <c r="AC79" s="69"/>
      <c r="AD79" s="69"/>
      <c r="AE79" s="69"/>
      <c r="AF79" s="69"/>
      <c r="AG79" s="69"/>
      <c r="AH79" s="69"/>
      <c r="AI79" s="69"/>
      <c r="AJ79" s="69"/>
      <c r="AK79" s="69"/>
    </row>
    <row r="80" spans="1:37" ht="18" customHeight="1" x14ac:dyDescent="0.2">
      <c r="A80" s="69"/>
      <c r="B80" s="69"/>
      <c r="C80" s="69"/>
      <c r="D80" s="69"/>
      <c r="E80" s="69"/>
      <c r="F80" s="69"/>
      <c r="G80" s="69"/>
      <c r="H80" s="69"/>
      <c r="I80" s="69"/>
      <c r="J80" s="69"/>
      <c r="K80" s="69"/>
      <c r="L80" s="69"/>
      <c r="M80" s="69"/>
      <c r="N80" s="69"/>
      <c r="O80" s="69"/>
      <c r="P80" s="265"/>
      <c r="Q80" s="265"/>
      <c r="R80" s="265"/>
      <c r="S80" s="246"/>
      <c r="T80" s="69"/>
      <c r="U80" s="69"/>
      <c r="V80" s="69"/>
      <c r="W80" s="69"/>
      <c r="X80" s="69"/>
      <c r="Y80" s="69"/>
      <c r="Z80" s="69"/>
      <c r="AA80" s="69"/>
      <c r="AB80" s="69"/>
      <c r="AC80" s="69"/>
      <c r="AD80" s="69"/>
      <c r="AE80" s="69"/>
      <c r="AF80" s="69"/>
      <c r="AG80" s="69"/>
      <c r="AH80" s="69"/>
      <c r="AI80" s="69"/>
      <c r="AJ80" s="69"/>
      <c r="AK80" s="69"/>
    </row>
    <row r="81" spans="1:37" ht="18" customHeight="1" x14ac:dyDescent="0.2">
      <c r="A81" s="69"/>
      <c r="B81" s="69"/>
      <c r="C81" s="69"/>
      <c r="D81" s="69"/>
      <c r="E81" s="69"/>
      <c r="F81" s="69"/>
      <c r="G81" s="69"/>
      <c r="H81" s="69"/>
      <c r="I81" s="69"/>
      <c r="J81" s="69"/>
      <c r="K81" s="69"/>
      <c r="L81" s="69"/>
      <c r="M81" s="69"/>
      <c r="N81" s="69"/>
      <c r="O81" s="69"/>
      <c r="P81" s="265"/>
      <c r="Q81" s="265"/>
      <c r="R81" s="265"/>
      <c r="S81" s="246"/>
      <c r="T81" s="69"/>
      <c r="U81" s="69"/>
      <c r="V81" s="69"/>
      <c r="W81" s="69"/>
      <c r="X81" s="69"/>
      <c r="Y81" s="69"/>
      <c r="Z81" s="69"/>
      <c r="AA81" s="69"/>
      <c r="AB81" s="69"/>
      <c r="AC81" s="69"/>
      <c r="AD81" s="69"/>
      <c r="AE81" s="69"/>
      <c r="AF81" s="69"/>
      <c r="AG81" s="69"/>
      <c r="AH81" s="69"/>
      <c r="AI81" s="69"/>
      <c r="AJ81" s="69"/>
      <c r="AK81" s="69"/>
    </row>
    <row r="82" spans="1:37" ht="18" customHeight="1" x14ac:dyDescent="0.2">
      <c r="A82" s="69"/>
      <c r="B82" s="69"/>
      <c r="C82" s="69"/>
      <c r="D82" s="69"/>
      <c r="E82" s="69"/>
      <c r="F82" s="69"/>
      <c r="G82" s="69"/>
      <c r="H82" s="69"/>
      <c r="I82" s="69"/>
      <c r="J82" s="69"/>
      <c r="K82" s="69"/>
      <c r="L82" s="69"/>
      <c r="M82" s="69"/>
      <c r="N82" s="69"/>
      <c r="O82" s="69"/>
      <c r="P82" s="265"/>
      <c r="Q82" s="265"/>
      <c r="R82" s="265"/>
      <c r="S82" s="246"/>
      <c r="T82" s="69"/>
      <c r="U82" s="69"/>
      <c r="V82" s="69"/>
      <c r="W82" s="69"/>
      <c r="X82" s="69"/>
      <c r="Y82" s="69"/>
      <c r="Z82" s="69"/>
      <c r="AA82" s="69"/>
      <c r="AB82" s="69"/>
      <c r="AC82" s="69"/>
      <c r="AD82" s="69"/>
      <c r="AE82" s="69"/>
      <c r="AF82" s="69"/>
      <c r="AG82" s="69"/>
      <c r="AH82" s="69"/>
      <c r="AI82" s="69"/>
      <c r="AJ82" s="69"/>
      <c r="AK82" s="69"/>
    </row>
    <row r="83" spans="1:37" ht="18" customHeight="1" x14ac:dyDescent="0.2">
      <c r="A83" s="69"/>
      <c r="B83" s="69"/>
      <c r="C83" s="69"/>
      <c r="D83" s="69"/>
      <c r="E83" s="69"/>
      <c r="F83" s="69"/>
      <c r="G83" s="69"/>
      <c r="H83" s="69"/>
      <c r="I83" s="69"/>
      <c r="J83" s="69"/>
      <c r="K83" s="69"/>
      <c r="L83" s="69"/>
      <c r="M83" s="69"/>
      <c r="N83" s="69"/>
      <c r="O83" s="69"/>
      <c r="P83" s="265"/>
      <c r="Q83" s="265"/>
      <c r="R83" s="265"/>
      <c r="S83" s="246"/>
      <c r="T83" s="69"/>
      <c r="U83" s="69"/>
      <c r="V83" s="69"/>
      <c r="W83" s="69"/>
      <c r="X83" s="69"/>
      <c r="Y83" s="69"/>
      <c r="Z83" s="69"/>
      <c r="AA83" s="69"/>
      <c r="AB83" s="69"/>
      <c r="AC83" s="69"/>
      <c r="AD83" s="69"/>
      <c r="AE83" s="69"/>
      <c r="AF83" s="69"/>
      <c r="AG83" s="69"/>
      <c r="AH83" s="69"/>
      <c r="AI83" s="69"/>
      <c r="AJ83" s="69"/>
      <c r="AK83" s="69"/>
    </row>
    <row r="84" spans="1:37" ht="18" customHeight="1" x14ac:dyDescent="0.2">
      <c r="A84" s="69"/>
      <c r="B84" s="69"/>
      <c r="C84" s="69"/>
      <c r="D84" s="69"/>
      <c r="E84" s="69"/>
      <c r="F84" s="69"/>
      <c r="G84" s="69"/>
      <c r="H84" s="69"/>
      <c r="I84" s="69"/>
      <c r="J84" s="69"/>
      <c r="K84" s="69"/>
      <c r="L84" s="69"/>
      <c r="M84" s="69"/>
      <c r="N84" s="69"/>
      <c r="O84" s="69"/>
      <c r="P84" s="265"/>
      <c r="Q84" s="265"/>
      <c r="R84" s="265"/>
      <c r="S84" s="246"/>
      <c r="T84" s="69"/>
      <c r="U84" s="69"/>
      <c r="V84" s="69"/>
      <c r="W84" s="69"/>
      <c r="X84" s="69"/>
      <c r="Y84" s="69"/>
      <c r="Z84" s="69"/>
      <c r="AA84" s="69"/>
      <c r="AB84" s="69"/>
      <c r="AC84" s="69"/>
      <c r="AD84" s="69"/>
      <c r="AE84" s="69"/>
      <c r="AF84" s="69"/>
      <c r="AG84" s="69"/>
      <c r="AH84" s="69"/>
      <c r="AI84" s="69"/>
      <c r="AJ84" s="69"/>
      <c r="AK84" s="69"/>
    </row>
    <row r="85" spans="1:37" ht="18" customHeight="1" x14ac:dyDescent="0.2">
      <c r="A85" s="69"/>
      <c r="B85" s="69"/>
      <c r="C85" s="69"/>
      <c r="D85" s="69"/>
      <c r="E85" s="69"/>
      <c r="F85" s="69"/>
      <c r="G85" s="69"/>
      <c r="H85" s="69"/>
      <c r="I85" s="69"/>
      <c r="J85" s="69"/>
      <c r="K85" s="69"/>
      <c r="L85" s="69"/>
      <c r="M85" s="69"/>
      <c r="N85" s="69"/>
      <c r="O85" s="69"/>
      <c r="P85" s="265"/>
      <c r="Q85" s="265"/>
      <c r="R85" s="265"/>
      <c r="S85" s="246"/>
      <c r="T85" s="69"/>
      <c r="U85" s="69"/>
      <c r="V85" s="69"/>
      <c r="W85" s="69"/>
      <c r="X85" s="69"/>
      <c r="Y85" s="69"/>
      <c r="Z85" s="69"/>
      <c r="AA85" s="69"/>
      <c r="AB85" s="69"/>
      <c r="AC85" s="69"/>
      <c r="AD85" s="69"/>
      <c r="AE85" s="69"/>
      <c r="AF85" s="69"/>
      <c r="AG85" s="69"/>
      <c r="AH85" s="69"/>
      <c r="AI85" s="69"/>
      <c r="AJ85" s="69"/>
      <c r="AK85" s="69"/>
    </row>
    <row r="86" spans="1:37" ht="18" customHeight="1" x14ac:dyDescent="0.2">
      <c r="A86" s="69"/>
      <c r="B86" s="69"/>
      <c r="C86" s="69"/>
      <c r="D86" s="69"/>
      <c r="E86" s="69"/>
      <c r="F86" s="69"/>
      <c r="G86" s="69"/>
      <c r="H86" s="69"/>
      <c r="I86" s="69"/>
      <c r="J86" s="69"/>
      <c r="K86" s="69"/>
      <c r="L86" s="69"/>
      <c r="M86" s="69"/>
      <c r="N86" s="69"/>
      <c r="O86" s="69"/>
      <c r="P86" s="265"/>
      <c r="Q86" s="265"/>
      <c r="R86" s="265"/>
      <c r="S86" s="246"/>
      <c r="T86" s="69"/>
      <c r="U86" s="69"/>
      <c r="V86" s="69"/>
      <c r="W86" s="69"/>
      <c r="X86" s="69"/>
      <c r="Y86" s="69"/>
      <c r="Z86" s="69"/>
      <c r="AA86" s="69"/>
      <c r="AB86" s="69"/>
      <c r="AC86" s="69"/>
      <c r="AD86" s="69"/>
      <c r="AE86" s="69"/>
      <c r="AF86" s="69"/>
      <c r="AG86" s="69"/>
      <c r="AH86" s="69"/>
      <c r="AI86" s="69"/>
      <c r="AJ86" s="69"/>
      <c r="AK86" s="69"/>
    </row>
    <row r="87" spans="1:37" ht="18" customHeight="1" x14ac:dyDescent="0.2">
      <c r="A87" s="69"/>
      <c r="B87" s="69"/>
      <c r="C87" s="69"/>
      <c r="D87" s="69"/>
      <c r="E87" s="69"/>
      <c r="F87" s="69"/>
      <c r="G87" s="69"/>
      <c r="H87" s="69"/>
      <c r="I87" s="69"/>
      <c r="J87" s="69"/>
      <c r="K87" s="69"/>
      <c r="L87" s="69"/>
      <c r="M87" s="69"/>
      <c r="N87" s="69"/>
      <c r="O87" s="69"/>
      <c r="P87" s="265"/>
      <c r="Q87" s="265"/>
      <c r="R87" s="265"/>
      <c r="S87" s="246"/>
      <c r="T87" s="69"/>
      <c r="U87" s="69"/>
      <c r="V87" s="69"/>
      <c r="W87" s="69"/>
      <c r="X87" s="69"/>
      <c r="Y87" s="69"/>
      <c r="Z87" s="69"/>
      <c r="AA87" s="69"/>
      <c r="AB87" s="69"/>
      <c r="AC87" s="69"/>
      <c r="AD87" s="69"/>
      <c r="AE87" s="69"/>
      <c r="AF87" s="69"/>
      <c r="AG87" s="69"/>
      <c r="AH87" s="69"/>
      <c r="AI87" s="69"/>
      <c r="AJ87" s="69"/>
      <c r="AK87" s="69"/>
    </row>
    <row r="88" spans="1:37" ht="18" customHeight="1" x14ac:dyDescent="0.2">
      <c r="A88" s="69"/>
      <c r="B88" s="69"/>
      <c r="C88" s="69"/>
      <c r="D88" s="69"/>
      <c r="E88" s="69"/>
      <c r="F88" s="69"/>
      <c r="G88" s="69"/>
      <c r="H88" s="69"/>
      <c r="I88" s="69"/>
      <c r="J88" s="69"/>
      <c r="K88" s="69"/>
      <c r="L88" s="69"/>
      <c r="M88" s="69"/>
      <c r="N88" s="69"/>
      <c r="O88" s="69"/>
      <c r="P88" s="265"/>
      <c r="Q88" s="265"/>
      <c r="R88" s="265"/>
      <c r="S88" s="246"/>
      <c r="T88" s="69"/>
      <c r="U88" s="69"/>
      <c r="V88" s="69"/>
      <c r="W88" s="69"/>
      <c r="X88" s="69"/>
      <c r="Y88" s="69"/>
      <c r="Z88" s="69"/>
      <c r="AA88" s="69"/>
      <c r="AB88" s="69"/>
      <c r="AC88" s="69"/>
      <c r="AD88" s="69"/>
      <c r="AE88" s="69"/>
      <c r="AF88" s="69"/>
      <c r="AG88" s="69"/>
      <c r="AH88" s="69"/>
      <c r="AI88" s="69"/>
      <c r="AJ88" s="69"/>
      <c r="AK88" s="69"/>
    </row>
    <row r="89" spans="1:37" ht="18" customHeight="1" x14ac:dyDescent="0.2">
      <c r="A89" s="69"/>
      <c r="B89" s="69"/>
      <c r="C89" s="69"/>
      <c r="D89" s="69"/>
      <c r="E89" s="69"/>
      <c r="F89" s="69"/>
      <c r="G89" s="69"/>
      <c r="H89" s="69"/>
      <c r="I89" s="69"/>
      <c r="J89" s="69"/>
      <c r="K89" s="69"/>
      <c r="L89" s="69"/>
      <c r="M89" s="69"/>
      <c r="N89" s="69"/>
      <c r="O89" s="69"/>
      <c r="P89" s="265"/>
      <c r="Q89" s="265"/>
      <c r="R89" s="265"/>
      <c r="S89" s="246"/>
      <c r="T89" s="69"/>
      <c r="U89" s="69"/>
      <c r="V89" s="69"/>
      <c r="W89" s="69"/>
      <c r="X89" s="69"/>
      <c r="Y89" s="69"/>
      <c r="Z89" s="69"/>
      <c r="AA89" s="69"/>
      <c r="AB89" s="69"/>
      <c r="AC89" s="69"/>
      <c r="AD89" s="69"/>
      <c r="AE89" s="69"/>
      <c r="AF89" s="69"/>
      <c r="AG89" s="69"/>
      <c r="AH89" s="69"/>
      <c r="AI89" s="69"/>
      <c r="AJ89" s="69"/>
      <c r="AK89" s="69"/>
    </row>
    <row r="90" spans="1:37" ht="18" customHeight="1" x14ac:dyDescent="0.2">
      <c r="A90" s="69"/>
      <c r="B90" s="69"/>
      <c r="C90" s="69"/>
      <c r="D90" s="69"/>
      <c r="E90" s="69"/>
      <c r="F90" s="69"/>
      <c r="G90" s="69"/>
      <c r="H90" s="69"/>
      <c r="I90" s="69"/>
      <c r="J90" s="69"/>
      <c r="K90" s="69"/>
      <c r="L90" s="69"/>
      <c r="M90" s="69"/>
      <c r="N90" s="69"/>
      <c r="O90" s="69"/>
      <c r="P90" s="265"/>
      <c r="Q90" s="265"/>
      <c r="R90" s="265"/>
      <c r="S90" s="246"/>
      <c r="T90" s="69"/>
      <c r="U90" s="69"/>
      <c r="V90" s="69"/>
      <c r="W90" s="69"/>
      <c r="X90" s="69"/>
      <c r="Y90" s="69"/>
      <c r="Z90" s="69"/>
      <c r="AA90" s="69"/>
      <c r="AB90" s="69"/>
      <c r="AC90" s="69"/>
      <c r="AD90" s="69"/>
      <c r="AE90" s="69"/>
      <c r="AF90" s="69"/>
      <c r="AG90" s="69"/>
      <c r="AH90" s="69"/>
      <c r="AI90" s="69"/>
      <c r="AJ90" s="69"/>
      <c r="AK90" s="69"/>
    </row>
    <row r="91" spans="1:37" ht="18" customHeight="1" x14ac:dyDescent="0.2">
      <c r="A91" s="69"/>
      <c r="B91" s="69"/>
      <c r="C91" s="69"/>
      <c r="D91" s="69"/>
      <c r="E91" s="69"/>
      <c r="F91" s="69"/>
      <c r="G91" s="69"/>
      <c r="H91" s="69"/>
      <c r="I91" s="69"/>
      <c r="J91" s="69"/>
      <c r="K91" s="69"/>
      <c r="L91" s="69"/>
      <c r="M91" s="69"/>
      <c r="N91" s="69"/>
      <c r="O91" s="69"/>
      <c r="P91" s="265"/>
      <c r="Q91" s="265"/>
      <c r="R91" s="265"/>
      <c r="S91" s="246"/>
      <c r="T91" s="69"/>
      <c r="U91" s="69"/>
      <c r="V91" s="69"/>
      <c r="W91" s="69"/>
      <c r="X91" s="69"/>
      <c r="Y91" s="69"/>
      <c r="Z91" s="69"/>
      <c r="AA91" s="69"/>
      <c r="AB91" s="69"/>
      <c r="AC91" s="69"/>
      <c r="AD91" s="69"/>
      <c r="AE91" s="69"/>
      <c r="AF91" s="69"/>
      <c r="AG91" s="69"/>
      <c r="AH91" s="69"/>
      <c r="AI91" s="69"/>
      <c r="AJ91" s="69"/>
      <c r="AK91" s="69"/>
    </row>
    <row r="92" spans="1:37" ht="18" customHeight="1" x14ac:dyDescent="0.2">
      <c r="A92" s="69"/>
      <c r="B92" s="69"/>
      <c r="C92" s="69"/>
      <c r="D92" s="69"/>
      <c r="E92" s="69"/>
      <c r="F92" s="69"/>
      <c r="G92" s="69"/>
      <c r="H92" s="69"/>
      <c r="I92" s="69"/>
      <c r="J92" s="69"/>
      <c r="K92" s="69"/>
      <c r="L92" s="69"/>
      <c r="M92" s="69"/>
      <c r="N92" s="69"/>
      <c r="O92" s="69"/>
      <c r="P92" s="265"/>
      <c r="Q92" s="265"/>
      <c r="R92" s="265"/>
      <c r="S92" s="246"/>
      <c r="T92" s="69"/>
      <c r="U92" s="69"/>
      <c r="V92" s="69"/>
      <c r="W92" s="69"/>
      <c r="X92" s="69"/>
      <c r="Y92" s="69"/>
      <c r="Z92" s="69"/>
      <c r="AA92" s="69"/>
      <c r="AB92" s="69"/>
      <c r="AC92" s="69"/>
      <c r="AD92" s="69"/>
      <c r="AE92" s="69"/>
      <c r="AF92" s="69"/>
      <c r="AG92" s="69"/>
      <c r="AH92" s="69"/>
      <c r="AI92" s="69"/>
      <c r="AJ92" s="69"/>
      <c r="AK92" s="69"/>
    </row>
    <row r="93" spans="1:37" ht="18" customHeight="1" x14ac:dyDescent="0.2">
      <c r="A93" s="69"/>
      <c r="B93" s="69"/>
      <c r="C93" s="69"/>
      <c r="D93" s="69"/>
      <c r="E93" s="69"/>
      <c r="F93" s="69"/>
      <c r="G93" s="69"/>
      <c r="H93" s="69"/>
      <c r="I93" s="69"/>
      <c r="J93" s="69"/>
      <c r="K93" s="69"/>
      <c r="L93" s="69"/>
      <c r="M93" s="69"/>
      <c r="N93" s="69"/>
      <c r="O93" s="69"/>
      <c r="P93" s="265"/>
      <c r="Q93" s="265"/>
      <c r="R93" s="265"/>
      <c r="S93" s="246"/>
      <c r="T93" s="69"/>
      <c r="U93" s="69"/>
      <c r="V93" s="69"/>
      <c r="W93" s="69"/>
      <c r="X93" s="69"/>
      <c r="Y93" s="69"/>
      <c r="Z93" s="69"/>
      <c r="AA93" s="69"/>
      <c r="AB93" s="69"/>
      <c r="AC93" s="69"/>
      <c r="AD93" s="69"/>
      <c r="AE93" s="69"/>
      <c r="AF93" s="69"/>
      <c r="AG93" s="69"/>
      <c r="AH93" s="69"/>
      <c r="AI93" s="69"/>
      <c r="AJ93" s="69"/>
      <c r="AK93" s="69"/>
    </row>
    <row r="94" spans="1:37" ht="18" customHeight="1" x14ac:dyDescent="0.2">
      <c r="A94" s="69"/>
      <c r="B94" s="69"/>
      <c r="C94" s="69"/>
      <c r="D94" s="69"/>
      <c r="E94" s="69"/>
      <c r="F94" s="69"/>
      <c r="G94" s="69"/>
      <c r="H94" s="69"/>
      <c r="I94" s="69"/>
      <c r="J94" s="69"/>
      <c r="K94" s="69"/>
      <c r="L94" s="69"/>
      <c r="M94" s="69"/>
      <c r="N94" s="69"/>
      <c r="O94" s="69"/>
      <c r="P94" s="265"/>
      <c r="Q94" s="265"/>
      <c r="R94" s="265"/>
      <c r="S94" s="246"/>
      <c r="T94" s="69"/>
      <c r="U94" s="69"/>
      <c r="V94" s="69"/>
      <c r="W94" s="69"/>
      <c r="X94" s="69"/>
      <c r="Y94" s="69"/>
      <c r="Z94" s="69"/>
      <c r="AA94" s="69"/>
      <c r="AB94" s="69"/>
      <c r="AC94" s="69"/>
      <c r="AD94" s="69"/>
      <c r="AE94" s="69"/>
      <c r="AF94" s="69"/>
      <c r="AG94" s="69"/>
      <c r="AH94" s="69"/>
      <c r="AI94" s="69"/>
      <c r="AJ94" s="69"/>
      <c r="AK94" s="69"/>
    </row>
    <row r="95" spans="1:37" ht="18" customHeight="1" x14ac:dyDescent="0.2">
      <c r="A95" s="69"/>
      <c r="B95" s="69"/>
      <c r="C95" s="69"/>
      <c r="D95" s="69"/>
      <c r="E95" s="69"/>
      <c r="F95" s="69"/>
      <c r="G95" s="69"/>
      <c r="H95" s="69"/>
      <c r="I95" s="69"/>
      <c r="J95" s="69"/>
      <c r="K95" s="69"/>
      <c r="L95" s="69"/>
      <c r="M95" s="69"/>
      <c r="N95" s="69"/>
      <c r="O95" s="69"/>
      <c r="P95" s="265"/>
      <c r="Q95" s="265"/>
      <c r="R95" s="265"/>
      <c r="S95" s="246"/>
      <c r="T95" s="69"/>
      <c r="U95" s="69"/>
      <c r="V95" s="69"/>
      <c r="W95" s="69"/>
      <c r="X95" s="69"/>
      <c r="Y95" s="69"/>
      <c r="Z95" s="69"/>
      <c r="AA95" s="69"/>
      <c r="AB95" s="69"/>
      <c r="AC95" s="69"/>
      <c r="AD95" s="69"/>
      <c r="AE95" s="69"/>
      <c r="AF95" s="69"/>
      <c r="AG95" s="69"/>
      <c r="AH95" s="69"/>
      <c r="AI95" s="69"/>
      <c r="AJ95" s="69"/>
      <c r="AK95" s="69"/>
    </row>
    <row r="96" spans="1:37" ht="18" customHeight="1" x14ac:dyDescent="0.2">
      <c r="A96" s="69"/>
      <c r="B96" s="69"/>
      <c r="C96" s="69"/>
      <c r="D96" s="69"/>
      <c r="E96" s="69"/>
      <c r="F96" s="69"/>
      <c r="G96" s="69"/>
      <c r="H96" s="69"/>
      <c r="I96" s="69"/>
      <c r="J96" s="69"/>
      <c r="K96" s="69"/>
      <c r="L96" s="69"/>
      <c r="M96" s="69"/>
      <c r="N96" s="69"/>
      <c r="O96" s="69"/>
      <c r="P96" s="265"/>
      <c r="Q96" s="265"/>
      <c r="R96" s="265"/>
      <c r="S96" s="246"/>
      <c r="T96" s="69"/>
      <c r="U96" s="69"/>
      <c r="V96" s="69"/>
      <c r="W96" s="69"/>
      <c r="X96" s="69"/>
      <c r="Y96" s="69"/>
      <c r="Z96" s="69"/>
      <c r="AA96" s="69"/>
      <c r="AB96" s="69"/>
      <c r="AC96" s="69"/>
      <c r="AD96" s="69"/>
      <c r="AE96" s="69"/>
      <c r="AF96" s="69"/>
      <c r="AG96" s="69"/>
      <c r="AH96" s="69"/>
      <c r="AI96" s="69"/>
      <c r="AJ96" s="69"/>
      <c r="AK96" s="69"/>
    </row>
    <row r="97" spans="1:37" ht="18" customHeight="1" x14ac:dyDescent="0.2">
      <c r="A97" s="69"/>
      <c r="B97" s="69"/>
      <c r="C97" s="69"/>
      <c r="D97" s="69"/>
      <c r="E97" s="69"/>
      <c r="F97" s="69"/>
      <c r="G97" s="69"/>
      <c r="H97" s="69"/>
      <c r="I97" s="69"/>
      <c r="J97" s="69"/>
      <c r="K97" s="69"/>
      <c r="L97" s="69"/>
      <c r="M97" s="69"/>
      <c r="N97" s="69"/>
      <c r="O97" s="69"/>
      <c r="P97" s="265"/>
      <c r="Q97" s="265"/>
      <c r="R97" s="265"/>
      <c r="S97" s="246"/>
      <c r="T97" s="69"/>
      <c r="U97" s="69"/>
      <c r="V97" s="69"/>
      <c r="W97" s="69"/>
      <c r="X97" s="69"/>
      <c r="Y97" s="69"/>
      <c r="Z97" s="69"/>
      <c r="AA97" s="69"/>
      <c r="AB97" s="69"/>
      <c r="AC97" s="69"/>
      <c r="AD97" s="69"/>
      <c r="AE97" s="69"/>
      <c r="AF97" s="69"/>
      <c r="AG97" s="69"/>
      <c r="AH97" s="69"/>
      <c r="AI97" s="69"/>
      <c r="AJ97" s="69"/>
      <c r="AK97" s="69"/>
    </row>
    <row r="98" spans="1:37" ht="18" customHeight="1" x14ac:dyDescent="0.2">
      <c r="A98" s="69"/>
      <c r="B98" s="69"/>
      <c r="C98" s="69"/>
      <c r="D98" s="69"/>
      <c r="E98" s="69"/>
      <c r="F98" s="69"/>
      <c r="G98" s="69"/>
      <c r="H98" s="69"/>
      <c r="I98" s="69"/>
      <c r="J98" s="69"/>
      <c r="K98" s="69"/>
      <c r="L98" s="69"/>
      <c r="M98" s="69"/>
      <c r="N98" s="69"/>
      <c r="O98" s="69"/>
      <c r="P98" s="265"/>
      <c r="Q98" s="265"/>
      <c r="R98" s="265"/>
      <c r="S98" s="246"/>
      <c r="T98" s="69"/>
      <c r="U98" s="69"/>
      <c r="V98" s="69"/>
      <c r="W98" s="69"/>
      <c r="X98" s="69"/>
      <c r="Y98" s="69"/>
      <c r="Z98" s="69"/>
      <c r="AA98" s="69"/>
      <c r="AB98" s="69"/>
      <c r="AC98" s="69"/>
      <c r="AD98" s="69"/>
      <c r="AE98" s="69"/>
      <c r="AF98" s="69"/>
      <c r="AG98" s="69"/>
      <c r="AH98" s="69"/>
      <c r="AI98" s="69"/>
      <c r="AJ98" s="69"/>
      <c r="AK98" s="69"/>
    </row>
    <row r="99" spans="1:37" ht="18" customHeight="1" x14ac:dyDescent="0.2">
      <c r="A99" s="69"/>
      <c r="B99" s="69"/>
      <c r="C99" s="69"/>
      <c r="D99" s="69"/>
      <c r="E99" s="69"/>
      <c r="F99" s="69"/>
      <c r="G99" s="69"/>
      <c r="H99" s="69"/>
      <c r="I99" s="69"/>
      <c r="J99" s="69"/>
      <c r="K99" s="69"/>
      <c r="L99" s="69"/>
      <c r="M99" s="69"/>
      <c r="N99" s="69"/>
      <c r="O99" s="69"/>
      <c r="P99" s="265"/>
      <c r="Q99" s="265"/>
      <c r="R99" s="265"/>
      <c r="S99" s="246"/>
      <c r="T99" s="69"/>
      <c r="U99" s="69"/>
      <c r="V99" s="69"/>
      <c r="W99" s="69"/>
      <c r="X99" s="69"/>
      <c r="Y99" s="69"/>
      <c r="Z99" s="69"/>
      <c r="AA99" s="69"/>
      <c r="AB99" s="69"/>
      <c r="AC99" s="69"/>
      <c r="AD99" s="69"/>
      <c r="AE99" s="69"/>
      <c r="AF99" s="69"/>
      <c r="AG99" s="69"/>
      <c r="AH99" s="69"/>
      <c r="AI99" s="69"/>
      <c r="AJ99" s="69"/>
      <c r="AK99" s="69"/>
    </row>
    <row r="100" spans="1:37" ht="18" customHeight="1" x14ac:dyDescent="0.2">
      <c r="A100" s="69"/>
      <c r="B100" s="69"/>
      <c r="C100" s="69"/>
      <c r="D100" s="69"/>
      <c r="E100" s="69"/>
      <c r="F100" s="69"/>
      <c r="G100" s="69"/>
      <c r="H100" s="69"/>
      <c r="I100" s="69"/>
      <c r="J100" s="69"/>
      <c r="K100" s="69"/>
      <c r="L100" s="69"/>
      <c r="M100" s="69"/>
      <c r="N100" s="69"/>
      <c r="O100" s="69"/>
      <c r="P100" s="265"/>
      <c r="Q100" s="265"/>
      <c r="R100" s="265"/>
      <c r="S100" s="246"/>
      <c r="T100" s="69"/>
      <c r="U100" s="69"/>
      <c r="V100" s="69"/>
      <c r="W100" s="69"/>
      <c r="X100" s="69"/>
      <c r="Y100" s="69"/>
      <c r="Z100" s="69"/>
      <c r="AA100" s="69"/>
      <c r="AB100" s="69"/>
      <c r="AC100" s="69"/>
      <c r="AD100" s="69"/>
      <c r="AE100" s="69"/>
      <c r="AF100" s="69"/>
      <c r="AG100" s="69"/>
      <c r="AH100" s="69"/>
      <c r="AI100" s="69"/>
      <c r="AJ100" s="69"/>
      <c r="AK100" s="69"/>
    </row>
    <row r="101" spans="1:37" ht="18" customHeight="1" x14ac:dyDescent="0.2">
      <c r="A101" s="69"/>
      <c r="B101" s="69"/>
      <c r="C101" s="69"/>
      <c r="D101" s="69"/>
      <c r="E101" s="69"/>
      <c r="F101" s="69"/>
      <c r="G101" s="69"/>
      <c r="H101" s="69"/>
      <c r="I101" s="69"/>
      <c r="J101" s="69"/>
      <c r="K101" s="69"/>
      <c r="L101" s="69"/>
      <c r="M101" s="69"/>
      <c r="N101" s="69"/>
      <c r="O101" s="69"/>
      <c r="P101" s="265"/>
      <c r="Q101" s="265"/>
      <c r="R101" s="265"/>
      <c r="S101" s="246"/>
      <c r="T101" s="69"/>
      <c r="U101" s="69"/>
      <c r="V101" s="69"/>
      <c r="W101" s="69"/>
      <c r="X101" s="69"/>
      <c r="Y101" s="69"/>
      <c r="Z101" s="69"/>
      <c r="AA101" s="69"/>
      <c r="AB101" s="69"/>
      <c r="AC101" s="69"/>
      <c r="AD101" s="69"/>
      <c r="AE101" s="69"/>
      <c r="AF101" s="69"/>
      <c r="AG101" s="69"/>
      <c r="AH101" s="69"/>
      <c r="AI101" s="69"/>
      <c r="AJ101" s="69"/>
      <c r="AK101" s="69"/>
    </row>
    <row r="102" spans="1:37" ht="18" customHeight="1" x14ac:dyDescent="0.2">
      <c r="A102" s="69"/>
      <c r="B102" s="69"/>
      <c r="C102" s="69"/>
      <c r="D102" s="69"/>
      <c r="E102" s="69"/>
      <c r="F102" s="69"/>
      <c r="G102" s="69"/>
      <c r="H102" s="69"/>
      <c r="I102" s="69"/>
      <c r="J102" s="69"/>
      <c r="K102" s="69"/>
      <c r="L102" s="69"/>
      <c r="M102" s="69"/>
      <c r="N102" s="69"/>
      <c r="O102" s="69"/>
      <c r="P102" s="265"/>
      <c r="Q102" s="265"/>
      <c r="R102" s="265"/>
      <c r="S102" s="246"/>
      <c r="T102" s="69"/>
      <c r="U102" s="69"/>
      <c r="V102" s="69"/>
      <c r="W102" s="69"/>
      <c r="X102" s="69"/>
      <c r="Y102" s="69"/>
      <c r="Z102" s="69"/>
      <c r="AA102" s="69"/>
      <c r="AB102" s="69"/>
      <c r="AC102" s="69"/>
      <c r="AD102" s="69"/>
      <c r="AE102" s="69"/>
      <c r="AF102" s="69"/>
      <c r="AG102" s="69"/>
      <c r="AH102" s="69"/>
      <c r="AI102" s="69"/>
      <c r="AJ102" s="69"/>
      <c r="AK102" s="69"/>
    </row>
    <row r="103" spans="1:37" ht="18" customHeight="1" x14ac:dyDescent="0.2">
      <c r="A103" s="69"/>
      <c r="B103" s="69"/>
      <c r="C103" s="69"/>
      <c r="D103" s="69"/>
      <c r="E103" s="69"/>
      <c r="F103" s="69"/>
      <c r="G103" s="69"/>
      <c r="H103" s="69"/>
      <c r="I103" s="69"/>
      <c r="J103" s="69"/>
      <c r="K103" s="69"/>
      <c r="L103" s="69"/>
      <c r="M103" s="69"/>
      <c r="N103" s="69"/>
      <c r="O103" s="69"/>
      <c r="P103" s="265"/>
      <c r="Q103" s="265"/>
      <c r="R103" s="265"/>
      <c r="S103" s="246"/>
      <c r="T103" s="69"/>
      <c r="U103" s="69"/>
      <c r="V103" s="69"/>
      <c r="W103" s="69"/>
      <c r="X103" s="69"/>
      <c r="Y103" s="69"/>
      <c r="Z103" s="69"/>
      <c r="AA103" s="69"/>
      <c r="AB103" s="69"/>
      <c r="AC103" s="69"/>
      <c r="AD103" s="69"/>
      <c r="AE103" s="69"/>
      <c r="AF103" s="69"/>
      <c r="AG103" s="69"/>
      <c r="AH103" s="69"/>
      <c r="AI103" s="69"/>
      <c r="AJ103" s="69"/>
      <c r="AK103" s="69"/>
    </row>
    <row r="104" spans="1:37" ht="18" customHeight="1" x14ac:dyDescent="0.2">
      <c r="A104" s="69"/>
      <c r="B104" s="69"/>
      <c r="C104" s="69"/>
      <c r="D104" s="69"/>
      <c r="E104" s="69"/>
      <c r="F104" s="69"/>
      <c r="G104" s="69"/>
      <c r="H104" s="69"/>
      <c r="I104" s="69"/>
      <c r="J104" s="69"/>
      <c r="K104" s="69"/>
      <c r="L104" s="69"/>
      <c r="M104" s="69"/>
      <c r="N104" s="69"/>
      <c r="O104" s="69"/>
      <c r="P104" s="265"/>
      <c r="Q104" s="265"/>
      <c r="R104" s="265"/>
      <c r="S104" s="246"/>
      <c r="T104" s="69"/>
      <c r="U104" s="69"/>
      <c r="V104" s="69"/>
      <c r="W104" s="69"/>
      <c r="X104" s="69"/>
      <c r="Y104" s="69"/>
      <c r="Z104" s="69"/>
      <c r="AA104" s="69"/>
      <c r="AB104" s="69"/>
      <c r="AC104" s="69"/>
      <c r="AD104" s="69"/>
      <c r="AE104" s="69"/>
      <c r="AF104" s="69"/>
      <c r="AG104" s="69"/>
      <c r="AH104" s="69"/>
      <c r="AI104" s="69"/>
      <c r="AJ104" s="69"/>
      <c r="AK104" s="69"/>
    </row>
    <row r="105" spans="1:37" ht="18" customHeight="1" x14ac:dyDescent="0.2">
      <c r="A105" s="69"/>
      <c r="B105" s="69"/>
      <c r="C105" s="69"/>
      <c r="D105" s="69"/>
      <c r="E105" s="69"/>
      <c r="F105" s="69"/>
      <c r="G105" s="69"/>
      <c r="H105" s="69"/>
      <c r="I105" s="69"/>
      <c r="J105" s="69"/>
      <c r="K105" s="69"/>
      <c r="L105" s="69"/>
      <c r="M105" s="69"/>
      <c r="N105" s="69"/>
      <c r="O105" s="69"/>
      <c r="P105" s="265"/>
      <c r="Q105" s="265"/>
      <c r="R105" s="265"/>
      <c r="S105" s="246"/>
      <c r="T105" s="69"/>
      <c r="U105" s="69"/>
      <c r="V105" s="69"/>
      <c r="W105" s="69"/>
      <c r="X105" s="69"/>
      <c r="Y105" s="69"/>
      <c r="Z105" s="69"/>
      <c r="AA105" s="69"/>
      <c r="AB105" s="69"/>
      <c r="AC105" s="69"/>
      <c r="AD105" s="69"/>
      <c r="AE105" s="69"/>
      <c r="AF105" s="69"/>
      <c r="AG105" s="69"/>
      <c r="AH105" s="69"/>
      <c r="AI105" s="69"/>
      <c r="AJ105" s="69"/>
      <c r="AK105" s="69"/>
    </row>
    <row r="106" spans="1:37" ht="18" customHeight="1" x14ac:dyDescent="0.2">
      <c r="A106" s="69"/>
      <c r="B106" s="69"/>
      <c r="C106" s="69"/>
      <c r="D106" s="69"/>
      <c r="E106" s="69"/>
      <c r="F106" s="69"/>
      <c r="G106" s="69"/>
      <c r="H106" s="69"/>
      <c r="I106" s="69"/>
      <c r="J106" s="69"/>
      <c r="K106" s="69"/>
      <c r="L106" s="69"/>
      <c r="M106" s="69"/>
      <c r="N106" s="69"/>
      <c r="O106" s="69"/>
      <c r="P106" s="265"/>
      <c r="Q106" s="265"/>
      <c r="R106" s="265"/>
      <c r="S106" s="246"/>
      <c r="T106" s="69"/>
      <c r="U106" s="69"/>
      <c r="V106" s="69"/>
      <c r="W106" s="69"/>
      <c r="X106" s="69"/>
      <c r="Y106" s="69"/>
      <c r="Z106" s="69"/>
      <c r="AA106" s="69"/>
      <c r="AB106" s="69"/>
      <c r="AC106" s="69"/>
      <c r="AD106" s="69"/>
      <c r="AE106" s="69"/>
      <c r="AF106" s="69"/>
      <c r="AG106" s="69"/>
      <c r="AH106" s="69"/>
      <c r="AI106" s="69"/>
      <c r="AJ106" s="69"/>
      <c r="AK106" s="69"/>
    </row>
    <row r="107" spans="1:37" ht="18" customHeight="1" x14ac:dyDescent="0.2">
      <c r="A107" s="69"/>
      <c r="B107" s="69"/>
      <c r="C107" s="69"/>
      <c r="D107" s="69"/>
      <c r="E107" s="69"/>
      <c r="F107" s="69"/>
      <c r="G107" s="69"/>
      <c r="H107" s="69"/>
      <c r="I107" s="69"/>
      <c r="J107" s="69"/>
      <c r="K107" s="69"/>
      <c r="L107" s="69"/>
      <c r="M107" s="69"/>
      <c r="N107" s="69"/>
      <c r="O107" s="69"/>
      <c r="P107" s="265"/>
      <c r="Q107" s="265"/>
      <c r="R107" s="265"/>
      <c r="S107" s="246"/>
      <c r="T107" s="69"/>
      <c r="U107" s="69"/>
      <c r="V107" s="69"/>
      <c r="W107" s="69"/>
      <c r="X107" s="69"/>
      <c r="Y107" s="69"/>
      <c r="Z107" s="69"/>
      <c r="AA107" s="69"/>
      <c r="AB107" s="69"/>
      <c r="AC107" s="69"/>
      <c r="AD107" s="69"/>
      <c r="AE107" s="69"/>
      <c r="AF107" s="69"/>
      <c r="AG107" s="69"/>
      <c r="AH107" s="69"/>
      <c r="AI107" s="69"/>
      <c r="AJ107" s="69"/>
      <c r="AK107" s="69"/>
    </row>
    <row r="108" spans="1:37" ht="18" customHeight="1" x14ac:dyDescent="0.2">
      <c r="A108" s="69"/>
      <c r="B108" s="69"/>
      <c r="C108" s="69"/>
      <c r="D108" s="69"/>
      <c r="E108" s="69"/>
      <c r="F108" s="69"/>
      <c r="G108" s="69"/>
      <c r="H108" s="69"/>
      <c r="I108" s="69"/>
      <c r="J108" s="69"/>
      <c r="K108" s="69"/>
      <c r="L108" s="69"/>
      <c r="M108" s="69"/>
      <c r="N108" s="69"/>
      <c r="O108" s="69"/>
      <c r="P108" s="265"/>
      <c r="Q108" s="265"/>
      <c r="R108" s="265"/>
      <c r="S108" s="246"/>
      <c r="T108" s="69"/>
      <c r="U108" s="69"/>
      <c r="V108" s="69"/>
      <c r="W108" s="69"/>
      <c r="X108" s="69"/>
      <c r="Y108" s="69"/>
      <c r="Z108" s="69"/>
      <c r="AA108" s="69"/>
      <c r="AB108" s="69"/>
      <c r="AC108" s="69"/>
      <c r="AD108" s="69"/>
      <c r="AE108" s="69"/>
      <c r="AF108" s="69"/>
      <c r="AG108" s="69"/>
      <c r="AH108" s="69"/>
      <c r="AI108" s="69"/>
      <c r="AJ108" s="69"/>
      <c r="AK108" s="69"/>
    </row>
    <row r="109" spans="1:37" ht="18" customHeight="1" x14ac:dyDescent="0.2">
      <c r="A109" s="69"/>
      <c r="B109" s="69"/>
      <c r="C109" s="69"/>
      <c r="D109" s="69"/>
      <c r="E109" s="69"/>
      <c r="F109" s="69"/>
      <c r="G109" s="69"/>
      <c r="H109" s="69"/>
      <c r="I109" s="69"/>
      <c r="J109" s="69"/>
      <c r="K109" s="69"/>
      <c r="L109" s="69"/>
      <c r="M109" s="69"/>
      <c r="N109" s="69"/>
      <c r="O109" s="69"/>
      <c r="P109" s="265"/>
      <c r="Q109" s="265"/>
      <c r="R109" s="265"/>
      <c r="S109" s="246"/>
      <c r="T109" s="69"/>
      <c r="U109" s="69"/>
      <c r="V109" s="69"/>
      <c r="W109" s="69"/>
      <c r="X109" s="69"/>
      <c r="Y109" s="69"/>
      <c r="Z109" s="69"/>
      <c r="AA109" s="69"/>
      <c r="AB109" s="69"/>
      <c r="AC109" s="69"/>
      <c r="AD109" s="69"/>
      <c r="AE109" s="69"/>
      <c r="AF109" s="69"/>
      <c r="AG109" s="69"/>
      <c r="AH109" s="69"/>
      <c r="AI109" s="69"/>
      <c r="AJ109" s="69"/>
      <c r="AK109" s="69"/>
    </row>
    <row r="110" spans="1:37" ht="18" customHeight="1" x14ac:dyDescent="0.2">
      <c r="A110" s="69"/>
      <c r="B110" s="69"/>
      <c r="C110" s="69"/>
      <c r="D110" s="69"/>
      <c r="E110" s="69"/>
      <c r="F110" s="69"/>
      <c r="G110" s="69"/>
      <c r="H110" s="69"/>
      <c r="I110" s="69"/>
      <c r="J110" s="69"/>
      <c r="K110" s="69"/>
      <c r="L110" s="69"/>
      <c r="M110" s="69"/>
      <c r="N110" s="69"/>
      <c r="O110" s="69"/>
      <c r="P110" s="265"/>
      <c r="Q110" s="265"/>
      <c r="R110" s="265"/>
      <c r="S110" s="246"/>
      <c r="T110" s="69"/>
      <c r="U110" s="69"/>
      <c r="V110" s="69"/>
      <c r="W110" s="69"/>
      <c r="X110" s="69"/>
      <c r="Y110" s="69"/>
      <c r="Z110" s="69"/>
      <c r="AA110" s="69"/>
      <c r="AB110" s="69"/>
      <c r="AC110" s="69"/>
      <c r="AD110" s="69"/>
      <c r="AE110" s="69"/>
      <c r="AF110" s="69"/>
      <c r="AG110" s="69"/>
      <c r="AH110" s="69"/>
      <c r="AI110" s="69"/>
      <c r="AJ110" s="69"/>
      <c r="AK110" s="69"/>
    </row>
    <row r="111" spans="1:37" ht="18" customHeight="1" x14ac:dyDescent="0.2">
      <c r="A111" s="69"/>
      <c r="B111" s="69"/>
      <c r="C111" s="69"/>
      <c r="D111" s="69"/>
      <c r="E111" s="69"/>
      <c r="F111" s="69"/>
      <c r="G111" s="69"/>
      <c r="H111" s="69"/>
      <c r="I111" s="69"/>
      <c r="J111" s="69"/>
      <c r="K111" s="69"/>
      <c r="L111" s="69"/>
      <c r="M111" s="69"/>
      <c r="N111" s="69"/>
      <c r="O111" s="69"/>
      <c r="P111" s="265"/>
      <c r="Q111" s="265"/>
      <c r="R111" s="265"/>
      <c r="S111" s="246"/>
      <c r="T111" s="69"/>
      <c r="U111" s="69"/>
      <c r="V111" s="69"/>
      <c r="W111" s="69"/>
      <c r="X111" s="69"/>
      <c r="Y111" s="69"/>
      <c r="Z111" s="69"/>
      <c r="AA111" s="69"/>
      <c r="AB111" s="69"/>
      <c r="AC111" s="69"/>
      <c r="AD111" s="69"/>
      <c r="AE111" s="69"/>
      <c r="AF111" s="69"/>
      <c r="AG111" s="69"/>
      <c r="AH111" s="69"/>
      <c r="AI111" s="69"/>
      <c r="AJ111" s="69"/>
      <c r="AK111" s="69"/>
    </row>
    <row r="112" spans="1:37" ht="18" customHeight="1" x14ac:dyDescent="0.2">
      <c r="A112" s="69"/>
      <c r="B112" s="69"/>
      <c r="C112" s="69"/>
      <c r="D112" s="69"/>
      <c r="E112" s="69"/>
      <c r="F112" s="69"/>
      <c r="G112" s="69"/>
      <c r="H112" s="69"/>
      <c r="I112" s="69"/>
      <c r="J112" s="69"/>
      <c r="K112" s="69"/>
      <c r="L112" s="69"/>
      <c r="M112" s="69"/>
      <c r="N112" s="69"/>
      <c r="O112" s="69"/>
      <c r="P112" s="265"/>
      <c r="Q112" s="265"/>
      <c r="R112" s="265"/>
      <c r="S112" s="246"/>
      <c r="T112" s="69"/>
      <c r="U112" s="69"/>
      <c r="V112" s="69"/>
      <c r="W112" s="69"/>
      <c r="X112" s="69"/>
      <c r="Y112" s="69"/>
      <c r="Z112" s="69"/>
      <c r="AA112" s="69"/>
      <c r="AB112" s="69"/>
      <c r="AC112" s="69"/>
      <c r="AD112" s="69"/>
      <c r="AE112" s="69"/>
      <c r="AF112" s="69"/>
      <c r="AG112" s="69"/>
      <c r="AH112" s="69"/>
      <c r="AI112" s="69"/>
      <c r="AJ112" s="69"/>
      <c r="AK112" s="69"/>
    </row>
    <row r="113" spans="1:37" ht="18" customHeight="1" x14ac:dyDescent="0.2">
      <c r="A113" s="69"/>
      <c r="B113" s="69"/>
      <c r="C113" s="69"/>
      <c r="D113" s="69"/>
      <c r="E113" s="69"/>
      <c r="F113" s="69"/>
      <c r="G113" s="69"/>
      <c r="H113" s="69"/>
      <c r="I113" s="69"/>
      <c r="J113" s="69"/>
      <c r="K113" s="69"/>
      <c r="L113" s="69"/>
      <c r="M113" s="69"/>
      <c r="N113" s="69"/>
      <c r="O113" s="69"/>
      <c r="P113" s="265"/>
      <c r="Q113" s="265"/>
      <c r="R113" s="265"/>
      <c r="S113" s="246"/>
      <c r="T113" s="69"/>
      <c r="U113" s="69"/>
      <c r="V113" s="69"/>
      <c r="W113" s="69"/>
      <c r="X113" s="69"/>
      <c r="Y113" s="69"/>
      <c r="Z113" s="69"/>
      <c r="AA113" s="69"/>
      <c r="AB113" s="69"/>
      <c r="AC113" s="69"/>
      <c r="AD113" s="69"/>
      <c r="AE113" s="69"/>
      <c r="AF113" s="69"/>
      <c r="AG113" s="69"/>
      <c r="AH113" s="69"/>
      <c r="AI113" s="69"/>
      <c r="AJ113" s="69"/>
      <c r="AK113" s="69"/>
    </row>
    <row r="114" spans="1:37" ht="18" customHeight="1" x14ac:dyDescent="0.2">
      <c r="A114" s="69"/>
      <c r="B114" s="69"/>
      <c r="C114" s="69"/>
      <c r="D114" s="69"/>
      <c r="E114" s="69"/>
      <c r="F114" s="69"/>
      <c r="G114" s="69"/>
      <c r="H114" s="69"/>
      <c r="I114" s="69"/>
      <c r="J114" s="69"/>
      <c r="K114" s="69"/>
      <c r="L114" s="69"/>
      <c r="M114" s="69"/>
      <c r="N114" s="69"/>
      <c r="O114" s="69"/>
      <c r="P114" s="265"/>
      <c r="Q114" s="265"/>
      <c r="R114" s="265"/>
      <c r="S114" s="246"/>
      <c r="T114" s="69"/>
      <c r="U114" s="69"/>
      <c r="V114" s="69"/>
      <c r="W114" s="69"/>
      <c r="X114" s="69"/>
      <c r="Y114" s="69"/>
      <c r="Z114" s="69"/>
      <c r="AA114" s="69"/>
      <c r="AB114" s="69"/>
      <c r="AC114" s="69"/>
      <c r="AD114" s="69"/>
      <c r="AE114" s="69"/>
      <c r="AF114" s="69"/>
      <c r="AG114" s="69"/>
      <c r="AH114" s="69"/>
      <c r="AI114" s="69"/>
      <c r="AJ114" s="69"/>
      <c r="AK114" s="69"/>
    </row>
    <row r="115" spans="1:37" ht="18" customHeight="1" x14ac:dyDescent="0.2">
      <c r="A115" s="69"/>
      <c r="B115" s="69"/>
      <c r="C115" s="69"/>
      <c r="D115" s="69"/>
      <c r="E115" s="69"/>
      <c r="F115" s="69"/>
      <c r="G115" s="69"/>
      <c r="H115" s="69"/>
      <c r="I115" s="69"/>
      <c r="J115" s="69"/>
      <c r="K115" s="69"/>
      <c r="L115" s="69"/>
      <c r="M115" s="69"/>
      <c r="N115" s="69"/>
      <c r="O115" s="69"/>
      <c r="P115" s="265"/>
      <c r="Q115" s="265"/>
      <c r="R115" s="265"/>
      <c r="S115" s="246"/>
      <c r="T115" s="69"/>
      <c r="U115" s="69"/>
      <c r="V115" s="69"/>
      <c r="W115" s="69"/>
      <c r="X115" s="69"/>
      <c r="Y115" s="69"/>
      <c r="Z115" s="69"/>
      <c r="AA115" s="69"/>
      <c r="AB115" s="69"/>
      <c r="AC115" s="69"/>
      <c r="AD115" s="69"/>
      <c r="AE115" s="69"/>
      <c r="AF115" s="69"/>
      <c r="AG115" s="69"/>
      <c r="AH115" s="69"/>
      <c r="AI115" s="69"/>
      <c r="AJ115" s="69"/>
      <c r="AK115" s="69"/>
    </row>
    <row r="116" spans="1:37" ht="18" customHeight="1" x14ac:dyDescent="0.2">
      <c r="A116" s="69"/>
      <c r="B116" s="69"/>
      <c r="C116" s="69"/>
      <c r="D116" s="69"/>
      <c r="E116" s="69"/>
      <c r="F116" s="69"/>
      <c r="G116" s="69"/>
      <c r="H116" s="69"/>
      <c r="I116" s="69"/>
      <c r="J116" s="69"/>
      <c r="K116" s="69"/>
      <c r="L116" s="69"/>
      <c r="M116" s="69"/>
      <c r="N116" s="69"/>
      <c r="O116" s="69"/>
      <c r="P116" s="265"/>
      <c r="Q116" s="265"/>
      <c r="R116" s="265"/>
      <c r="S116" s="246"/>
      <c r="T116" s="69"/>
      <c r="U116" s="69"/>
      <c r="V116" s="69"/>
      <c r="W116" s="69"/>
      <c r="X116" s="69"/>
      <c r="Y116" s="69"/>
      <c r="Z116" s="69"/>
      <c r="AA116" s="69"/>
      <c r="AB116" s="69"/>
      <c r="AC116" s="69"/>
      <c r="AD116" s="69"/>
      <c r="AE116" s="69"/>
      <c r="AF116" s="69"/>
      <c r="AG116" s="69"/>
      <c r="AH116" s="69"/>
      <c r="AI116" s="69"/>
      <c r="AJ116" s="69"/>
      <c r="AK116" s="69"/>
    </row>
    <row r="117" spans="1:37" ht="18" customHeight="1" x14ac:dyDescent="0.2">
      <c r="A117" s="69"/>
      <c r="B117" s="69"/>
      <c r="C117" s="69"/>
      <c r="D117" s="69"/>
      <c r="E117" s="69"/>
      <c r="F117" s="69"/>
      <c r="G117" s="69"/>
      <c r="H117" s="69"/>
      <c r="I117" s="69"/>
      <c r="J117" s="69"/>
      <c r="K117" s="69"/>
      <c r="L117" s="69"/>
      <c r="M117" s="69"/>
      <c r="N117" s="69"/>
      <c r="O117" s="69"/>
      <c r="P117" s="265"/>
      <c r="Q117" s="265"/>
      <c r="R117" s="265"/>
      <c r="S117" s="246"/>
      <c r="T117" s="69"/>
      <c r="U117" s="69"/>
      <c r="V117" s="69"/>
      <c r="W117" s="69"/>
      <c r="X117" s="69"/>
      <c r="Y117" s="69"/>
      <c r="Z117" s="69"/>
      <c r="AA117" s="69"/>
      <c r="AB117" s="69"/>
      <c r="AC117" s="69"/>
      <c r="AD117" s="69"/>
      <c r="AE117" s="69"/>
      <c r="AF117" s="69"/>
      <c r="AG117" s="69"/>
      <c r="AH117" s="69"/>
      <c r="AI117" s="69"/>
      <c r="AJ117" s="69"/>
      <c r="AK117" s="69"/>
    </row>
    <row r="118" spans="1:37" ht="18" customHeight="1" x14ac:dyDescent="0.2">
      <c r="A118" s="69"/>
      <c r="B118" s="69"/>
      <c r="C118" s="69"/>
      <c r="D118" s="69"/>
      <c r="E118" s="69"/>
      <c r="F118" s="69"/>
      <c r="G118" s="69"/>
      <c r="H118" s="69"/>
      <c r="I118" s="69"/>
      <c r="J118" s="69"/>
      <c r="K118" s="69"/>
      <c r="L118" s="69"/>
      <c r="M118" s="69"/>
      <c r="N118" s="69"/>
      <c r="O118" s="69"/>
      <c r="P118" s="265"/>
      <c r="Q118" s="265"/>
      <c r="R118" s="265"/>
      <c r="S118" s="246"/>
      <c r="T118" s="69"/>
      <c r="U118" s="69"/>
      <c r="V118" s="69"/>
      <c r="W118" s="69"/>
      <c r="X118" s="69"/>
      <c r="Y118" s="69"/>
      <c r="Z118" s="69"/>
      <c r="AA118" s="69"/>
      <c r="AB118" s="69"/>
      <c r="AC118" s="69"/>
      <c r="AD118" s="69"/>
      <c r="AE118" s="69"/>
      <c r="AF118" s="69"/>
      <c r="AG118" s="69"/>
      <c r="AH118" s="69"/>
      <c r="AI118" s="69"/>
      <c r="AJ118" s="69"/>
      <c r="AK118" s="69"/>
    </row>
    <row r="119" spans="1:37" ht="18" customHeight="1" x14ac:dyDescent="0.2">
      <c r="A119" s="69"/>
      <c r="B119" s="69"/>
      <c r="C119" s="69"/>
      <c r="D119" s="69"/>
      <c r="E119" s="69"/>
      <c r="F119" s="69"/>
      <c r="G119" s="69"/>
      <c r="H119" s="69"/>
      <c r="I119" s="69"/>
      <c r="J119" s="69"/>
      <c r="K119" s="69"/>
      <c r="L119" s="69"/>
      <c r="M119" s="69"/>
      <c r="N119" s="69"/>
      <c r="O119" s="69"/>
      <c r="P119" s="265"/>
      <c r="Q119" s="265"/>
      <c r="R119" s="265"/>
      <c r="S119" s="246"/>
      <c r="T119" s="69"/>
      <c r="U119" s="69"/>
      <c r="V119" s="69"/>
      <c r="W119" s="69"/>
      <c r="X119" s="69"/>
      <c r="Y119" s="69"/>
      <c r="Z119" s="69"/>
      <c r="AA119" s="69"/>
      <c r="AB119" s="69"/>
      <c r="AC119" s="69"/>
      <c r="AD119" s="69"/>
      <c r="AE119" s="69"/>
      <c r="AF119" s="69"/>
      <c r="AG119" s="69"/>
      <c r="AH119" s="69"/>
      <c r="AI119" s="69"/>
      <c r="AJ119" s="69"/>
      <c r="AK119" s="69"/>
    </row>
    <row r="120" spans="1:37" ht="18" customHeight="1" x14ac:dyDescent="0.2">
      <c r="A120" s="69"/>
      <c r="B120" s="69"/>
      <c r="C120" s="69"/>
      <c r="D120" s="69"/>
      <c r="E120" s="69"/>
      <c r="F120" s="69"/>
      <c r="G120" s="69"/>
      <c r="H120" s="69"/>
      <c r="I120" s="69"/>
      <c r="J120" s="69"/>
      <c r="K120" s="69"/>
      <c r="L120" s="69"/>
      <c r="M120" s="69"/>
      <c r="N120" s="69"/>
      <c r="O120" s="69"/>
      <c r="P120" s="265"/>
      <c r="Q120" s="265"/>
      <c r="R120" s="265"/>
      <c r="S120" s="246"/>
      <c r="T120" s="69"/>
      <c r="U120" s="69"/>
      <c r="V120" s="69"/>
      <c r="W120" s="69"/>
      <c r="X120" s="69"/>
      <c r="Y120" s="69"/>
      <c r="Z120" s="69"/>
      <c r="AA120" s="69"/>
      <c r="AB120" s="69"/>
      <c r="AC120" s="69"/>
      <c r="AD120" s="69"/>
      <c r="AE120" s="69"/>
      <c r="AF120" s="69"/>
      <c r="AG120" s="69"/>
      <c r="AH120" s="69"/>
      <c r="AI120" s="69"/>
      <c r="AJ120" s="69"/>
      <c r="AK120" s="69"/>
    </row>
    <row r="121" spans="1:37" ht="18" customHeight="1" x14ac:dyDescent="0.2">
      <c r="A121" s="69"/>
      <c r="B121" s="69"/>
      <c r="C121" s="69"/>
      <c r="D121" s="69"/>
      <c r="E121" s="69"/>
      <c r="F121" s="69"/>
      <c r="G121" s="69"/>
      <c r="H121" s="69"/>
      <c r="I121" s="69"/>
      <c r="J121" s="69"/>
      <c r="K121" s="69"/>
      <c r="L121" s="69"/>
      <c r="M121" s="69"/>
      <c r="N121" s="69"/>
      <c r="O121" s="69"/>
      <c r="P121" s="265"/>
      <c r="Q121" s="265"/>
      <c r="R121" s="265"/>
      <c r="S121" s="246"/>
      <c r="T121" s="69"/>
      <c r="U121" s="69"/>
      <c r="V121" s="69"/>
      <c r="W121" s="69"/>
      <c r="X121" s="69"/>
      <c r="Y121" s="69"/>
      <c r="Z121" s="69"/>
      <c r="AA121" s="69"/>
      <c r="AB121" s="69"/>
      <c r="AC121" s="69"/>
      <c r="AD121" s="69"/>
      <c r="AE121" s="69"/>
      <c r="AF121" s="69"/>
      <c r="AG121" s="69"/>
      <c r="AH121" s="69"/>
      <c r="AI121" s="69"/>
      <c r="AJ121" s="69"/>
      <c r="AK121" s="69"/>
    </row>
    <row r="122" spans="1:37" ht="18" customHeight="1" x14ac:dyDescent="0.2">
      <c r="A122" s="69"/>
      <c r="B122" s="69"/>
      <c r="C122" s="69"/>
      <c r="D122" s="69"/>
      <c r="E122" s="69"/>
      <c r="F122" s="69"/>
      <c r="G122" s="69"/>
      <c r="H122" s="69"/>
      <c r="I122" s="69"/>
      <c r="J122" s="69"/>
      <c r="K122" s="69"/>
      <c r="L122" s="69"/>
      <c r="M122" s="69"/>
      <c r="N122" s="69"/>
      <c r="O122" s="69"/>
      <c r="P122" s="265"/>
      <c r="Q122" s="265"/>
      <c r="R122" s="265"/>
      <c r="S122" s="246"/>
      <c r="T122" s="69"/>
      <c r="U122" s="69"/>
      <c r="V122" s="69"/>
      <c r="W122" s="69"/>
      <c r="X122" s="69"/>
      <c r="Y122" s="69"/>
      <c r="Z122" s="69"/>
      <c r="AA122" s="69"/>
      <c r="AB122" s="69"/>
      <c r="AC122" s="69"/>
      <c r="AD122" s="69"/>
      <c r="AE122" s="69"/>
      <c r="AF122" s="69"/>
      <c r="AG122" s="69"/>
      <c r="AH122" s="69"/>
      <c r="AI122" s="69"/>
      <c r="AJ122" s="69"/>
      <c r="AK122" s="69"/>
    </row>
    <row r="123" spans="1:37" ht="18" customHeight="1" x14ac:dyDescent="0.2">
      <c r="A123" s="69"/>
      <c r="B123" s="69"/>
      <c r="C123" s="69"/>
      <c r="D123" s="69"/>
      <c r="E123" s="69"/>
      <c r="F123" s="69"/>
      <c r="G123" s="69"/>
      <c r="H123" s="69"/>
      <c r="I123" s="69"/>
      <c r="J123" s="69"/>
      <c r="K123" s="69"/>
      <c r="L123" s="69"/>
      <c r="M123" s="69"/>
      <c r="N123" s="69"/>
      <c r="O123" s="69"/>
      <c r="P123" s="265"/>
      <c r="Q123" s="265"/>
      <c r="R123" s="265"/>
      <c r="S123" s="246"/>
      <c r="T123" s="69"/>
      <c r="U123" s="69"/>
      <c r="V123" s="69"/>
      <c r="W123" s="69"/>
      <c r="X123" s="69"/>
      <c r="Y123" s="69"/>
      <c r="Z123" s="69"/>
      <c r="AA123" s="69"/>
      <c r="AB123" s="69"/>
      <c r="AC123" s="69"/>
      <c r="AD123" s="69"/>
      <c r="AE123" s="69"/>
      <c r="AF123" s="69"/>
      <c r="AG123" s="69"/>
      <c r="AH123" s="69"/>
      <c r="AI123" s="69"/>
      <c r="AJ123" s="69"/>
      <c r="AK123" s="69"/>
    </row>
    <row r="124" spans="1:37" ht="18" customHeight="1" x14ac:dyDescent="0.2">
      <c r="A124" s="69"/>
      <c r="B124" s="69"/>
      <c r="C124" s="69"/>
      <c r="D124" s="69"/>
      <c r="E124" s="69"/>
      <c r="F124" s="69"/>
      <c r="G124" s="69"/>
      <c r="H124" s="69"/>
      <c r="I124" s="69"/>
      <c r="J124" s="69"/>
      <c r="K124" s="69"/>
      <c r="L124" s="69"/>
      <c r="M124" s="69"/>
      <c r="N124" s="69"/>
      <c r="O124" s="69"/>
      <c r="P124" s="265"/>
      <c r="Q124" s="265"/>
      <c r="R124" s="265"/>
      <c r="S124" s="246"/>
      <c r="T124" s="69"/>
      <c r="U124" s="69"/>
      <c r="V124" s="69"/>
      <c r="W124" s="69"/>
      <c r="X124" s="69"/>
      <c r="Y124" s="69"/>
      <c r="Z124" s="69"/>
      <c r="AA124" s="69"/>
      <c r="AB124" s="69"/>
      <c r="AC124" s="69"/>
      <c r="AD124" s="69"/>
      <c r="AE124" s="69"/>
      <c r="AF124" s="69"/>
      <c r="AG124" s="69"/>
      <c r="AH124" s="69"/>
      <c r="AI124" s="69"/>
      <c r="AJ124" s="69"/>
      <c r="AK124" s="69"/>
    </row>
    <row r="125" spans="1:37" ht="18" customHeight="1" x14ac:dyDescent="0.2">
      <c r="A125" s="69"/>
      <c r="B125" s="69"/>
      <c r="C125" s="69"/>
      <c r="D125" s="69"/>
      <c r="E125" s="69"/>
      <c r="F125" s="69"/>
      <c r="G125" s="69"/>
      <c r="H125" s="69"/>
      <c r="I125" s="69"/>
      <c r="J125" s="69"/>
      <c r="K125" s="69"/>
      <c r="L125" s="69"/>
      <c r="M125" s="69"/>
      <c r="N125" s="69"/>
      <c r="O125" s="69"/>
      <c r="P125" s="265"/>
      <c r="Q125" s="265"/>
      <c r="R125" s="265"/>
      <c r="S125" s="246"/>
      <c r="T125" s="69"/>
      <c r="U125" s="69"/>
      <c r="V125" s="69"/>
      <c r="W125" s="69"/>
      <c r="X125" s="69"/>
      <c r="Y125" s="69"/>
      <c r="Z125" s="69"/>
      <c r="AA125" s="69"/>
      <c r="AB125" s="69"/>
      <c r="AC125" s="69"/>
      <c r="AD125" s="69"/>
      <c r="AE125" s="69"/>
      <c r="AF125" s="69"/>
      <c r="AG125" s="69"/>
      <c r="AH125" s="69"/>
      <c r="AI125" s="69"/>
      <c r="AJ125" s="69"/>
      <c r="AK125" s="69"/>
    </row>
    <row r="126" spans="1:37" ht="18" customHeight="1" x14ac:dyDescent="0.2">
      <c r="A126" s="69"/>
      <c r="B126" s="69"/>
      <c r="C126" s="69"/>
      <c r="D126" s="69"/>
      <c r="E126" s="69"/>
      <c r="F126" s="69"/>
      <c r="G126" s="69"/>
      <c r="H126" s="69"/>
      <c r="I126" s="69"/>
      <c r="J126" s="69"/>
      <c r="K126" s="69"/>
      <c r="L126" s="69"/>
      <c r="M126" s="69"/>
      <c r="N126" s="69"/>
      <c r="O126" s="69"/>
      <c r="P126" s="265"/>
      <c r="Q126" s="265"/>
      <c r="R126" s="265"/>
      <c r="S126" s="246"/>
      <c r="T126" s="69"/>
      <c r="U126" s="69"/>
      <c r="V126" s="69"/>
      <c r="W126" s="69"/>
      <c r="X126" s="69"/>
      <c r="Y126" s="69"/>
      <c r="Z126" s="69"/>
      <c r="AA126" s="69"/>
      <c r="AB126" s="69"/>
      <c r="AC126" s="69"/>
      <c r="AD126" s="69"/>
      <c r="AE126" s="69"/>
      <c r="AF126" s="69"/>
      <c r="AG126" s="69"/>
      <c r="AH126" s="69"/>
      <c r="AI126" s="69"/>
      <c r="AJ126" s="69"/>
      <c r="AK126" s="69"/>
    </row>
    <row r="127" spans="1:37" ht="18" customHeight="1" x14ac:dyDescent="0.2">
      <c r="A127" s="69"/>
      <c r="B127" s="69"/>
      <c r="C127" s="69"/>
      <c r="D127" s="69"/>
      <c r="E127" s="69"/>
      <c r="F127" s="69"/>
      <c r="G127" s="69"/>
      <c r="H127" s="69"/>
      <c r="I127" s="69"/>
      <c r="J127" s="69"/>
      <c r="K127" s="69"/>
      <c r="L127" s="69"/>
      <c r="M127" s="69"/>
      <c r="N127" s="69"/>
      <c r="O127" s="69"/>
      <c r="P127" s="265"/>
      <c r="Q127" s="265"/>
      <c r="R127" s="265"/>
      <c r="S127" s="246"/>
      <c r="T127" s="69"/>
      <c r="U127" s="69"/>
      <c r="V127" s="69"/>
      <c r="W127" s="69"/>
      <c r="X127" s="69"/>
      <c r="Y127" s="69"/>
      <c r="Z127" s="69"/>
      <c r="AA127" s="69"/>
      <c r="AB127" s="69"/>
      <c r="AC127" s="69"/>
      <c r="AD127" s="69"/>
      <c r="AE127" s="69"/>
      <c r="AF127" s="69"/>
      <c r="AG127" s="69"/>
      <c r="AH127" s="69"/>
      <c r="AI127" s="69"/>
      <c r="AJ127" s="69"/>
      <c r="AK127" s="69"/>
    </row>
    <row r="128" spans="1:37" ht="18" customHeight="1" x14ac:dyDescent="0.2">
      <c r="A128" s="69"/>
      <c r="B128" s="69"/>
      <c r="C128" s="69"/>
      <c r="D128" s="69"/>
      <c r="E128" s="69"/>
      <c r="F128" s="69"/>
      <c r="G128" s="69"/>
      <c r="H128" s="69"/>
      <c r="I128" s="69"/>
      <c r="J128" s="69"/>
      <c r="K128" s="69"/>
      <c r="L128" s="69"/>
      <c r="M128" s="69"/>
      <c r="N128" s="69"/>
      <c r="O128" s="69"/>
      <c r="P128" s="265"/>
      <c r="Q128" s="265"/>
      <c r="R128" s="265"/>
      <c r="S128" s="246"/>
      <c r="T128" s="69"/>
      <c r="U128" s="69"/>
      <c r="V128" s="69"/>
      <c r="W128" s="69"/>
      <c r="X128" s="69"/>
      <c r="Y128" s="69"/>
      <c r="Z128" s="69"/>
      <c r="AA128" s="69"/>
      <c r="AB128" s="69"/>
      <c r="AC128" s="69"/>
      <c r="AD128" s="69"/>
      <c r="AE128" s="69"/>
      <c r="AF128" s="69"/>
      <c r="AG128" s="69"/>
      <c r="AH128" s="69"/>
      <c r="AI128" s="69"/>
      <c r="AJ128" s="69"/>
      <c r="AK128" s="69"/>
    </row>
    <row r="129" spans="1:37" ht="18" customHeight="1" x14ac:dyDescent="0.2">
      <c r="A129" s="69"/>
      <c r="B129" s="69"/>
      <c r="C129" s="69"/>
      <c r="D129" s="69"/>
      <c r="E129" s="69"/>
      <c r="F129" s="69"/>
      <c r="G129" s="69"/>
      <c r="H129" s="69"/>
      <c r="I129" s="69"/>
      <c r="J129" s="69"/>
      <c r="K129" s="69"/>
      <c r="L129" s="69"/>
      <c r="M129" s="69"/>
      <c r="N129" s="69"/>
      <c r="O129" s="69"/>
      <c r="P129" s="265"/>
      <c r="Q129" s="265"/>
      <c r="R129" s="265"/>
      <c r="S129" s="246"/>
      <c r="T129" s="69"/>
      <c r="U129" s="69"/>
      <c r="V129" s="69"/>
      <c r="W129" s="69"/>
      <c r="X129" s="69"/>
      <c r="Y129" s="69"/>
      <c r="Z129" s="69"/>
      <c r="AA129" s="69"/>
      <c r="AB129" s="69"/>
      <c r="AC129" s="69"/>
      <c r="AD129" s="69"/>
      <c r="AE129" s="69"/>
      <c r="AF129" s="69"/>
      <c r="AG129" s="69"/>
      <c r="AH129" s="69"/>
      <c r="AI129" s="69"/>
      <c r="AJ129" s="69"/>
      <c r="AK129" s="69"/>
    </row>
    <row r="130" spans="1:37" ht="18" customHeight="1" x14ac:dyDescent="0.2">
      <c r="A130" s="69"/>
      <c r="B130" s="69"/>
      <c r="C130" s="69"/>
      <c r="D130" s="69"/>
      <c r="E130" s="69"/>
      <c r="F130" s="69"/>
      <c r="G130" s="69"/>
      <c r="H130" s="69"/>
      <c r="I130" s="69"/>
      <c r="J130" s="69"/>
      <c r="K130" s="69"/>
      <c r="L130" s="69"/>
      <c r="M130" s="69"/>
      <c r="N130" s="69"/>
      <c r="O130" s="69"/>
      <c r="P130" s="265"/>
      <c r="Q130" s="265"/>
      <c r="R130" s="265"/>
      <c r="S130" s="246"/>
      <c r="T130" s="69"/>
      <c r="U130" s="69"/>
      <c r="V130" s="69"/>
      <c r="W130" s="69"/>
      <c r="X130" s="69"/>
      <c r="Y130" s="69"/>
      <c r="Z130" s="69"/>
      <c r="AA130" s="69"/>
      <c r="AB130" s="69"/>
      <c r="AC130" s="69"/>
      <c r="AD130" s="69"/>
      <c r="AE130" s="69"/>
      <c r="AF130" s="69"/>
      <c r="AG130" s="69"/>
      <c r="AH130" s="69"/>
      <c r="AI130" s="69"/>
      <c r="AJ130" s="69"/>
      <c r="AK130" s="69"/>
    </row>
    <row r="131" spans="1:37" ht="18" customHeight="1" x14ac:dyDescent="0.2">
      <c r="A131" s="69"/>
      <c r="B131" s="69"/>
      <c r="C131" s="69"/>
      <c r="D131" s="69"/>
      <c r="E131" s="69"/>
      <c r="F131" s="69"/>
      <c r="G131" s="69"/>
      <c r="H131" s="69"/>
      <c r="I131" s="69"/>
      <c r="J131" s="69"/>
      <c r="K131" s="69"/>
      <c r="L131" s="69"/>
      <c r="M131" s="69"/>
      <c r="N131" s="69"/>
      <c r="O131" s="69"/>
      <c r="P131" s="265"/>
      <c r="Q131" s="265"/>
      <c r="R131" s="265"/>
      <c r="S131" s="246"/>
      <c r="T131" s="69"/>
      <c r="U131" s="69"/>
      <c r="V131" s="69"/>
      <c r="W131" s="69"/>
      <c r="X131" s="69"/>
      <c r="Y131" s="69"/>
      <c r="Z131" s="69"/>
      <c r="AA131" s="69"/>
      <c r="AB131" s="69"/>
      <c r="AC131" s="69"/>
      <c r="AD131" s="69"/>
      <c r="AE131" s="69"/>
      <c r="AF131" s="69"/>
      <c r="AG131" s="69"/>
      <c r="AH131" s="69"/>
      <c r="AI131" s="69"/>
      <c r="AJ131" s="69"/>
      <c r="AK131" s="69"/>
    </row>
    <row r="132" spans="1:37" ht="18" customHeight="1" x14ac:dyDescent="0.2">
      <c r="A132" s="69"/>
      <c r="B132" s="69"/>
      <c r="C132" s="69"/>
      <c r="D132" s="69"/>
      <c r="E132" s="69"/>
      <c r="F132" s="69"/>
      <c r="G132" s="69"/>
      <c r="H132" s="69"/>
      <c r="I132" s="69"/>
      <c r="J132" s="69"/>
      <c r="K132" s="69"/>
      <c r="L132" s="69"/>
      <c r="M132" s="69"/>
      <c r="N132" s="69"/>
      <c r="O132" s="69"/>
      <c r="P132" s="265"/>
      <c r="Q132" s="265"/>
      <c r="R132" s="265"/>
      <c r="S132" s="246"/>
      <c r="T132" s="69"/>
      <c r="U132" s="69"/>
      <c r="V132" s="69"/>
      <c r="W132" s="69"/>
      <c r="X132" s="69"/>
      <c r="Y132" s="69"/>
      <c r="Z132" s="69"/>
      <c r="AA132" s="69"/>
      <c r="AB132" s="69"/>
      <c r="AC132" s="69"/>
      <c r="AD132" s="69"/>
      <c r="AE132" s="69"/>
      <c r="AF132" s="69"/>
      <c r="AG132" s="69"/>
      <c r="AH132" s="69"/>
      <c r="AI132" s="69"/>
      <c r="AJ132" s="69"/>
      <c r="AK132" s="69"/>
    </row>
    <row r="133" spans="1:37" ht="18" customHeight="1" x14ac:dyDescent="0.2">
      <c r="A133" s="69"/>
      <c r="B133" s="69"/>
      <c r="C133" s="69"/>
      <c r="D133" s="69"/>
      <c r="E133" s="69"/>
      <c r="F133" s="69"/>
      <c r="G133" s="69"/>
      <c r="H133" s="69"/>
      <c r="I133" s="69"/>
      <c r="J133" s="69"/>
      <c r="K133" s="69"/>
      <c r="L133" s="69"/>
      <c r="M133" s="69"/>
      <c r="N133" s="69"/>
      <c r="O133" s="69"/>
      <c r="P133" s="265"/>
      <c r="Q133" s="265"/>
      <c r="R133" s="265"/>
      <c r="S133" s="246"/>
      <c r="T133" s="69"/>
      <c r="U133" s="69"/>
      <c r="V133" s="69"/>
      <c r="W133" s="69"/>
      <c r="X133" s="69"/>
      <c r="Y133" s="69"/>
      <c r="Z133" s="69"/>
      <c r="AA133" s="69"/>
      <c r="AB133" s="69"/>
      <c r="AC133" s="69"/>
      <c r="AD133" s="69"/>
      <c r="AE133" s="69"/>
      <c r="AF133" s="69"/>
      <c r="AG133" s="69"/>
      <c r="AH133" s="69"/>
      <c r="AI133" s="69"/>
      <c r="AJ133" s="69"/>
      <c r="AK133" s="69"/>
    </row>
    <row r="134" spans="1:37" ht="18" customHeight="1" x14ac:dyDescent="0.2">
      <c r="A134" s="69"/>
      <c r="B134" s="69"/>
      <c r="C134" s="69"/>
      <c r="D134" s="69"/>
      <c r="E134" s="69"/>
      <c r="F134" s="69"/>
      <c r="G134" s="69"/>
      <c r="H134" s="69"/>
      <c r="I134" s="69"/>
      <c r="J134" s="69"/>
      <c r="K134" s="69"/>
      <c r="L134" s="69"/>
      <c r="M134" s="69"/>
      <c r="N134" s="69"/>
      <c r="O134" s="69"/>
      <c r="P134" s="265"/>
      <c r="Q134" s="265"/>
      <c r="R134" s="265"/>
      <c r="S134" s="246"/>
      <c r="T134" s="69"/>
      <c r="U134" s="69"/>
      <c r="V134" s="69"/>
      <c r="W134" s="69"/>
      <c r="X134" s="69"/>
      <c r="Y134" s="69"/>
      <c r="Z134" s="69"/>
      <c r="AA134" s="69"/>
      <c r="AB134" s="69"/>
      <c r="AC134" s="69"/>
      <c r="AD134" s="69"/>
      <c r="AE134" s="69"/>
      <c r="AF134" s="69"/>
      <c r="AG134" s="69"/>
      <c r="AH134" s="69"/>
      <c r="AI134" s="69"/>
      <c r="AJ134" s="69"/>
      <c r="AK134" s="69"/>
    </row>
    <row r="135" spans="1:37" ht="18" customHeight="1" x14ac:dyDescent="0.2">
      <c r="A135" s="69"/>
      <c r="B135" s="69"/>
      <c r="C135" s="69"/>
      <c r="D135" s="69"/>
      <c r="E135" s="69"/>
      <c r="F135" s="69"/>
      <c r="G135" s="69"/>
      <c r="H135" s="69"/>
      <c r="I135" s="69"/>
      <c r="J135" s="69"/>
      <c r="K135" s="69"/>
      <c r="L135" s="69"/>
      <c r="M135" s="69"/>
      <c r="N135" s="69"/>
      <c r="O135" s="69"/>
      <c r="P135" s="265"/>
      <c r="Q135" s="265"/>
      <c r="R135" s="265"/>
      <c r="S135" s="246"/>
      <c r="T135" s="69"/>
      <c r="U135" s="69"/>
      <c r="V135" s="69"/>
      <c r="W135" s="69"/>
      <c r="X135" s="69"/>
      <c r="Y135" s="69"/>
      <c r="Z135" s="69"/>
      <c r="AA135" s="69"/>
      <c r="AB135" s="69"/>
      <c r="AC135" s="69"/>
      <c r="AD135" s="69"/>
      <c r="AE135" s="69"/>
      <c r="AF135" s="69"/>
      <c r="AG135" s="69"/>
      <c r="AH135" s="69"/>
      <c r="AI135" s="69"/>
      <c r="AJ135" s="69"/>
      <c r="AK135" s="69"/>
    </row>
    <row r="136" spans="1:37" ht="18" customHeight="1" x14ac:dyDescent="0.2">
      <c r="A136" s="69"/>
      <c r="B136" s="69"/>
      <c r="C136" s="69"/>
      <c r="D136" s="69"/>
      <c r="E136" s="69"/>
      <c r="F136" s="69"/>
      <c r="G136" s="69"/>
      <c r="H136" s="69"/>
      <c r="I136" s="69"/>
      <c r="J136" s="69"/>
      <c r="K136" s="69"/>
      <c r="L136" s="69"/>
      <c r="M136" s="69"/>
      <c r="N136" s="69"/>
      <c r="O136" s="69"/>
      <c r="P136" s="265"/>
      <c r="Q136" s="265"/>
      <c r="R136" s="265"/>
      <c r="S136" s="246"/>
      <c r="T136" s="69"/>
      <c r="U136" s="69"/>
      <c r="V136" s="69"/>
      <c r="W136" s="69"/>
      <c r="X136" s="69"/>
      <c r="Y136" s="69"/>
      <c r="Z136" s="69"/>
      <c r="AA136" s="69"/>
      <c r="AB136" s="69"/>
      <c r="AC136" s="69"/>
      <c r="AD136" s="69"/>
      <c r="AE136" s="69"/>
      <c r="AF136" s="69"/>
      <c r="AG136" s="69"/>
      <c r="AH136" s="69"/>
      <c r="AI136" s="69"/>
      <c r="AJ136" s="69"/>
      <c r="AK136" s="69"/>
    </row>
    <row r="137" spans="1:37" ht="18" customHeight="1" x14ac:dyDescent="0.2">
      <c r="A137" s="69"/>
      <c r="B137" s="69"/>
      <c r="C137" s="69"/>
      <c r="D137" s="69"/>
      <c r="E137" s="69"/>
      <c r="F137" s="69"/>
      <c r="G137" s="69"/>
      <c r="H137" s="69"/>
      <c r="I137" s="69"/>
      <c r="J137" s="69"/>
      <c r="K137" s="69"/>
      <c r="L137" s="69"/>
      <c r="M137" s="69"/>
      <c r="N137" s="69"/>
      <c r="O137" s="69"/>
      <c r="P137" s="265"/>
      <c r="Q137" s="265"/>
      <c r="R137" s="265"/>
      <c r="S137" s="246"/>
      <c r="T137" s="69"/>
      <c r="U137" s="69"/>
      <c r="V137" s="69"/>
      <c r="W137" s="69"/>
      <c r="X137" s="69"/>
      <c r="Y137" s="69"/>
      <c r="Z137" s="69"/>
      <c r="AA137" s="69"/>
      <c r="AB137" s="69"/>
      <c r="AC137" s="69"/>
      <c r="AD137" s="69"/>
      <c r="AE137" s="69"/>
      <c r="AF137" s="69"/>
      <c r="AG137" s="69"/>
      <c r="AH137" s="69"/>
      <c r="AI137" s="69"/>
      <c r="AJ137" s="69"/>
      <c r="AK137" s="69"/>
    </row>
    <row r="138" spans="1:37" ht="18" customHeight="1" x14ac:dyDescent="0.2">
      <c r="A138" s="69"/>
      <c r="B138" s="69"/>
      <c r="C138" s="69"/>
      <c r="D138" s="69"/>
      <c r="E138" s="69"/>
      <c r="F138" s="69"/>
      <c r="G138" s="69"/>
      <c r="H138" s="69"/>
      <c r="I138" s="69"/>
      <c r="J138" s="69"/>
      <c r="K138" s="69"/>
      <c r="L138" s="69"/>
      <c r="M138" s="69"/>
      <c r="N138" s="69"/>
      <c r="O138" s="69"/>
      <c r="P138" s="265"/>
      <c r="Q138" s="265"/>
      <c r="R138" s="265"/>
      <c r="S138" s="246"/>
      <c r="T138" s="69"/>
      <c r="U138" s="69"/>
      <c r="V138" s="69"/>
      <c r="W138" s="69"/>
      <c r="X138" s="69"/>
      <c r="Y138" s="69"/>
      <c r="Z138" s="69"/>
      <c r="AA138" s="69"/>
      <c r="AB138" s="69"/>
      <c r="AC138" s="69"/>
      <c r="AD138" s="69"/>
      <c r="AE138" s="69"/>
      <c r="AF138" s="69"/>
      <c r="AG138" s="69"/>
      <c r="AH138" s="69"/>
      <c r="AI138" s="69"/>
      <c r="AJ138" s="69"/>
      <c r="AK138" s="69"/>
    </row>
    <row r="139" spans="1:37" ht="18" customHeight="1" x14ac:dyDescent="0.2">
      <c r="A139" s="69"/>
      <c r="B139" s="69"/>
      <c r="C139" s="69"/>
      <c r="D139" s="69"/>
      <c r="E139" s="69"/>
      <c r="F139" s="69"/>
      <c r="G139" s="69"/>
      <c r="H139" s="69"/>
      <c r="I139" s="69"/>
      <c r="J139" s="69"/>
      <c r="K139" s="69"/>
      <c r="L139" s="69"/>
      <c r="M139" s="69"/>
      <c r="N139" s="69"/>
      <c r="O139" s="69"/>
      <c r="P139" s="265"/>
      <c r="Q139" s="265"/>
      <c r="R139" s="265"/>
      <c r="S139" s="246"/>
      <c r="T139" s="69"/>
      <c r="U139" s="69"/>
      <c r="V139" s="69"/>
      <c r="W139" s="69"/>
      <c r="X139" s="69"/>
      <c r="Y139" s="69"/>
      <c r="Z139" s="69"/>
      <c r="AA139" s="69"/>
      <c r="AB139" s="69"/>
      <c r="AC139" s="69"/>
      <c r="AD139" s="69"/>
      <c r="AE139" s="69"/>
      <c r="AF139" s="69"/>
      <c r="AG139" s="69"/>
      <c r="AH139" s="69"/>
      <c r="AI139" s="69"/>
      <c r="AJ139" s="69"/>
      <c r="AK139" s="69"/>
    </row>
    <row r="140" spans="1:37" ht="18" customHeight="1" x14ac:dyDescent="0.2">
      <c r="A140" s="69"/>
      <c r="B140" s="69"/>
      <c r="C140" s="69"/>
      <c r="D140" s="69"/>
      <c r="E140" s="69"/>
      <c r="F140" s="69"/>
      <c r="G140" s="69"/>
      <c r="H140" s="69"/>
      <c r="I140" s="69"/>
      <c r="J140" s="69"/>
      <c r="K140" s="69"/>
      <c r="L140" s="69"/>
      <c r="M140" s="69"/>
      <c r="N140" s="69"/>
      <c r="O140" s="69"/>
      <c r="P140" s="265"/>
      <c r="Q140" s="265"/>
      <c r="R140" s="265"/>
      <c r="S140" s="246"/>
      <c r="T140" s="69"/>
      <c r="U140" s="69"/>
      <c r="V140" s="69"/>
      <c r="W140" s="69"/>
      <c r="X140" s="69"/>
      <c r="Y140" s="69"/>
      <c r="Z140" s="69"/>
      <c r="AA140" s="69"/>
      <c r="AB140" s="69"/>
      <c r="AC140" s="69"/>
      <c r="AD140" s="69"/>
      <c r="AE140" s="69"/>
      <c r="AF140" s="69"/>
      <c r="AG140" s="69"/>
      <c r="AH140" s="69"/>
      <c r="AI140" s="69"/>
      <c r="AJ140" s="69"/>
      <c r="AK140" s="69"/>
    </row>
    <row r="141" spans="1:37" ht="18" customHeight="1" x14ac:dyDescent="0.2">
      <c r="A141" s="69"/>
      <c r="B141" s="69"/>
      <c r="C141" s="69"/>
      <c r="D141" s="69"/>
      <c r="E141" s="69"/>
      <c r="F141" s="69"/>
      <c r="G141" s="69"/>
      <c r="H141" s="69"/>
      <c r="I141" s="69"/>
      <c r="J141" s="69"/>
      <c r="K141" s="69"/>
      <c r="L141" s="69"/>
      <c r="M141" s="69"/>
      <c r="N141" s="69"/>
      <c r="O141" s="69"/>
      <c r="P141" s="265"/>
      <c r="Q141" s="265"/>
      <c r="R141" s="265"/>
      <c r="S141" s="246"/>
      <c r="T141" s="69"/>
      <c r="U141" s="69"/>
      <c r="V141" s="69"/>
      <c r="W141" s="69"/>
      <c r="X141" s="69"/>
      <c r="Y141" s="69"/>
      <c r="Z141" s="69"/>
      <c r="AA141" s="69"/>
      <c r="AB141" s="69"/>
      <c r="AC141" s="69"/>
      <c r="AD141" s="69"/>
      <c r="AE141" s="69"/>
      <c r="AF141" s="69"/>
      <c r="AG141" s="69"/>
      <c r="AH141" s="69"/>
      <c r="AI141" s="69"/>
      <c r="AJ141" s="69"/>
      <c r="AK141" s="69"/>
    </row>
    <row r="142" spans="1:37" ht="18" customHeight="1" x14ac:dyDescent="0.2">
      <c r="A142" s="69"/>
      <c r="B142" s="69"/>
      <c r="C142" s="69"/>
      <c r="D142" s="69"/>
      <c r="E142" s="69"/>
      <c r="F142" s="69"/>
      <c r="G142" s="69"/>
      <c r="H142" s="69"/>
      <c r="I142" s="69"/>
      <c r="J142" s="69"/>
      <c r="K142" s="69"/>
      <c r="L142" s="69"/>
      <c r="M142" s="69"/>
      <c r="N142" s="69"/>
      <c r="O142" s="69"/>
      <c r="P142" s="265"/>
      <c r="Q142" s="265"/>
      <c r="R142" s="265"/>
      <c r="S142" s="246"/>
      <c r="T142" s="69"/>
      <c r="U142" s="69"/>
      <c r="V142" s="69"/>
      <c r="W142" s="69"/>
      <c r="X142" s="69"/>
      <c r="Y142" s="69"/>
      <c r="Z142" s="69"/>
      <c r="AA142" s="69"/>
      <c r="AB142" s="69"/>
      <c r="AC142" s="69"/>
      <c r="AD142" s="69"/>
      <c r="AE142" s="69"/>
      <c r="AF142" s="69"/>
      <c r="AG142" s="69"/>
      <c r="AH142" s="69"/>
      <c r="AI142" s="69"/>
      <c r="AJ142" s="69"/>
      <c r="AK142" s="69"/>
    </row>
    <row r="143" spans="1:37" ht="18" customHeight="1" x14ac:dyDescent="0.2">
      <c r="A143" s="69"/>
      <c r="B143" s="69"/>
      <c r="C143" s="69"/>
      <c r="D143" s="69"/>
      <c r="E143" s="69"/>
      <c r="F143" s="69"/>
      <c r="G143" s="69"/>
      <c r="H143" s="69"/>
      <c r="I143" s="69"/>
      <c r="J143" s="69"/>
      <c r="K143" s="69"/>
      <c r="L143" s="69"/>
      <c r="M143" s="69"/>
      <c r="N143" s="69"/>
      <c r="O143" s="69"/>
      <c r="P143" s="265"/>
      <c r="Q143" s="265"/>
      <c r="R143" s="265"/>
      <c r="S143" s="246"/>
      <c r="T143" s="69"/>
      <c r="U143" s="69"/>
      <c r="V143" s="69"/>
      <c r="W143" s="69"/>
      <c r="X143" s="69"/>
      <c r="Y143" s="69"/>
      <c r="Z143" s="69"/>
      <c r="AA143" s="69"/>
      <c r="AB143" s="69"/>
      <c r="AC143" s="69"/>
      <c r="AD143" s="69"/>
      <c r="AE143" s="69"/>
      <c r="AF143" s="69"/>
      <c r="AG143" s="69"/>
      <c r="AH143" s="69"/>
      <c r="AI143" s="69"/>
      <c r="AJ143" s="69"/>
      <c r="AK143" s="69"/>
    </row>
    <row r="144" spans="1:37" ht="18" customHeight="1" x14ac:dyDescent="0.2">
      <c r="A144" s="69"/>
      <c r="B144" s="69"/>
      <c r="C144" s="69"/>
      <c r="D144" s="69"/>
      <c r="E144" s="69"/>
      <c r="F144" s="69"/>
      <c r="G144" s="69"/>
      <c r="H144" s="69"/>
      <c r="I144" s="69"/>
      <c r="J144" s="69"/>
      <c r="K144" s="69"/>
      <c r="L144" s="69"/>
      <c r="M144" s="69"/>
      <c r="N144" s="69"/>
      <c r="O144" s="69"/>
      <c r="P144" s="265"/>
      <c r="Q144" s="265"/>
      <c r="R144" s="265"/>
      <c r="S144" s="246"/>
      <c r="T144" s="69"/>
      <c r="U144" s="69"/>
      <c r="V144" s="69"/>
      <c r="W144" s="69"/>
      <c r="X144" s="69"/>
      <c r="Y144" s="69"/>
      <c r="Z144" s="69"/>
      <c r="AA144" s="69"/>
      <c r="AB144" s="69"/>
      <c r="AC144" s="69"/>
      <c r="AD144" s="69"/>
      <c r="AE144" s="69"/>
      <c r="AF144" s="69"/>
      <c r="AG144" s="69"/>
      <c r="AH144" s="69"/>
      <c r="AI144" s="69"/>
      <c r="AJ144" s="69"/>
      <c r="AK144" s="69"/>
    </row>
    <row r="145" spans="1:37" ht="18" customHeight="1" x14ac:dyDescent="0.2">
      <c r="A145" s="69"/>
      <c r="B145" s="69"/>
      <c r="C145" s="69"/>
      <c r="D145" s="69"/>
      <c r="E145" s="69"/>
      <c r="F145" s="69"/>
      <c r="G145" s="69"/>
      <c r="H145" s="69"/>
      <c r="I145" s="69"/>
      <c r="J145" s="69"/>
      <c r="K145" s="69"/>
      <c r="L145" s="69"/>
      <c r="M145" s="69"/>
      <c r="N145" s="69"/>
      <c r="O145" s="69"/>
      <c r="P145" s="265"/>
      <c r="Q145" s="265"/>
      <c r="R145" s="265"/>
      <c r="S145" s="246"/>
      <c r="T145" s="69"/>
      <c r="U145" s="69"/>
      <c r="V145" s="69"/>
      <c r="W145" s="69"/>
      <c r="X145" s="69"/>
      <c r="Y145" s="69"/>
      <c r="Z145" s="69"/>
      <c r="AA145" s="69"/>
      <c r="AB145" s="69"/>
      <c r="AC145" s="69"/>
      <c r="AD145" s="69"/>
      <c r="AE145" s="69"/>
      <c r="AF145" s="69"/>
      <c r="AG145" s="69"/>
      <c r="AH145" s="69"/>
      <c r="AI145" s="69"/>
      <c r="AJ145" s="69"/>
      <c r="AK145" s="69"/>
    </row>
    <row r="146" spans="1:37" ht="18" customHeight="1" x14ac:dyDescent="0.2">
      <c r="A146" s="69"/>
      <c r="B146" s="69"/>
      <c r="C146" s="69"/>
      <c r="D146" s="69"/>
      <c r="E146" s="69"/>
      <c r="F146" s="69"/>
      <c r="G146" s="69"/>
      <c r="H146" s="69"/>
      <c r="I146" s="69"/>
      <c r="J146" s="69"/>
      <c r="K146" s="69"/>
      <c r="L146" s="69"/>
      <c r="M146" s="69"/>
      <c r="N146" s="69"/>
      <c r="O146" s="69"/>
      <c r="P146" s="265"/>
      <c r="Q146" s="265"/>
      <c r="R146" s="265"/>
      <c r="S146" s="246"/>
      <c r="T146" s="69"/>
      <c r="U146" s="69"/>
      <c r="V146" s="69"/>
      <c r="W146" s="69"/>
      <c r="X146" s="69"/>
      <c r="Y146" s="69"/>
      <c r="Z146" s="69"/>
      <c r="AA146" s="69"/>
      <c r="AB146" s="69"/>
      <c r="AC146" s="69"/>
      <c r="AD146" s="69"/>
      <c r="AE146" s="69"/>
      <c r="AF146" s="69"/>
      <c r="AG146" s="69"/>
      <c r="AH146" s="69"/>
      <c r="AI146" s="69"/>
      <c r="AJ146" s="69"/>
      <c r="AK146" s="69"/>
    </row>
    <row r="147" spans="1:37" ht="18" customHeight="1" x14ac:dyDescent="0.2">
      <c r="A147" s="69"/>
      <c r="B147" s="69"/>
      <c r="C147" s="69"/>
      <c r="D147" s="69"/>
      <c r="E147" s="69"/>
      <c r="F147" s="69"/>
      <c r="G147" s="69"/>
      <c r="H147" s="69"/>
      <c r="I147" s="69"/>
      <c r="J147" s="69"/>
      <c r="K147" s="69"/>
      <c r="L147" s="69"/>
      <c r="M147" s="69"/>
      <c r="N147" s="69"/>
      <c r="O147" s="69"/>
      <c r="P147" s="265"/>
      <c r="Q147" s="265"/>
      <c r="R147" s="265"/>
      <c r="S147" s="246"/>
      <c r="T147" s="69"/>
      <c r="U147" s="69"/>
      <c r="V147" s="69"/>
      <c r="W147" s="69"/>
      <c r="X147" s="69"/>
      <c r="Y147" s="69"/>
      <c r="Z147" s="69"/>
      <c r="AA147" s="69"/>
      <c r="AB147" s="69"/>
      <c r="AC147" s="69"/>
      <c r="AD147" s="69"/>
      <c r="AE147" s="69"/>
      <c r="AF147" s="69"/>
      <c r="AG147" s="69"/>
      <c r="AH147" s="69"/>
      <c r="AI147" s="69"/>
      <c r="AJ147" s="69"/>
      <c r="AK147" s="69"/>
    </row>
    <row r="148" spans="1:37" ht="18" customHeight="1" x14ac:dyDescent="0.2">
      <c r="A148" s="69"/>
      <c r="B148" s="69"/>
      <c r="C148" s="69"/>
      <c r="D148" s="69"/>
      <c r="E148" s="69"/>
      <c r="F148" s="69"/>
      <c r="G148" s="69"/>
      <c r="H148" s="69"/>
      <c r="I148" s="69"/>
      <c r="J148" s="69"/>
      <c r="K148" s="69"/>
      <c r="L148" s="69"/>
      <c r="M148" s="69"/>
      <c r="N148" s="69"/>
      <c r="O148" s="69"/>
      <c r="P148" s="265"/>
      <c r="Q148" s="265"/>
      <c r="R148" s="265"/>
      <c r="S148" s="246"/>
      <c r="T148" s="69"/>
      <c r="U148" s="69"/>
      <c r="V148" s="69"/>
      <c r="W148" s="69"/>
      <c r="X148" s="69"/>
      <c r="Y148" s="69"/>
      <c r="Z148" s="69"/>
      <c r="AA148" s="69"/>
      <c r="AB148" s="69"/>
      <c r="AC148" s="69"/>
      <c r="AD148" s="69"/>
      <c r="AE148" s="69"/>
      <c r="AF148" s="69"/>
      <c r="AG148" s="69"/>
      <c r="AH148" s="69"/>
      <c r="AI148" s="69"/>
      <c r="AJ148" s="69"/>
      <c r="AK148" s="69"/>
    </row>
    <row r="149" spans="1:37" ht="18" customHeight="1" x14ac:dyDescent="0.2">
      <c r="A149" s="69"/>
      <c r="B149" s="69"/>
      <c r="C149" s="69"/>
      <c r="D149" s="69"/>
      <c r="E149" s="69"/>
      <c r="F149" s="69"/>
      <c r="G149" s="69"/>
      <c r="H149" s="69"/>
      <c r="I149" s="69"/>
      <c r="J149" s="69"/>
      <c r="K149" s="69"/>
      <c r="L149" s="69"/>
      <c r="M149" s="69"/>
      <c r="N149" s="69"/>
      <c r="O149" s="69"/>
      <c r="P149" s="265"/>
      <c r="Q149" s="265"/>
      <c r="R149" s="265"/>
      <c r="S149" s="246"/>
      <c r="T149" s="69"/>
      <c r="U149" s="69"/>
      <c r="V149" s="69"/>
      <c r="W149" s="69"/>
      <c r="X149" s="69"/>
      <c r="Y149" s="69"/>
      <c r="Z149" s="69"/>
      <c r="AA149" s="69"/>
      <c r="AB149" s="69"/>
      <c r="AC149" s="69"/>
      <c r="AD149" s="69"/>
      <c r="AE149" s="69"/>
      <c r="AF149" s="69"/>
      <c r="AG149" s="69"/>
      <c r="AH149" s="69"/>
      <c r="AI149" s="69"/>
      <c r="AJ149" s="69"/>
      <c r="AK149" s="69"/>
    </row>
    <row r="150" spans="1:37" ht="18" customHeight="1" x14ac:dyDescent="0.2">
      <c r="A150" s="69"/>
      <c r="B150" s="69"/>
      <c r="C150" s="69"/>
      <c r="D150" s="69"/>
      <c r="E150" s="69"/>
      <c r="F150" s="69"/>
      <c r="G150" s="69"/>
      <c r="H150" s="69"/>
      <c r="I150" s="69"/>
      <c r="J150" s="69"/>
      <c r="K150" s="69"/>
      <c r="L150" s="69"/>
      <c r="M150" s="69"/>
      <c r="N150" s="69"/>
      <c r="O150" s="69"/>
      <c r="P150" s="265"/>
      <c r="Q150" s="265"/>
      <c r="R150" s="265"/>
      <c r="S150" s="246"/>
      <c r="T150" s="69"/>
      <c r="U150" s="69"/>
      <c r="V150" s="69"/>
      <c r="W150" s="69"/>
      <c r="X150" s="69"/>
      <c r="Y150" s="69"/>
      <c r="Z150" s="69"/>
      <c r="AA150" s="69"/>
      <c r="AB150" s="69"/>
      <c r="AC150" s="69"/>
      <c r="AD150" s="69"/>
      <c r="AE150" s="69"/>
      <c r="AF150" s="69"/>
      <c r="AG150" s="69"/>
      <c r="AH150" s="69"/>
      <c r="AI150" s="69"/>
      <c r="AJ150" s="69"/>
      <c r="AK150" s="69"/>
    </row>
    <row r="151" spans="1:37" ht="18" customHeight="1" x14ac:dyDescent="0.2">
      <c r="A151" s="69"/>
      <c r="B151" s="69"/>
      <c r="C151" s="69"/>
      <c r="D151" s="69"/>
      <c r="E151" s="69"/>
      <c r="F151" s="69"/>
      <c r="G151" s="69"/>
      <c r="H151" s="69"/>
      <c r="I151" s="69"/>
      <c r="J151" s="69"/>
      <c r="K151" s="69"/>
      <c r="L151" s="69"/>
      <c r="M151" s="69"/>
      <c r="N151" s="69"/>
      <c r="O151" s="69"/>
      <c r="P151" s="265"/>
      <c r="Q151" s="265"/>
      <c r="R151" s="265"/>
      <c r="S151" s="246"/>
      <c r="T151" s="69"/>
      <c r="U151" s="69"/>
      <c r="V151" s="69"/>
      <c r="W151" s="69"/>
      <c r="X151" s="69"/>
      <c r="Y151" s="69"/>
      <c r="Z151" s="69"/>
      <c r="AA151" s="69"/>
      <c r="AB151" s="69"/>
      <c r="AC151" s="69"/>
      <c r="AD151" s="69"/>
      <c r="AE151" s="69"/>
      <c r="AF151" s="69"/>
      <c r="AG151" s="69"/>
      <c r="AH151" s="69"/>
      <c r="AI151" s="69"/>
      <c r="AJ151" s="69"/>
      <c r="AK151" s="69"/>
    </row>
    <row r="152" spans="1:37" ht="18" customHeight="1" x14ac:dyDescent="0.2">
      <c r="A152" s="69"/>
      <c r="B152" s="69"/>
      <c r="C152" s="69"/>
      <c r="D152" s="69"/>
      <c r="E152" s="69"/>
      <c r="F152" s="69"/>
      <c r="G152" s="69"/>
      <c r="H152" s="69"/>
      <c r="I152" s="69"/>
      <c r="J152" s="69"/>
      <c r="K152" s="69"/>
      <c r="L152" s="69"/>
      <c r="M152" s="69"/>
      <c r="N152" s="69"/>
      <c r="O152" s="69"/>
      <c r="P152" s="265"/>
      <c r="Q152" s="265"/>
      <c r="R152" s="265"/>
      <c r="S152" s="246"/>
      <c r="T152" s="69"/>
      <c r="U152" s="69"/>
      <c r="V152" s="69"/>
      <c r="W152" s="69"/>
      <c r="X152" s="69"/>
      <c r="Y152" s="69"/>
      <c r="Z152" s="69"/>
      <c r="AA152" s="69"/>
      <c r="AB152" s="69"/>
      <c r="AC152" s="69"/>
      <c r="AD152" s="69"/>
      <c r="AE152" s="69"/>
      <c r="AF152" s="69"/>
      <c r="AG152" s="69"/>
      <c r="AH152" s="69"/>
      <c r="AI152" s="69"/>
      <c r="AJ152" s="69"/>
      <c r="AK152" s="69"/>
    </row>
    <row r="153" spans="1:37" ht="18" customHeight="1" x14ac:dyDescent="0.2">
      <c r="A153" s="69"/>
      <c r="B153" s="69"/>
      <c r="C153" s="69"/>
      <c r="D153" s="69"/>
      <c r="E153" s="69"/>
      <c r="F153" s="69"/>
      <c r="G153" s="69"/>
      <c r="H153" s="69"/>
      <c r="I153" s="69"/>
      <c r="J153" s="69"/>
      <c r="K153" s="69"/>
      <c r="L153" s="69"/>
      <c r="M153" s="69"/>
      <c r="N153" s="69"/>
      <c r="O153" s="69"/>
      <c r="P153" s="265"/>
      <c r="Q153" s="265"/>
      <c r="R153" s="265"/>
      <c r="S153" s="246"/>
      <c r="T153" s="69"/>
      <c r="U153" s="69"/>
      <c r="V153" s="69"/>
      <c r="W153" s="69"/>
      <c r="X153" s="69"/>
      <c r="Y153" s="69"/>
      <c r="Z153" s="69"/>
      <c r="AA153" s="69"/>
      <c r="AB153" s="69"/>
      <c r="AC153" s="69"/>
      <c r="AD153" s="69"/>
      <c r="AE153" s="69"/>
      <c r="AF153" s="69"/>
      <c r="AG153" s="69"/>
      <c r="AH153" s="69"/>
      <c r="AI153" s="69"/>
      <c r="AJ153" s="69"/>
      <c r="AK153" s="69"/>
    </row>
    <row r="154" spans="1:37" ht="18" customHeight="1" x14ac:dyDescent="0.2">
      <c r="A154" s="69"/>
      <c r="B154" s="69"/>
      <c r="C154" s="69"/>
      <c r="D154" s="69"/>
      <c r="E154" s="69"/>
      <c r="F154" s="69"/>
      <c r="G154" s="69"/>
      <c r="H154" s="69"/>
      <c r="I154" s="69"/>
      <c r="J154" s="69"/>
      <c r="K154" s="69"/>
      <c r="L154" s="69"/>
      <c r="M154" s="69"/>
      <c r="N154" s="69"/>
      <c r="O154" s="69"/>
      <c r="P154" s="265"/>
      <c r="Q154" s="265"/>
      <c r="R154" s="265"/>
      <c r="S154" s="246"/>
      <c r="T154" s="69"/>
      <c r="U154" s="69"/>
      <c r="V154" s="69"/>
      <c r="W154" s="69"/>
      <c r="X154" s="69"/>
      <c r="Y154" s="69"/>
      <c r="Z154" s="69"/>
      <c r="AA154" s="69"/>
      <c r="AB154" s="69"/>
      <c r="AC154" s="69"/>
      <c r="AD154" s="69"/>
      <c r="AE154" s="69"/>
      <c r="AF154" s="69"/>
      <c r="AG154" s="69"/>
      <c r="AH154" s="69"/>
      <c r="AI154" s="69"/>
      <c r="AJ154" s="69"/>
      <c r="AK154" s="69"/>
    </row>
    <row r="155" spans="1:37" ht="18" customHeight="1" x14ac:dyDescent="0.2">
      <c r="A155" s="69"/>
      <c r="B155" s="69"/>
      <c r="C155" s="69"/>
      <c r="D155" s="69"/>
      <c r="E155" s="69"/>
      <c r="F155" s="69"/>
      <c r="G155" s="69"/>
      <c r="H155" s="69"/>
      <c r="I155" s="69"/>
      <c r="J155" s="69"/>
      <c r="K155" s="69"/>
      <c r="L155" s="69"/>
      <c r="M155" s="69"/>
      <c r="N155" s="69"/>
      <c r="O155" s="69"/>
      <c r="P155" s="265"/>
      <c r="Q155" s="265"/>
      <c r="R155" s="265"/>
      <c r="S155" s="246"/>
      <c r="T155" s="69"/>
      <c r="U155" s="69"/>
      <c r="V155" s="69"/>
      <c r="W155" s="69"/>
      <c r="X155" s="69"/>
      <c r="Y155" s="69"/>
      <c r="Z155" s="69"/>
      <c r="AA155" s="69"/>
      <c r="AB155" s="69"/>
      <c r="AC155" s="69"/>
      <c r="AD155" s="69"/>
      <c r="AE155" s="69"/>
      <c r="AF155" s="69"/>
      <c r="AG155" s="69"/>
      <c r="AH155" s="69"/>
      <c r="AI155" s="69"/>
      <c r="AJ155" s="69"/>
      <c r="AK155" s="69"/>
    </row>
    <row r="156" spans="1:37" ht="18" customHeight="1" x14ac:dyDescent="0.2">
      <c r="A156" s="69"/>
      <c r="B156" s="69"/>
      <c r="C156" s="69"/>
      <c r="D156" s="69"/>
      <c r="E156" s="69"/>
      <c r="F156" s="69"/>
      <c r="G156" s="69"/>
      <c r="H156" s="69"/>
      <c r="I156" s="69"/>
      <c r="J156" s="69"/>
      <c r="K156" s="69"/>
      <c r="L156" s="69"/>
      <c r="M156" s="69"/>
      <c r="N156" s="69"/>
      <c r="O156" s="69"/>
      <c r="P156" s="265"/>
      <c r="Q156" s="265"/>
      <c r="R156" s="265"/>
      <c r="S156" s="246"/>
      <c r="T156" s="69"/>
      <c r="U156" s="69"/>
      <c r="V156" s="69"/>
      <c r="W156" s="69"/>
      <c r="X156" s="69"/>
      <c r="Y156" s="69"/>
      <c r="Z156" s="69"/>
      <c r="AA156" s="69"/>
      <c r="AB156" s="69"/>
      <c r="AC156" s="69"/>
      <c r="AD156" s="69"/>
      <c r="AE156" s="69"/>
      <c r="AF156" s="69"/>
      <c r="AG156" s="69"/>
      <c r="AH156" s="69"/>
      <c r="AI156" s="69"/>
      <c r="AJ156" s="69"/>
      <c r="AK156" s="69"/>
    </row>
    <row r="157" spans="1:37" ht="18" customHeight="1" x14ac:dyDescent="0.2">
      <c r="A157" s="69"/>
      <c r="B157" s="69"/>
      <c r="C157" s="69"/>
      <c r="D157" s="69"/>
      <c r="E157" s="69"/>
      <c r="F157" s="69"/>
      <c r="G157" s="69"/>
      <c r="H157" s="69"/>
      <c r="I157" s="69"/>
      <c r="J157" s="69"/>
      <c r="K157" s="69"/>
      <c r="L157" s="69"/>
      <c r="M157" s="69"/>
      <c r="N157" s="69"/>
      <c r="O157" s="69"/>
      <c r="P157" s="265"/>
      <c r="Q157" s="265"/>
      <c r="R157" s="265"/>
      <c r="S157" s="246"/>
      <c r="T157" s="69"/>
      <c r="U157" s="69"/>
      <c r="V157" s="69"/>
      <c r="W157" s="69"/>
      <c r="X157" s="69"/>
      <c r="Y157" s="69"/>
      <c r="Z157" s="69"/>
      <c r="AA157" s="69"/>
      <c r="AB157" s="69"/>
      <c r="AC157" s="69"/>
      <c r="AD157" s="69"/>
      <c r="AE157" s="69"/>
      <c r="AF157" s="69"/>
      <c r="AG157" s="69"/>
      <c r="AH157" s="69"/>
      <c r="AI157" s="69"/>
      <c r="AJ157" s="69"/>
      <c r="AK157" s="69"/>
    </row>
    <row r="158" spans="1:37" ht="18" customHeight="1" x14ac:dyDescent="0.2">
      <c r="A158" s="69"/>
      <c r="B158" s="69"/>
      <c r="C158" s="69"/>
      <c r="D158" s="69"/>
      <c r="E158" s="69"/>
      <c r="F158" s="69"/>
      <c r="G158" s="69"/>
      <c r="H158" s="69"/>
      <c r="I158" s="69"/>
      <c r="J158" s="69"/>
      <c r="K158" s="69"/>
      <c r="L158" s="69"/>
      <c r="M158" s="69"/>
      <c r="N158" s="69"/>
      <c r="O158" s="69"/>
      <c r="P158" s="265"/>
      <c r="Q158" s="265"/>
      <c r="R158" s="265"/>
      <c r="S158" s="246"/>
      <c r="T158" s="69"/>
      <c r="U158" s="69"/>
      <c r="V158" s="69"/>
      <c r="W158" s="69"/>
      <c r="X158" s="69"/>
      <c r="Y158" s="69"/>
      <c r="Z158" s="69"/>
      <c r="AA158" s="69"/>
      <c r="AB158" s="69"/>
      <c r="AC158" s="69"/>
      <c r="AD158" s="69"/>
      <c r="AE158" s="69"/>
      <c r="AF158" s="69"/>
      <c r="AG158" s="69"/>
      <c r="AH158" s="69"/>
      <c r="AI158" s="69"/>
      <c r="AJ158" s="69"/>
      <c r="AK158" s="69"/>
    </row>
    <row r="159" spans="1:37" ht="18" customHeight="1" x14ac:dyDescent="0.2">
      <c r="A159" s="69"/>
      <c r="B159" s="69"/>
      <c r="C159" s="69"/>
      <c r="D159" s="69"/>
      <c r="E159" s="69"/>
      <c r="F159" s="69"/>
      <c r="G159" s="69"/>
      <c r="H159" s="69"/>
      <c r="I159" s="69"/>
      <c r="J159" s="69"/>
      <c r="K159" s="69"/>
      <c r="L159" s="69"/>
      <c r="M159" s="69"/>
      <c r="N159" s="69"/>
      <c r="O159" s="69"/>
      <c r="P159" s="265"/>
      <c r="Q159" s="265"/>
      <c r="R159" s="265"/>
      <c r="S159" s="246"/>
      <c r="T159" s="69"/>
      <c r="U159" s="69"/>
      <c r="V159" s="69"/>
      <c r="W159" s="69"/>
      <c r="X159" s="69"/>
      <c r="Y159" s="69"/>
      <c r="Z159" s="69"/>
      <c r="AA159" s="69"/>
      <c r="AB159" s="69"/>
      <c r="AC159" s="69"/>
      <c r="AD159" s="69"/>
      <c r="AE159" s="69"/>
      <c r="AF159" s="69"/>
      <c r="AG159" s="69"/>
      <c r="AH159" s="69"/>
      <c r="AI159" s="69"/>
      <c r="AJ159" s="69"/>
      <c r="AK159" s="69"/>
    </row>
    <row r="160" spans="1:37" ht="18" customHeight="1" x14ac:dyDescent="0.2">
      <c r="A160" s="69"/>
      <c r="B160" s="69"/>
      <c r="C160" s="69"/>
      <c r="D160" s="69"/>
      <c r="E160" s="69"/>
      <c r="F160" s="69"/>
      <c r="G160" s="69"/>
      <c r="H160" s="69"/>
      <c r="I160" s="69"/>
      <c r="J160" s="69"/>
      <c r="K160" s="69"/>
      <c r="L160" s="69"/>
      <c r="M160" s="69"/>
      <c r="N160" s="69"/>
      <c r="O160" s="69"/>
      <c r="P160" s="265"/>
      <c r="Q160" s="265"/>
      <c r="R160" s="265"/>
      <c r="S160" s="246"/>
      <c r="T160" s="69"/>
      <c r="U160" s="69"/>
      <c r="V160" s="69"/>
      <c r="W160" s="69"/>
      <c r="X160" s="69"/>
      <c r="Y160" s="69"/>
      <c r="Z160" s="69"/>
      <c r="AA160" s="69"/>
      <c r="AB160" s="69"/>
      <c r="AC160" s="69"/>
      <c r="AD160" s="69"/>
      <c r="AE160" s="69"/>
      <c r="AF160" s="69"/>
      <c r="AG160" s="69"/>
      <c r="AH160" s="69"/>
      <c r="AI160" s="69"/>
      <c r="AJ160" s="69"/>
      <c r="AK160" s="69"/>
    </row>
    <row r="161" spans="1:37" ht="18" customHeight="1" x14ac:dyDescent="0.2">
      <c r="A161" s="69"/>
      <c r="B161" s="69"/>
      <c r="C161" s="69"/>
      <c r="D161" s="69"/>
      <c r="E161" s="69"/>
      <c r="F161" s="69"/>
      <c r="G161" s="69"/>
      <c r="H161" s="69"/>
      <c r="I161" s="69"/>
      <c r="J161" s="69"/>
      <c r="K161" s="69"/>
      <c r="L161" s="69"/>
      <c r="M161" s="69"/>
      <c r="N161" s="69"/>
      <c r="O161" s="69"/>
      <c r="P161" s="265"/>
      <c r="Q161" s="265"/>
      <c r="R161" s="265"/>
      <c r="S161" s="246"/>
      <c r="T161" s="69"/>
      <c r="U161" s="69"/>
      <c r="V161" s="69"/>
      <c r="W161" s="69"/>
      <c r="X161" s="69"/>
      <c r="Y161" s="69"/>
      <c r="Z161" s="69"/>
      <c r="AA161" s="69"/>
      <c r="AB161" s="69"/>
      <c r="AC161" s="69"/>
      <c r="AD161" s="69"/>
      <c r="AE161" s="69"/>
      <c r="AF161" s="69"/>
      <c r="AG161" s="69"/>
      <c r="AH161" s="69"/>
      <c r="AI161" s="69"/>
      <c r="AJ161" s="69"/>
      <c r="AK161" s="69"/>
    </row>
    <row r="162" spans="1:37" ht="18" customHeight="1" x14ac:dyDescent="0.2">
      <c r="A162" s="69"/>
      <c r="B162" s="69"/>
      <c r="C162" s="69"/>
      <c r="D162" s="69"/>
      <c r="E162" s="69"/>
      <c r="F162" s="69"/>
      <c r="G162" s="69"/>
      <c r="H162" s="69"/>
      <c r="I162" s="69"/>
      <c r="J162" s="69"/>
      <c r="K162" s="69"/>
      <c r="L162" s="69"/>
      <c r="M162" s="69"/>
      <c r="N162" s="69"/>
      <c r="O162" s="69"/>
      <c r="P162" s="265"/>
      <c r="Q162" s="265"/>
      <c r="R162" s="265"/>
      <c r="S162" s="246"/>
      <c r="T162" s="69"/>
      <c r="U162" s="69"/>
      <c r="V162" s="69"/>
      <c r="W162" s="69"/>
      <c r="X162" s="69"/>
      <c r="Y162" s="69"/>
      <c r="Z162" s="69"/>
      <c r="AA162" s="69"/>
      <c r="AB162" s="69"/>
      <c r="AC162" s="69"/>
      <c r="AD162" s="69"/>
      <c r="AE162" s="69"/>
      <c r="AF162" s="69"/>
      <c r="AG162" s="69"/>
      <c r="AH162" s="69"/>
      <c r="AI162" s="69"/>
      <c r="AJ162" s="69"/>
      <c r="AK162" s="69"/>
    </row>
    <row r="163" spans="1:37" ht="18" customHeight="1" x14ac:dyDescent="0.2">
      <c r="A163" s="69"/>
      <c r="B163" s="69"/>
      <c r="C163" s="69"/>
      <c r="D163" s="69"/>
      <c r="E163" s="69"/>
      <c r="F163" s="69"/>
      <c r="G163" s="69"/>
      <c r="H163" s="69"/>
      <c r="I163" s="69"/>
      <c r="J163" s="69"/>
      <c r="K163" s="69"/>
      <c r="L163" s="69"/>
      <c r="M163" s="69"/>
      <c r="N163" s="69"/>
      <c r="O163" s="69"/>
      <c r="P163" s="265"/>
      <c r="Q163" s="265"/>
      <c r="R163" s="265"/>
      <c r="S163" s="246"/>
      <c r="T163" s="69"/>
      <c r="U163" s="69"/>
      <c r="V163" s="69"/>
      <c r="W163" s="69"/>
      <c r="X163" s="69"/>
      <c r="Y163" s="69"/>
      <c r="Z163" s="69"/>
      <c r="AA163" s="69"/>
      <c r="AB163" s="69"/>
      <c r="AC163" s="69"/>
      <c r="AD163" s="69"/>
      <c r="AE163" s="69"/>
      <c r="AF163" s="69"/>
      <c r="AG163" s="69"/>
      <c r="AH163" s="69"/>
      <c r="AI163" s="69"/>
      <c r="AJ163" s="69"/>
      <c r="AK163" s="69"/>
    </row>
    <row r="164" spans="1:37" ht="18" customHeight="1" x14ac:dyDescent="0.2">
      <c r="A164" s="69"/>
      <c r="B164" s="69"/>
      <c r="C164" s="69"/>
      <c r="D164" s="69"/>
      <c r="E164" s="69"/>
      <c r="F164" s="69"/>
      <c r="G164" s="69"/>
      <c r="H164" s="69"/>
      <c r="I164" s="69"/>
      <c r="J164" s="69"/>
      <c r="K164" s="69"/>
      <c r="L164" s="69"/>
      <c r="M164" s="69"/>
      <c r="N164" s="69"/>
      <c r="O164" s="69"/>
      <c r="P164" s="265"/>
      <c r="Q164" s="265"/>
      <c r="R164" s="265"/>
      <c r="S164" s="246"/>
      <c r="T164" s="69"/>
      <c r="U164" s="69"/>
      <c r="V164" s="69"/>
      <c r="W164" s="69"/>
      <c r="X164" s="69"/>
      <c r="Y164" s="69"/>
      <c r="Z164" s="69"/>
      <c r="AA164" s="69"/>
      <c r="AB164" s="69"/>
      <c r="AC164" s="69"/>
      <c r="AD164" s="69"/>
      <c r="AE164" s="69"/>
      <c r="AF164" s="69"/>
      <c r="AG164" s="69"/>
      <c r="AH164" s="69"/>
      <c r="AI164" s="69"/>
      <c r="AJ164" s="69"/>
      <c r="AK164" s="69"/>
    </row>
    <row r="165" spans="1:37" ht="18" customHeight="1" x14ac:dyDescent="0.2">
      <c r="A165" s="69"/>
      <c r="B165" s="69"/>
      <c r="C165" s="69"/>
      <c r="D165" s="69"/>
      <c r="E165" s="69"/>
      <c r="F165" s="69"/>
      <c r="G165" s="69"/>
      <c r="H165" s="69"/>
      <c r="I165" s="69"/>
      <c r="J165" s="69"/>
      <c r="K165" s="69"/>
      <c r="L165" s="69"/>
      <c r="M165" s="69"/>
      <c r="N165" s="69"/>
      <c r="O165" s="69"/>
      <c r="P165" s="265"/>
      <c r="Q165" s="265"/>
      <c r="R165" s="265"/>
      <c r="S165" s="246"/>
      <c r="T165" s="69"/>
      <c r="U165" s="69"/>
      <c r="V165" s="69"/>
      <c r="W165" s="69"/>
      <c r="X165" s="69"/>
      <c r="Y165" s="69"/>
      <c r="Z165" s="69"/>
      <c r="AA165" s="69"/>
      <c r="AB165" s="69"/>
      <c r="AC165" s="69"/>
      <c r="AD165" s="69"/>
      <c r="AE165" s="69"/>
      <c r="AF165" s="69"/>
      <c r="AG165" s="69"/>
      <c r="AH165" s="69"/>
      <c r="AI165" s="69"/>
      <c r="AJ165" s="69"/>
      <c r="AK165" s="69"/>
    </row>
    <row r="166" spans="1:37" ht="18" customHeight="1" x14ac:dyDescent="0.2">
      <c r="A166" s="69"/>
      <c r="B166" s="69"/>
      <c r="C166" s="69"/>
      <c r="D166" s="69"/>
      <c r="E166" s="69"/>
      <c r="F166" s="69"/>
      <c r="G166" s="69"/>
      <c r="H166" s="69"/>
      <c r="I166" s="69"/>
      <c r="J166" s="69"/>
      <c r="K166" s="69"/>
      <c r="L166" s="69"/>
      <c r="M166" s="69"/>
      <c r="N166" s="69"/>
      <c r="O166" s="69"/>
      <c r="P166" s="265"/>
      <c r="Q166" s="265"/>
      <c r="R166" s="265"/>
      <c r="S166" s="246"/>
      <c r="T166" s="69"/>
      <c r="U166" s="69"/>
      <c r="V166" s="69"/>
      <c r="W166" s="69"/>
      <c r="X166" s="69"/>
      <c r="Y166" s="69"/>
      <c r="Z166" s="69"/>
      <c r="AA166" s="69"/>
      <c r="AB166" s="69"/>
      <c r="AC166" s="69"/>
      <c r="AD166" s="69"/>
      <c r="AE166" s="69"/>
      <c r="AF166" s="69"/>
      <c r="AG166" s="69"/>
      <c r="AH166" s="69"/>
      <c r="AI166" s="69"/>
      <c r="AJ166" s="69"/>
      <c r="AK166" s="69"/>
    </row>
    <row r="167" spans="1:37" ht="18" customHeight="1" x14ac:dyDescent="0.2">
      <c r="A167" s="69"/>
      <c r="B167" s="69"/>
      <c r="C167" s="69"/>
      <c r="D167" s="69"/>
      <c r="E167" s="69"/>
      <c r="F167" s="69"/>
      <c r="G167" s="69"/>
      <c r="H167" s="69"/>
      <c r="I167" s="69"/>
      <c r="J167" s="69"/>
      <c r="K167" s="69"/>
      <c r="L167" s="69"/>
      <c r="M167" s="69"/>
      <c r="N167" s="69"/>
      <c r="O167" s="69"/>
      <c r="P167" s="265"/>
      <c r="Q167" s="265"/>
      <c r="R167" s="265"/>
      <c r="S167" s="246"/>
      <c r="T167" s="69"/>
      <c r="U167" s="69"/>
      <c r="V167" s="69"/>
      <c r="W167" s="69"/>
      <c r="X167" s="69"/>
      <c r="Y167" s="69"/>
      <c r="Z167" s="69"/>
      <c r="AA167" s="69"/>
      <c r="AB167" s="69"/>
      <c r="AC167" s="69"/>
      <c r="AD167" s="69"/>
      <c r="AE167" s="69"/>
      <c r="AF167" s="69"/>
      <c r="AG167" s="69"/>
      <c r="AH167" s="69"/>
      <c r="AI167" s="69"/>
      <c r="AJ167" s="69"/>
      <c r="AK167" s="69"/>
    </row>
    <row r="168" spans="1:37" ht="18" customHeight="1" x14ac:dyDescent="0.2">
      <c r="A168" s="69"/>
      <c r="B168" s="69"/>
      <c r="C168" s="69"/>
      <c r="D168" s="69"/>
      <c r="E168" s="69"/>
      <c r="F168" s="69"/>
      <c r="G168" s="69"/>
      <c r="H168" s="69"/>
      <c r="I168" s="69"/>
      <c r="J168" s="69"/>
      <c r="K168" s="69"/>
      <c r="L168" s="69"/>
      <c r="M168" s="69"/>
      <c r="N168" s="69"/>
      <c r="O168" s="69"/>
      <c r="P168" s="265"/>
      <c r="Q168" s="265"/>
      <c r="R168" s="265"/>
      <c r="S168" s="246"/>
      <c r="T168" s="69"/>
      <c r="U168" s="69"/>
      <c r="V168" s="69"/>
      <c r="W168" s="69"/>
      <c r="X168" s="69"/>
      <c r="Y168" s="69"/>
      <c r="Z168" s="69"/>
      <c r="AA168" s="69"/>
      <c r="AB168" s="69"/>
      <c r="AC168" s="69"/>
      <c r="AD168" s="69"/>
      <c r="AE168" s="69"/>
      <c r="AF168" s="69"/>
      <c r="AG168" s="69"/>
      <c r="AH168" s="69"/>
      <c r="AI168" s="69"/>
      <c r="AJ168" s="69"/>
      <c r="AK168" s="69"/>
    </row>
    <row r="169" spans="1:37" ht="18" customHeight="1" x14ac:dyDescent="0.2">
      <c r="A169" s="69"/>
      <c r="B169" s="69"/>
      <c r="C169" s="69"/>
      <c r="D169" s="69"/>
      <c r="E169" s="69"/>
      <c r="F169" s="69"/>
      <c r="G169" s="69"/>
      <c r="H169" s="69"/>
      <c r="I169" s="69"/>
      <c r="J169" s="69"/>
      <c r="K169" s="69"/>
      <c r="L169" s="69"/>
      <c r="M169" s="69"/>
      <c r="N169" s="69"/>
      <c r="O169" s="69"/>
      <c r="P169" s="265"/>
      <c r="Q169" s="265"/>
      <c r="R169" s="265"/>
      <c r="S169" s="246"/>
      <c r="T169" s="69"/>
      <c r="U169" s="69"/>
      <c r="V169" s="69"/>
      <c r="W169" s="69"/>
      <c r="X169" s="69"/>
      <c r="Y169" s="69"/>
      <c r="Z169" s="69"/>
      <c r="AA169" s="69"/>
      <c r="AB169" s="69"/>
      <c r="AC169" s="69"/>
      <c r="AD169" s="69"/>
      <c r="AE169" s="69"/>
      <c r="AF169" s="69"/>
      <c r="AG169" s="69"/>
      <c r="AH169" s="69"/>
      <c r="AI169" s="69"/>
      <c r="AJ169" s="69"/>
      <c r="AK169" s="69"/>
    </row>
    <row r="170" spans="1:37" ht="18" customHeight="1" x14ac:dyDescent="0.2">
      <c r="A170" s="69"/>
      <c r="B170" s="69"/>
      <c r="C170" s="69"/>
      <c r="D170" s="69"/>
      <c r="E170" s="69"/>
      <c r="F170" s="69"/>
      <c r="G170" s="69"/>
      <c r="H170" s="69"/>
      <c r="I170" s="69"/>
      <c r="J170" s="69"/>
      <c r="K170" s="69"/>
      <c r="L170" s="69"/>
      <c r="M170" s="69"/>
      <c r="N170" s="69"/>
      <c r="O170" s="69"/>
      <c r="P170" s="265"/>
      <c r="Q170" s="265"/>
      <c r="R170" s="265"/>
      <c r="S170" s="246"/>
      <c r="T170" s="69"/>
      <c r="U170" s="69"/>
      <c r="V170" s="69"/>
      <c r="W170" s="69"/>
      <c r="X170" s="69"/>
      <c r="Y170" s="69"/>
      <c r="Z170" s="69"/>
      <c r="AA170" s="69"/>
      <c r="AB170" s="69"/>
      <c r="AC170" s="69"/>
      <c r="AD170" s="69"/>
      <c r="AE170" s="69"/>
      <c r="AF170" s="69"/>
      <c r="AG170" s="69"/>
      <c r="AH170" s="69"/>
      <c r="AI170" s="69"/>
      <c r="AJ170" s="69"/>
      <c r="AK170" s="69"/>
    </row>
    <row r="171" spans="1:37" ht="18" customHeight="1" x14ac:dyDescent="0.2">
      <c r="A171" s="69"/>
      <c r="B171" s="69"/>
      <c r="C171" s="69"/>
      <c r="D171" s="69"/>
      <c r="E171" s="69"/>
      <c r="F171" s="69"/>
      <c r="G171" s="69"/>
      <c r="H171" s="69"/>
      <c r="I171" s="69"/>
      <c r="J171" s="69"/>
      <c r="K171" s="69"/>
      <c r="L171" s="69"/>
      <c r="M171" s="69"/>
      <c r="N171" s="69"/>
      <c r="O171" s="69"/>
      <c r="P171" s="265"/>
      <c r="Q171" s="265"/>
      <c r="R171" s="265"/>
      <c r="S171" s="246"/>
      <c r="T171" s="69"/>
      <c r="U171" s="69"/>
      <c r="V171" s="69"/>
      <c r="W171" s="69"/>
      <c r="X171" s="69"/>
      <c r="Y171" s="69"/>
      <c r="Z171" s="69"/>
      <c r="AA171" s="69"/>
      <c r="AB171" s="69"/>
      <c r="AC171" s="69"/>
      <c r="AD171" s="69"/>
      <c r="AE171" s="69"/>
      <c r="AF171" s="69"/>
      <c r="AG171" s="69"/>
      <c r="AH171" s="69"/>
      <c r="AI171" s="69"/>
      <c r="AJ171" s="69"/>
      <c r="AK171" s="69"/>
    </row>
    <row r="172" spans="1:37" ht="18" customHeight="1" x14ac:dyDescent="0.2">
      <c r="A172" s="69"/>
      <c r="B172" s="69"/>
      <c r="C172" s="69"/>
      <c r="D172" s="69"/>
      <c r="E172" s="69"/>
      <c r="F172" s="69"/>
      <c r="G172" s="69"/>
      <c r="H172" s="69"/>
      <c r="I172" s="69"/>
      <c r="J172" s="69"/>
      <c r="K172" s="69"/>
      <c r="L172" s="69"/>
      <c r="M172" s="69"/>
      <c r="N172" s="69"/>
      <c r="O172" s="69"/>
      <c r="P172" s="265"/>
      <c r="Q172" s="265"/>
      <c r="R172" s="265"/>
      <c r="S172" s="246"/>
      <c r="T172" s="69"/>
      <c r="U172" s="69"/>
      <c r="V172" s="69"/>
      <c r="W172" s="69"/>
      <c r="X172" s="69"/>
      <c r="Y172" s="69"/>
      <c r="Z172" s="69"/>
      <c r="AA172" s="69"/>
      <c r="AB172" s="69"/>
      <c r="AC172" s="69"/>
      <c r="AD172" s="69"/>
      <c r="AE172" s="69"/>
      <c r="AF172" s="69"/>
      <c r="AG172" s="69"/>
      <c r="AH172" s="69"/>
      <c r="AI172" s="69"/>
      <c r="AJ172" s="69"/>
      <c r="AK172" s="69"/>
    </row>
    <row r="173" spans="1:37" ht="18" customHeight="1" x14ac:dyDescent="0.2">
      <c r="A173" s="69"/>
      <c r="B173" s="69"/>
      <c r="C173" s="69"/>
      <c r="D173" s="69"/>
      <c r="E173" s="69"/>
      <c r="F173" s="69"/>
      <c r="G173" s="69"/>
      <c r="H173" s="69"/>
      <c r="I173" s="69"/>
      <c r="J173" s="69"/>
      <c r="K173" s="69"/>
      <c r="L173" s="69"/>
      <c r="M173" s="69"/>
      <c r="N173" s="69"/>
      <c r="O173" s="69"/>
      <c r="P173" s="265"/>
      <c r="Q173" s="265"/>
      <c r="R173" s="265"/>
      <c r="S173" s="246"/>
      <c r="T173" s="69"/>
      <c r="U173" s="69"/>
      <c r="V173" s="69"/>
      <c r="W173" s="69"/>
      <c r="X173" s="69"/>
      <c r="Y173" s="69"/>
      <c r="Z173" s="69"/>
      <c r="AA173" s="69"/>
      <c r="AB173" s="69"/>
      <c r="AC173" s="69"/>
      <c r="AD173" s="69"/>
      <c r="AE173" s="69"/>
      <c r="AF173" s="69"/>
      <c r="AG173" s="69"/>
      <c r="AH173" s="69"/>
      <c r="AI173" s="69"/>
      <c r="AJ173" s="69"/>
      <c r="AK173" s="69"/>
    </row>
    <row r="174" spans="1:37" ht="18" customHeight="1" x14ac:dyDescent="0.2">
      <c r="A174" s="69"/>
      <c r="B174" s="69"/>
      <c r="C174" s="69"/>
      <c r="D174" s="69"/>
      <c r="E174" s="69"/>
      <c r="F174" s="69"/>
      <c r="G174" s="69"/>
      <c r="H174" s="69"/>
      <c r="I174" s="69"/>
      <c r="J174" s="69"/>
      <c r="K174" s="69"/>
      <c r="L174" s="69"/>
      <c r="M174" s="69"/>
      <c r="N174" s="69"/>
      <c r="O174" s="69"/>
      <c r="P174" s="265"/>
      <c r="Q174" s="265"/>
      <c r="R174" s="265"/>
      <c r="S174" s="246"/>
      <c r="T174" s="69"/>
      <c r="U174" s="69"/>
      <c r="V174" s="69"/>
      <c r="W174" s="69"/>
      <c r="X174" s="69"/>
      <c r="Y174" s="69"/>
      <c r="Z174" s="69"/>
      <c r="AA174" s="69"/>
      <c r="AB174" s="69"/>
      <c r="AC174" s="69"/>
      <c r="AD174" s="69"/>
      <c r="AE174" s="69"/>
      <c r="AF174" s="69"/>
      <c r="AG174" s="69"/>
      <c r="AH174" s="69"/>
      <c r="AI174" s="69"/>
      <c r="AJ174" s="69"/>
      <c r="AK174" s="69"/>
    </row>
    <row r="175" spans="1:37" ht="18" customHeight="1" x14ac:dyDescent="0.2">
      <c r="A175" s="69"/>
      <c r="B175" s="69"/>
      <c r="C175" s="69"/>
      <c r="D175" s="69"/>
      <c r="E175" s="69"/>
      <c r="F175" s="69"/>
      <c r="G175" s="69"/>
      <c r="H175" s="69"/>
      <c r="I175" s="69"/>
      <c r="J175" s="69"/>
      <c r="K175" s="69"/>
      <c r="L175" s="69"/>
      <c r="M175" s="69"/>
      <c r="N175" s="69"/>
      <c r="O175" s="69"/>
      <c r="P175" s="265"/>
      <c r="Q175" s="265"/>
      <c r="R175" s="265"/>
      <c r="S175" s="246"/>
      <c r="T175" s="69"/>
      <c r="U175" s="69"/>
      <c r="V175" s="69"/>
      <c r="W175" s="69"/>
      <c r="X175" s="69"/>
      <c r="Y175" s="69"/>
      <c r="Z175" s="69"/>
      <c r="AA175" s="69"/>
      <c r="AB175" s="69"/>
      <c r="AC175" s="69"/>
      <c r="AD175" s="69"/>
      <c r="AE175" s="69"/>
      <c r="AF175" s="69"/>
      <c r="AG175" s="69"/>
      <c r="AH175" s="69"/>
      <c r="AI175" s="69"/>
      <c r="AJ175" s="69"/>
      <c r="AK175" s="69"/>
    </row>
    <row r="176" spans="1:37" ht="18" customHeight="1" x14ac:dyDescent="0.2">
      <c r="A176" s="69"/>
      <c r="B176" s="69"/>
      <c r="C176" s="69"/>
      <c r="D176" s="69"/>
      <c r="E176" s="69"/>
      <c r="F176" s="69"/>
      <c r="G176" s="69"/>
      <c r="H176" s="69"/>
      <c r="I176" s="69"/>
      <c r="J176" s="69"/>
      <c r="K176" s="69"/>
      <c r="L176" s="69"/>
      <c r="M176" s="69"/>
      <c r="N176" s="69"/>
      <c r="O176" s="69"/>
      <c r="P176" s="265"/>
      <c r="Q176" s="265"/>
      <c r="R176" s="265"/>
      <c r="S176" s="246"/>
      <c r="T176" s="69"/>
      <c r="U176" s="69"/>
      <c r="V176" s="69"/>
      <c r="W176" s="69"/>
      <c r="X176" s="69"/>
      <c r="Y176" s="69"/>
      <c r="Z176" s="69"/>
      <c r="AA176" s="69"/>
      <c r="AB176" s="69"/>
      <c r="AC176" s="69"/>
      <c r="AD176" s="69"/>
      <c r="AE176" s="69"/>
      <c r="AF176" s="69"/>
      <c r="AG176" s="69"/>
      <c r="AH176" s="69"/>
      <c r="AI176" s="69"/>
      <c r="AJ176" s="69"/>
      <c r="AK176" s="69"/>
    </row>
    <row r="177" spans="1:37" ht="18" customHeight="1" x14ac:dyDescent="0.2">
      <c r="A177" s="69"/>
      <c r="B177" s="69"/>
      <c r="C177" s="69"/>
      <c r="D177" s="69"/>
      <c r="E177" s="69"/>
      <c r="F177" s="69"/>
      <c r="G177" s="69"/>
      <c r="H177" s="69"/>
      <c r="I177" s="69"/>
      <c r="J177" s="69"/>
      <c r="K177" s="69"/>
      <c r="L177" s="69"/>
      <c r="M177" s="69"/>
      <c r="N177" s="69"/>
      <c r="O177" s="69"/>
      <c r="P177" s="265"/>
      <c r="Q177" s="265"/>
      <c r="R177" s="265"/>
      <c r="S177" s="246"/>
      <c r="T177" s="69"/>
      <c r="U177" s="69"/>
      <c r="V177" s="69"/>
      <c r="W177" s="69"/>
      <c r="X177" s="69"/>
      <c r="Y177" s="69"/>
      <c r="Z177" s="69"/>
      <c r="AA177" s="69"/>
      <c r="AB177" s="69"/>
      <c r="AC177" s="69"/>
      <c r="AD177" s="69"/>
      <c r="AE177" s="69"/>
      <c r="AF177" s="69"/>
      <c r="AG177" s="69"/>
      <c r="AH177" s="69"/>
      <c r="AI177" s="69"/>
      <c r="AJ177" s="69"/>
      <c r="AK177" s="69"/>
    </row>
    <row r="178" spans="1:37" ht="18" customHeight="1" x14ac:dyDescent="0.2">
      <c r="A178" s="69"/>
      <c r="B178" s="69"/>
      <c r="C178" s="69"/>
      <c r="D178" s="69"/>
      <c r="E178" s="69"/>
      <c r="F178" s="69"/>
      <c r="G178" s="69"/>
      <c r="H178" s="69"/>
      <c r="I178" s="69"/>
      <c r="J178" s="69"/>
      <c r="K178" s="69"/>
      <c r="L178" s="69"/>
      <c r="M178" s="69"/>
      <c r="N178" s="69"/>
      <c r="O178" s="69"/>
      <c r="P178" s="265"/>
      <c r="Q178" s="265"/>
      <c r="R178" s="265"/>
      <c r="S178" s="246"/>
      <c r="T178" s="69"/>
      <c r="U178" s="69"/>
      <c r="V178" s="69"/>
      <c r="W178" s="69"/>
      <c r="X178" s="69"/>
      <c r="Y178" s="69"/>
      <c r="Z178" s="69"/>
      <c r="AA178" s="69"/>
      <c r="AB178" s="69"/>
      <c r="AC178" s="69"/>
      <c r="AD178" s="69"/>
      <c r="AE178" s="69"/>
      <c r="AF178" s="69"/>
      <c r="AG178" s="69"/>
      <c r="AH178" s="69"/>
      <c r="AI178" s="69"/>
      <c r="AJ178" s="69"/>
      <c r="AK178" s="69"/>
    </row>
    <row r="179" spans="1:37" ht="18" customHeight="1" x14ac:dyDescent="0.2">
      <c r="A179" s="69"/>
      <c r="B179" s="69"/>
      <c r="C179" s="69"/>
      <c r="D179" s="69"/>
      <c r="E179" s="69"/>
      <c r="F179" s="69"/>
      <c r="G179" s="69"/>
      <c r="H179" s="69"/>
      <c r="I179" s="69"/>
      <c r="J179" s="69"/>
      <c r="K179" s="69"/>
      <c r="L179" s="69"/>
      <c r="M179" s="69"/>
      <c r="N179" s="69"/>
      <c r="O179" s="69"/>
      <c r="P179" s="265"/>
      <c r="Q179" s="265"/>
      <c r="R179" s="265"/>
      <c r="S179" s="246"/>
      <c r="T179" s="69"/>
      <c r="U179" s="69"/>
      <c r="V179" s="69"/>
      <c r="W179" s="69"/>
      <c r="X179" s="69"/>
      <c r="Y179" s="69"/>
      <c r="Z179" s="69"/>
      <c r="AA179" s="69"/>
      <c r="AB179" s="69"/>
      <c r="AC179" s="69"/>
      <c r="AD179" s="69"/>
      <c r="AE179" s="69"/>
      <c r="AF179" s="69"/>
      <c r="AG179" s="69"/>
      <c r="AH179" s="69"/>
      <c r="AI179" s="69"/>
      <c r="AJ179" s="69"/>
      <c r="AK179" s="69"/>
    </row>
    <row r="180" spans="1:37" ht="18" customHeight="1" x14ac:dyDescent="0.2">
      <c r="A180" s="69"/>
      <c r="B180" s="69"/>
      <c r="C180" s="69"/>
      <c r="D180" s="69"/>
      <c r="E180" s="69"/>
      <c r="F180" s="69"/>
      <c r="G180" s="69"/>
      <c r="H180" s="69"/>
      <c r="I180" s="69"/>
      <c r="J180" s="69"/>
      <c r="K180" s="69"/>
      <c r="L180" s="69"/>
      <c r="M180" s="69"/>
      <c r="N180" s="69"/>
      <c r="O180" s="69"/>
      <c r="P180" s="265"/>
      <c r="Q180" s="265"/>
      <c r="R180" s="265"/>
      <c r="S180" s="246"/>
      <c r="T180" s="69"/>
      <c r="U180" s="69"/>
      <c r="V180" s="69"/>
      <c r="W180" s="69"/>
      <c r="X180" s="69"/>
      <c r="Y180" s="69"/>
      <c r="Z180" s="69"/>
      <c r="AA180" s="69"/>
      <c r="AB180" s="69"/>
      <c r="AC180" s="69"/>
      <c r="AD180" s="69"/>
      <c r="AE180" s="69"/>
      <c r="AF180" s="69"/>
      <c r="AG180" s="69"/>
      <c r="AH180" s="69"/>
      <c r="AI180" s="69"/>
      <c r="AJ180" s="69"/>
      <c r="AK180" s="69"/>
    </row>
    <row r="181" spans="1:37" ht="18" customHeight="1" x14ac:dyDescent="0.2">
      <c r="A181" s="69"/>
      <c r="B181" s="69"/>
      <c r="C181" s="69"/>
      <c r="D181" s="69"/>
      <c r="E181" s="69"/>
      <c r="F181" s="69"/>
      <c r="G181" s="69"/>
      <c r="H181" s="69"/>
      <c r="I181" s="69"/>
      <c r="J181" s="69"/>
      <c r="K181" s="69"/>
      <c r="L181" s="69"/>
      <c r="M181" s="69"/>
      <c r="N181" s="69"/>
      <c r="O181" s="69"/>
      <c r="P181" s="265"/>
      <c r="Q181" s="265"/>
      <c r="R181" s="265"/>
      <c r="S181" s="246"/>
      <c r="T181" s="69"/>
      <c r="U181" s="69"/>
      <c r="V181" s="69"/>
      <c r="W181" s="69"/>
      <c r="X181" s="69"/>
      <c r="Y181" s="69"/>
      <c r="Z181" s="69"/>
      <c r="AA181" s="69"/>
      <c r="AB181" s="69"/>
      <c r="AC181" s="69"/>
      <c r="AD181" s="69"/>
      <c r="AE181" s="69"/>
      <c r="AF181" s="69"/>
      <c r="AG181" s="69"/>
      <c r="AH181" s="69"/>
      <c r="AI181" s="69"/>
      <c r="AJ181" s="69"/>
      <c r="AK181" s="69"/>
    </row>
    <row r="182" spans="1:37" ht="18" customHeight="1" x14ac:dyDescent="0.2">
      <c r="A182" s="69"/>
      <c r="B182" s="69"/>
      <c r="C182" s="69"/>
      <c r="D182" s="69"/>
      <c r="E182" s="69"/>
      <c r="F182" s="69"/>
      <c r="G182" s="69"/>
      <c r="H182" s="69"/>
      <c r="I182" s="69"/>
      <c r="J182" s="69"/>
      <c r="K182" s="69"/>
      <c r="L182" s="69"/>
      <c r="M182" s="69"/>
      <c r="N182" s="69"/>
      <c r="O182" s="69"/>
      <c r="P182" s="265"/>
      <c r="Q182" s="265"/>
      <c r="R182" s="265"/>
      <c r="S182" s="246"/>
      <c r="T182" s="69"/>
      <c r="U182" s="69"/>
      <c r="V182" s="69"/>
      <c r="W182" s="69"/>
      <c r="X182" s="69"/>
      <c r="Y182" s="69"/>
      <c r="Z182" s="69"/>
      <c r="AA182" s="69"/>
      <c r="AB182" s="69"/>
      <c r="AC182" s="69"/>
      <c r="AD182" s="69"/>
      <c r="AE182" s="69"/>
      <c r="AF182" s="69"/>
      <c r="AG182" s="69"/>
      <c r="AH182" s="69"/>
      <c r="AI182" s="69"/>
      <c r="AJ182" s="69"/>
      <c r="AK182" s="69"/>
    </row>
    <row r="183" spans="1:37" ht="18" customHeight="1" x14ac:dyDescent="0.2">
      <c r="A183" s="69"/>
      <c r="B183" s="69"/>
      <c r="C183" s="69"/>
      <c r="D183" s="69"/>
      <c r="E183" s="69"/>
      <c r="F183" s="69"/>
      <c r="G183" s="69"/>
      <c r="H183" s="69"/>
      <c r="I183" s="69"/>
      <c r="J183" s="69"/>
      <c r="K183" s="69"/>
      <c r="L183" s="69"/>
      <c r="M183" s="69"/>
      <c r="N183" s="69"/>
      <c r="O183" s="69"/>
      <c r="P183" s="265"/>
      <c r="Q183" s="265"/>
      <c r="R183" s="265"/>
      <c r="S183" s="246"/>
      <c r="T183" s="69"/>
      <c r="U183" s="69"/>
      <c r="V183" s="69"/>
      <c r="W183" s="69"/>
      <c r="X183" s="69"/>
      <c r="Y183" s="69"/>
      <c r="Z183" s="69"/>
      <c r="AA183" s="69"/>
      <c r="AB183" s="69"/>
      <c r="AC183" s="69"/>
      <c r="AD183" s="69"/>
      <c r="AE183" s="69"/>
      <c r="AF183" s="69"/>
      <c r="AG183" s="69"/>
      <c r="AH183" s="69"/>
      <c r="AI183" s="69"/>
      <c r="AJ183" s="69"/>
      <c r="AK183" s="69"/>
    </row>
    <row r="184" spans="1:37" ht="18" customHeight="1" x14ac:dyDescent="0.2">
      <c r="A184" s="69"/>
      <c r="B184" s="69"/>
      <c r="C184" s="69"/>
      <c r="D184" s="69"/>
      <c r="E184" s="69"/>
      <c r="F184" s="69"/>
      <c r="G184" s="69"/>
      <c r="H184" s="69"/>
      <c r="I184" s="69"/>
      <c r="J184" s="69"/>
      <c r="K184" s="69"/>
      <c r="L184" s="69"/>
      <c r="M184" s="69"/>
      <c r="N184" s="69"/>
      <c r="O184" s="69"/>
      <c r="P184" s="265"/>
      <c r="Q184" s="265"/>
      <c r="R184" s="265"/>
      <c r="S184" s="246"/>
      <c r="T184" s="69"/>
      <c r="U184" s="69"/>
      <c r="V184" s="69"/>
      <c r="W184" s="69"/>
      <c r="X184" s="69"/>
      <c r="Y184" s="69"/>
      <c r="Z184" s="69"/>
      <c r="AA184" s="69"/>
      <c r="AB184" s="69"/>
      <c r="AC184" s="69"/>
      <c r="AD184" s="69"/>
      <c r="AE184" s="69"/>
      <c r="AF184" s="69"/>
      <c r="AG184" s="69"/>
      <c r="AH184" s="69"/>
      <c r="AI184" s="69"/>
      <c r="AJ184" s="69"/>
      <c r="AK184" s="69"/>
    </row>
    <row r="185" spans="1:37" ht="18" customHeight="1" x14ac:dyDescent="0.2">
      <c r="A185" s="69"/>
      <c r="B185" s="69"/>
      <c r="C185" s="69"/>
      <c r="D185" s="69"/>
      <c r="E185" s="69"/>
      <c r="F185" s="69"/>
      <c r="G185" s="69"/>
      <c r="H185" s="69"/>
      <c r="I185" s="69"/>
      <c r="J185" s="69"/>
      <c r="K185" s="69"/>
      <c r="L185" s="69"/>
      <c r="M185" s="69"/>
      <c r="N185" s="69"/>
      <c r="O185" s="69"/>
      <c r="P185" s="265"/>
      <c r="Q185" s="265"/>
      <c r="R185" s="265"/>
      <c r="S185" s="246"/>
      <c r="T185" s="69"/>
      <c r="U185" s="69"/>
      <c r="V185" s="69"/>
      <c r="W185" s="69"/>
      <c r="X185" s="69"/>
      <c r="Y185" s="69"/>
      <c r="Z185" s="69"/>
      <c r="AA185" s="69"/>
      <c r="AB185" s="69"/>
      <c r="AC185" s="69"/>
      <c r="AD185" s="69"/>
      <c r="AE185" s="69"/>
      <c r="AF185" s="69"/>
      <c r="AG185" s="69"/>
      <c r="AH185" s="69"/>
      <c r="AI185" s="69"/>
      <c r="AJ185" s="69"/>
      <c r="AK185" s="69"/>
    </row>
    <row r="186" spans="1:37" ht="18" customHeight="1" x14ac:dyDescent="0.2">
      <c r="A186" s="69"/>
      <c r="B186" s="69"/>
      <c r="C186" s="69"/>
      <c r="D186" s="69"/>
      <c r="E186" s="69"/>
      <c r="F186" s="69"/>
      <c r="G186" s="69"/>
      <c r="H186" s="69"/>
      <c r="I186" s="69"/>
      <c r="J186" s="69"/>
      <c r="K186" s="69"/>
      <c r="L186" s="69"/>
      <c r="M186" s="69"/>
      <c r="N186" s="69"/>
      <c r="O186" s="69"/>
      <c r="P186" s="265"/>
      <c r="Q186" s="265"/>
      <c r="R186" s="265"/>
      <c r="S186" s="246"/>
      <c r="T186" s="69"/>
      <c r="U186" s="69"/>
      <c r="V186" s="69"/>
      <c r="W186" s="69"/>
      <c r="X186" s="69"/>
      <c r="Y186" s="69"/>
      <c r="Z186" s="69"/>
      <c r="AA186" s="69"/>
      <c r="AB186" s="69"/>
      <c r="AC186" s="69"/>
      <c r="AD186" s="69"/>
      <c r="AE186" s="69"/>
      <c r="AF186" s="69"/>
      <c r="AG186" s="69"/>
      <c r="AH186" s="69"/>
      <c r="AI186" s="69"/>
      <c r="AJ186" s="69"/>
      <c r="AK186" s="69"/>
    </row>
    <row r="187" spans="1:37" ht="18" customHeight="1" x14ac:dyDescent="0.2">
      <c r="A187" s="69"/>
      <c r="B187" s="69"/>
      <c r="C187" s="69"/>
      <c r="D187" s="69"/>
      <c r="E187" s="69"/>
      <c r="F187" s="69"/>
      <c r="G187" s="69"/>
      <c r="H187" s="69"/>
      <c r="I187" s="69"/>
      <c r="J187" s="69"/>
      <c r="K187" s="69"/>
      <c r="L187" s="69"/>
      <c r="M187" s="69"/>
      <c r="N187" s="69"/>
      <c r="O187" s="69"/>
      <c r="P187" s="265"/>
      <c r="Q187" s="265"/>
      <c r="R187" s="265"/>
      <c r="S187" s="246"/>
      <c r="T187" s="69"/>
      <c r="U187" s="69"/>
      <c r="V187" s="69"/>
      <c r="W187" s="69"/>
      <c r="X187" s="69"/>
      <c r="Y187" s="69"/>
      <c r="Z187" s="69"/>
      <c r="AA187" s="69"/>
      <c r="AB187" s="69"/>
      <c r="AC187" s="69"/>
      <c r="AD187" s="69"/>
      <c r="AE187" s="69"/>
      <c r="AF187" s="69"/>
      <c r="AG187" s="69"/>
      <c r="AH187" s="69"/>
      <c r="AI187" s="69"/>
      <c r="AJ187" s="69"/>
      <c r="AK187" s="69"/>
    </row>
    <row r="188" spans="1:37" ht="18" customHeight="1" x14ac:dyDescent="0.2">
      <c r="A188" s="69"/>
      <c r="B188" s="69"/>
      <c r="C188" s="69"/>
      <c r="D188" s="69"/>
      <c r="E188" s="69"/>
      <c r="F188" s="69"/>
      <c r="G188" s="69"/>
      <c r="H188" s="69"/>
      <c r="I188" s="69"/>
      <c r="J188" s="69"/>
      <c r="K188" s="69"/>
      <c r="L188" s="69"/>
      <c r="M188" s="69"/>
      <c r="N188" s="69"/>
      <c r="O188" s="69"/>
      <c r="P188" s="265"/>
      <c r="Q188" s="265"/>
      <c r="R188" s="265"/>
      <c r="S188" s="246"/>
      <c r="T188" s="69"/>
      <c r="U188" s="69"/>
      <c r="V188" s="69"/>
      <c r="W188" s="69"/>
      <c r="X188" s="69"/>
      <c r="Y188" s="69"/>
      <c r="Z188" s="69"/>
      <c r="AA188" s="69"/>
      <c r="AB188" s="69"/>
      <c r="AC188" s="69"/>
      <c r="AD188" s="69"/>
      <c r="AE188" s="69"/>
      <c r="AF188" s="69"/>
      <c r="AG188" s="69"/>
      <c r="AH188" s="69"/>
      <c r="AI188" s="69"/>
      <c r="AJ188" s="69"/>
      <c r="AK188" s="69"/>
    </row>
    <row r="189" spans="1:37" ht="18" customHeight="1" x14ac:dyDescent="0.2">
      <c r="A189" s="69"/>
      <c r="B189" s="69"/>
      <c r="C189" s="69"/>
      <c r="D189" s="69"/>
      <c r="E189" s="69"/>
      <c r="F189" s="69"/>
      <c r="G189" s="69"/>
      <c r="H189" s="69"/>
      <c r="I189" s="69"/>
      <c r="J189" s="69"/>
      <c r="K189" s="69"/>
      <c r="L189" s="69"/>
      <c r="M189" s="69"/>
      <c r="N189" s="69"/>
      <c r="O189" s="69"/>
      <c r="P189" s="265"/>
      <c r="Q189" s="265"/>
      <c r="R189" s="265"/>
      <c r="S189" s="246"/>
      <c r="T189" s="69"/>
      <c r="U189" s="69"/>
      <c r="V189" s="69"/>
      <c r="W189" s="69"/>
      <c r="X189" s="69"/>
      <c r="Y189" s="69"/>
      <c r="Z189" s="69"/>
      <c r="AA189" s="69"/>
      <c r="AB189" s="69"/>
      <c r="AC189" s="69"/>
      <c r="AD189" s="69"/>
      <c r="AE189" s="69"/>
      <c r="AF189" s="69"/>
      <c r="AG189" s="69"/>
      <c r="AH189" s="69"/>
      <c r="AI189" s="69"/>
      <c r="AJ189" s="69"/>
      <c r="AK189" s="69"/>
    </row>
    <row r="190" spans="1:37" ht="18" customHeight="1" x14ac:dyDescent="0.2">
      <c r="A190" s="69"/>
      <c r="B190" s="69"/>
      <c r="C190" s="69"/>
      <c r="D190" s="69"/>
      <c r="E190" s="69"/>
      <c r="F190" s="69"/>
      <c r="G190" s="69"/>
      <c r="H190" s="69"/>
      <c r="I190" s="69"/>
      <c r="J190" s="69"/>
      <c r="K190" s="69"/>
      <c r="L190" s="69"/>
      <c r="M190" s="69"/>
      <c r="N190" s="69"/>
      <c r="O190" s="69"/>
      <c r="P190" s="265"/>
      <c r="Q190" s="265"/>
      <c r="R190" s="265"/>
      <c r="S190" s="246"/>
      <c r="T190" s="69"/>
      <c r="U190" s="69"/>
      <c r="V190" s="69"/>
      <c r="W190" s="69"/>
      <c r="X190" s="69"/>
      <c r="Y190" s="69"/>
      <c r="Z190" s="69"/>
      <c r="AA190" s="69"/>
      <c r="AB190" s="69"/>
      <c r="AC190" s="69"/>
      <c r="AD190" s="69"/>
      <c r="AE190" s="69"/>
      <c r="AF190" s="69"/>
      <c r="AG190" s="69"/>
      <c r="AH190" s="69"/>
      <c r="AI190" s="69"/>
      <c r="AJ190" s="69"/>
      <c r="AK190" s="69"/>
    </row>
    <row r="191" spans="1:37" ht="18" customHeight="1" x14ac:dyDescent="0.2">
      <c r="A191" s="69"/>
      <c r="B191" s="69"/>
      <c r="C191" s="69"/>
      <c r="D191" s="69"/>
      <c r="E191" s="69"/>
      <c r="F191" s="69"/>
      <c r="G191" s="69"/>
      <c r="H191" s="69"/>
      <c r="I191" s="69"/>
      <c r="J191" s="69"/>
      <c r="K191" s="69"/>
      <c r="L191" s="69"/>
      <c r="M191" s="69"/>
      <c r="N191" s="69"/>
      <c r="O191" s="69"/>
      <c r="P191" s="265"/>
      <c r="Q191" s="265"/>
      <c r="R191" s="265"/>
      <c r="S191" s="246"/>
      <c r="T191" s="69"/>
      <c r="U191" s="69"/>
      <c r="V191" s="69"/>
      <c r="W191" s="69"/>
      <c r="X191" s="69"/>
      <c r="Y191" s="69"/>
      <c r="Z191" s="69"/>
      <c r="AA191" s="69"/>
      <c r="AB191" s="69"/>
      <c r="AC191" s="69"/>
      <c r="AD191" s="69"/>
      <c r="AE191" s="69"/>
      <c r="AF191" s="69"/>
      <c r="AG191" s="69"/>
      <c r="AH191" s="69"/>
      <c r="AI191" s="69"/>
      <c r="AJ191" s="69"/>
      <c r="AK191" s="69"/>
    </row>
    <row r="192" spans="1:37" ht="18" customHeight="1" x14ac:dyDescent="0.2">
      <c r="A192" s="69"/>
      <c r="B192" s="69"/>
      <c r="C192" s="69"/>
      <c r="D192" s="69"/>
      <c r="E192" s="69"/>
      <c r="F192" s="69"/>
      <c r="G192" s="69"/>
      <c r="H192" s="69"/>
      <c r="I192" s="69"/>
      <c r="J192" s="69"/>
      <c r="K192" s="69"/>
      <c r="L192" s="69"/>
      <c r="M192" s="69"/>
      <c r="N192" s="69"/>
      <c r="O192" s="69"/>
      <c r="P192" s="265"/>
      <c r="Q192" s="265"/>
      <c r="R192" s="265"/>
      <c r="S192" s="246"/>
      <c r="T192" s="69"/>
      <c r="U192" s="69"/>
      <c r="V192" s="69"/>
      <c r="W192" s="69"/>
      <c r="X192" s="69"/>
      <c r="Y192" s="69"/>
      <c r="Z192" s="69"/>
      <c r="AA192" s="69"/>
      <c r="AB192" s="69"/>
      <c r="AC192" s="69"/>
      <c r="AD192" s="69"/>
      <c r="AE192" s="69"/>
      <c r="AF192" s="69"/>
      <c r="AG192" s="69"/>
      <c r="AH192" s="69"/>
      <c r="AI192" s="69"/>
      <c r="AJ192" s="69"/>
      <c r="AK192" s="69"/>
    </row>
    <row r="193" spans="1:37" ht="18" customHeight="1" x14ac:dyDescent="0.2">
      <c r="A193" s="69"/>
      <c r="B193" s="69"/>
      <c r="C193" s="69"/>
      <c r="D193" s="69"/>
      <c r="E193" s="69"/>
      <c r="F193" s="69"/>
      <c r="G193" s="69"/>
      <c r="H193" s="69"/>
      <c r="I193" s="69"/>
      <c r="J193" s="69"/>
      <c r="K193" s="69"/>
      <c r="L193" s="69"/>
      <c r="M193" s="69"/>
      <c r="N193" s="69"/>
      <c r="O193" s="69"/>
      <c r="P193" s="265"/>
      <c r="Q193" s="265"/>
      <c r="R193" s="265"/>
      <c r="S193" s="246"/>
      <c r="T193" s="69"/>
      <c r="U193" s="69"/>
      <c r="V193" s="69"/>
      <c r="W193" s="69"/>
      <c r="X193" s="69"/>
      <c r="Y193" s="69"/>
      <c r="Z193" s="69"/>
      <c r="AA193" s="69"/>
      <c r="AB193" s="69"/>
      <c r="AC193" s="69"/>
      <c r="AD193" s="69"/>
      <c r="AE193" s="69"/>
      <c r="AF193" s="69"/>
      <c r="AG193" s="69"/>
      <c r="AH193" s="69"/>
      <c r="AI193" s="69"/>
      <c r="AJ193" s="69"/>
      <c r="AK193" s="69"/>
    </row>
    <row r="194" spans="1:37" ht="18" customHeight="1" x14ac:dyDescent="0.2">
      <c r="A194" s="69"/>
      <c r="B194" s="69"/>
      <c r="C194" s="69"/>
      <c r="D194" s="69"/>
      <c r="E194" s="69"/>
      <c r="F194" s="69"/>
      <c r="G194" s="69"/>
      <c r="H194" s="69"/>
      <c r="I194" s="69"/>
      <c r="J194" s="69"/>
      <c r="K194" s="69"/>
      <c r="L194" s="69"/>
      <c r="M194" s="69"/>
      <c r="N194" s="69"/>
      <c r="O194" s="69"/>
      <c r="P194" s="265"/>
      <c r="Q194" s="265"/>
      <c r="R194" s="265"/>
      <c r="S194" s="246"/>
      <c r="T194" s="69"/>
      <c r="U194" s="69"/>
      <c r="V194" s="69"/>
      <c r="W194" s="69"/>
      <c r="X194" s="69"/>
      <c r="Y194" s="69"/>
      <c r="Z194" s="69"/>
      <c r="AA194" s="69"/>
      <c r="AB194" s="69"/>
      <c r="AC194" s="69"/>
      <c r="AD194" s="69"/>
      <c r="AE194" s="69"/>
      <c r="AF194" s="69"/>
      <c r="AG194" s="69"/>
      <c r="AH194" s="69"/>
      <c r="AI194" s="69"/>
      <c r="AJ194" s="69"/>
      <c r="AK194" s="69"/>
    </row>
    <row r="195" spans="1:37" ht="18" customHeight="1" x14ac:dyDescent="0.2">
      <c r="A195" s="69"/>
      <c r="B195" s="69"/>
      <c r="C195" s="69"/>
      <c r="D195" s="69"/>
      <c r="E195" s="69"/>
      <c r="F195" s="69"/>
      <c r="G195" s="69"/>
      <c r="H195" s="69"/>
      <c r="I195" s="69"/>
      <c r="J195" s="69"/>
      <c r="K195" s="69"/>
      <c r="L195" s="69"/>
      <c r="M195" s="69"/>
      <c r="N195" s="69"/>
      <c r="O195" s="69"/>
      <c r="P195" s="265"/>
      <c r="Q195" s="265"/>
      <c r="R195" s="265"/>
      <c r="S195" s="246"/>
      <c r="T195" s="69"/>
      <c r="U195" s="69"/>
      <c r="V195" s="69"/>
      <c r="W195" s="69"/>
      <c r="X195" s="69"/>
      <c r="Y195" s="69"/>
      <c r="Z195" s="69"/>
      <c r="AA195" s="69"/>
      <c r="AB195" s="69"/>
      <c r="AC195" s="69"/>
      <c r="AD195" s="69"/>
      <c r="AE195" s="69"/>
      <c r="AF195" s="69"/>
      <c r="AG195" s="69"/>
      <c r="AH195" s="69"/>
      <c r="AI195" s="69"/>
      <c r="AJ195" s="69"/>
      <c r="AK195" s="69"/>
    </row>
    <row r="196" spans="1:37" ht="18" customHeight="1" x14ac:dyDescent="0.2">
      <c r="A196" s="69"/>
      <c r="B196" s="69"/>
      <c r="C196" s="69"/>
      <c r="D196" s="69"/>
      <c r="E196" s="69"/>
      <c r="F196" s="69"/>
      <c r="G196" s="69"/>
      <c r="H196" s="69"/>
      <c r="I196" s="69"/>
      <c r="J196" s="69"/>
      <c r="K196" s="69"/>
      <c r="L196" s="69"/>
      <c r="M196" s="69"/>
      <c r="N196" s="69"/>
      <c r="O196" s="69"/>
      <c r="P196" s="265"/>
      <c r="Q196" s="265"/>
      <c r="R196" s="265"/>
      <c r="S196" s="246"/>
      <c r="T196" s="69"/>
      <c r="U196" s="69"/>
      <c r="V196" s="69"/>
      <c r="W196" s="69"/>
      <c r="X196" s="69"/>
      <c r="Y196" s="69"/>
      <c r="Z196" s="69"/>
      <c r="AA196" s="69"/>
      <c r="AB196" s="69"/>
      <c r="AC196" s="69"/>
      <c r="AD196" s="69"/>
      <c r="AE196" s="69"/>
      <c r="AF196" s="69"/>
      <c r="AG196" s="69"/>
      <c r="AH196" s="69"/>
      <c r="AI196" s="69"/>
      <c r="AJ196" s="69"/>
      <c r="AK196" s="69"/>
    </row>
    <row r="197" spans="1:37" ht="18" customHeight="1" x14ac:dyDescent="0.2">
      <c r="A197" s="69"/>
      <c r="B197" s="69"/>
      <c r="C197" s="69"/>
      <c r="D197" s="69"/>
      <c r="E197" s="69"/>
      <c r="F197" s="69"/>
      <c r="G197" s="69"/>
      <c r="H197" s="69"/>
      <c r="I197" s="69"/>
      <c r="J197" s="69"/>
      <c r="K197" s="69"/>
      <c r="L197" s="69"/>
      <c r="M197" s="69"/>
      <c r="N197" s="69"/>
      <c r="O197" s="69"/>
      <c r="P197" s="265"/>
      <c r="Q197" s="265"/>
      <c r="R197" s="265"/>
      <c r="S197" s="246"/>
      <c r="T197" s="69"/>
      <c r="U197" s="69"/>
      <c r="V197" s="69"/>
      <c r="W197" s="69"/>
      <c r="X197" s="69"/>
      <c r="Y197" s="69"/>
      <c r="Z197" s="69"/>
      <c r="AA197" s="69"/>
      <c r="AB197" s="69"/>
      <c r="AC197" s="69"/>
      <c r="AD197" s="69"/>
      <c r="AE197" s="69"/>
      <c r="AF197" s="69"/>
      <c r="AG197" s="69"/>
      <c r="AH197" s="69"/>
      <c r="AI197" s="69"/>
      <c r="AJ197" s="69"/>
      <c r="AK197" s="69"/>
    </row>
    <row r="198" spans="1:37" ht="18" customHeight="1" x14ac:dyDescent="0.2">
      <c r="A198" s="69"/>
      <c r="B198" s="69"/>
      <c r="C198" s="69"/>
      <c r="D198" s="69"/>
      <c r="E198" s="69"/>
      <c r="F198" s="69"/>
      <c r="G198" s="69"/>
      <c r="H198" s="69"/>
      <c r="I198" s="69"/>
      <c r="J198" s="69"/>
      <c r="K198" s="69"/>
      <c r="L198" s="69"/>
      <c r="M198" s="69"/>
      <c r="N198" s="69"/>
      <c r="O198" s="69"/>
      <c r="P198" s="265"/>
      <c r="Q198" s="265"/>
      <c r="R198" s="265"/>
      <c r="S198" s="246"/>
      <c r="T198" s="69"/>
      <c r="U198" s="69"/>
      <c r="V198" s="69"/>
      <c r="W198" s="69"/>
      <c r="X198" s="69"/>
      <c r="Y198" s="69"/>
      <c r="Z198" s="69"/>
      <c r="AA198" s="69"/>
      <c r="AB198" s="69"/>
      <c r="AC198" s="69"/>
      <c r="AD198" s="69"/>
      <c r="AE198" s="69"/>
      <c r="AF198" s="69"/>
      <c r="AG198" s="69"/>
      <c r="AH198" s="69"/>
      <c r="AI198" s="69"/>
      <c r="AJ198" s="69"/>
      <c r="AK198" s="69"/>
    </row>
    <row r="199" spans="1:37" ht="18" customHeight="1" x14ac:dyDescent="0.2">
      <c r="A199" s="69"/>
      <c r="B199" s="69"/>
      <c r="C199" s="69"/>
      <c r="D199" s="69"/>
      <c r="E199" s="69"/>
      <c r="F199" s="69"/>
      <c r="G199" s="69"/>
      <c r="H199" s="69"/>
      <c r="I199" s="69"/>
      <c r="J199" s="69"/>
      <c r="K199" s="69"/>
      <c r="L199" s="69"/>
      <c r="M199" s="69"/>
      <c r="N199" s="69"/>
      <c r="O199" s="69"/>
      <c r="P199" s="265"/>
      <c r="Q199" s="265"/>
      <c r="R199" s="265"/>
      <c r="S199" s="246"/>
      <c r="T199" s="69"/>
      <c r="U199" s="69"/>
      <c r="V199" s="69"/>
      <c r="W199" s="69"/>
      <c r="X199" s="69"/>
      <c r="Y199" s="69"/>
      <c r="Z199" s="69"/>
      <c r="AA199" s="69"/>
      <c r="AB199" s="69"/>
      <c r="AC199" s="69"/>
      <c r="AD199" s="69"/>
      <c r="AE199" s="69"/>
      <c r="AF199" s="69"/>
      <c r="AG199" s="69"/>
      <c r="AH199" s="69"/>
      <c r="AI199" s="69"/>
      <c r="AJ199" s="69"/>
      <c r="AK199" s="69"/>
    </row>
    <row r="200" spans="1:37" ht="18" customHeight="1" x14ac:dyDescent="0.2">
      <c r="A200" s="69"/>
      <c r="B200" s="69"/>
      <c r="C200" s="69"/>
      <c r="D200" s="69"/>
      <c r="E200" s="69"/>
      <c r="F200" s="69"/>
      <c r="G200" s="69"/>
      <c r="H200" s="69"/>
      <c r="I200" s="69"/>
      <c r="J200" s="69"/>
      <c r="K200" s="69"/>
      <c r="L200" s="69"/>
      <c r="M200" s="69"/>
      <c r="N200" s="69"/>
      <c r="O200" s="69"/>
      <c r="P200" s="265"/>
      <c r="Q200" s="265"/>
      <c r="R200" s="265"/>
      <c r="S200" s="246"/>
      <c r="T200" s="69"/>
      <c r="U200" s="69"/>
      <c r="V200" s="69"/>
      <c r="W200" s="69"/>
      <c r="X200" s="69"/>
      <c r="Y200" s="69"/>
      <c r="Z200" s="69"/>
      <c r="AA200" s="69"/>
      <c r="AB200" s="69"/>
      <c r="AC200" s="69"/>
      <c r="AD200" s="69"/>
      <c r="AE200" s="69"/>
      <c r="AF200" s="69"/>
      <c r="AG200" s="69"/>
      <c r="AH200" s="69"/>
      <c r="AI200" s="69"/>
      <c r="AJ200" s="69"/>
      <c r="AK200" s="69"/>
    </row>
    <row r="201" spans="1:37" ht="18" customHeight="1" x14ac:dyDescent="0.2">
      <c r="A201" s="69"/>
      <c r="B201" s="69"/>
      <c r="C201" s="69"/>
      <c r="D201" s="69"/>
      <c r="E201" s="69"/>
      <c r="F201" s="69"/>
      <c r="G201" s="69"/>
      <c r="H201" s="69"/>
      <c r="I201" s="69"/>
      <c r="J201" s="69"/>
      <c r="K201" s="69"/>
      <c r="L201" s="69"/>
      <c r="M201" s="69"/>
      <c r="N201" s="69"/>
      <c r="O201" s="69"/>
      <c r="P201" s="265"/>
      <c r="Q201" s="265"/>
      <c r="R201" s="265"/>
      <c r="S201" s="246"/>
      <c r="T201" s="69"/>
      <c r="U201" s="69"/>
      <c r="V201" s="69"/>
      <c r="W201" s="69"/>
      <c r="X201" s="69"/>
      <c r="Y201" s="69"/>
      <c r="Z201" s="69"/>
      <c r="AA201" s="69"/>
      <c r="AB201" s="69"/>
      <c r="AC201" s="69"/>
      <c r="AD201" s="69"/>
      <c r="AE201" s="69"/>
      <c r="AF201" s="69"/>
      <c r="AG201" s="69"/>
      <c r="AH201" s="69"/>
      <c r="AI201" s="69"/>
      <c r="AJ201" s="69"/>
      <c r="AK201" s="69"/>
    </row>
    <row r="202" spans="1:37" ht="18" customHeight="1" x14ac:dyDescent="0.2">
      <c r="A202" s="69"/>
      <c r="B202" s="69"/>
      <c r="C202" s="69"/>
      <c r="D202" s="69"/>
      <c r="E202" s="69"/>
      <c r="F202" s="69"/>
      <c r="G202" s="69"/>
      <c r="H202" s="69"/>
      <c r="I202" s="69"/>
      <c r="J202" s="69"/>
      <c r="K202" s="69"/>
      <c r="L202" s="69"/>
      <c r="M202" s="69"/>
      <c r="N202" s="69"/>
      <c r="O202" s="69"/>
      <c r="P202" s="265"/>
      <c r="Q202" s="265"/>
      <c r="R202" s="265"/>
      <c r="S202" s="246"/>
      <c r="T202" s="69"/>
      <c r="U202" s="69"/>
      <c r="V202" s="69"/>
      <c r="W202" s="69"/>
      <c r="X202" s="69"/>
      <c r="Y202" s="69"/>
      <c r="Z202" s="69"/>
      <c r="AA202" s="69"/>
      <c r="AB202" s="69"/>
      <c r="AC202" s="69"/>
      <c r="AD202" s="69"/>
      <c r="AE202" s="69"/>
      <c r="AF202" s="69"/>
      <c r="AG202" s="69"/>
      <c r="AH202" s="69"/>
      <c r="AI202" s="69"/>
      <c r="AJ202" s="69"/>
      <c r="AK202" s="69"/>
    </row>
    <row r="203" spans="1:37" ht="18" customHeight="1" x14ac:dyDescent="0.2">
      <c r="A203" s="69"/>
      <c r="B203" s="69"/>
      <c r="C203" s="69"/>
      <c r="D203" s="69"/>
      <c r="E203" s="69"/>
      <c r="F203" s="69"/>
      <c r="G203" s="69"/>
      <c r="H203" s="69"/>
      <c r="I203" s="69"/>
      <c r="J203" s="69"/>
      <c r="K203" s="69"/>
      <c r="L203" s="69"/>
      <c r="M203" s="69"/>
      <c r="N203" s="69"/>
      <c r="O203" s="69"/>
      <c r="P203" s="265"/>
      <c r="Q203" s="265"/>
      <c r="R203" s="265"/>
      <c r="S203" s="246"/>
      <c r="T203" s="69"/>
      <c r="U203" s="69"/>
      <c r="V203" s="69"/>
      <c r="W203" s="69"/>
      <c r="X203" s="69"/>
      <c r="Y203" s="69"/>
      <c r="Z203" s="69"/>
      <c r="AA203" s="69"/>
      <c r="AB203" s="69"/>
      <c r="AC203" s="69"/>
      <c r="AD203" s="69"/>
      <c r="AE203" s="69"/>
      <c r="AF203" s="69"/>
      <c r="AG203" s="69"/>
      <c r="AH203" s="69"/>
      <c r="AI203" s="69"/>
      <c r="AJ203" s="69"/>
      <c r="AK203" s="69"/>
    </row>
    <row r="204" spans="1:37" ht="18" customHeight="1" x14ac:dyDescent="0.2">
      <c r="A204" s="69"/>
      <c r="B204" s="69"/>
      <c r="C204" s="69"/>
      <c r="D204" s="69"/>
      <c r="E204" s="69"/>
      <c r="F204" s="69"/>
      <c r="G204" s="69"/>
      <c r="H204" s="69"/>
      <c r="I204" s="69"/>
      <c r="J204" s="69"/>
      <c r="K204" s="69"/>
      <c r="L204" s="69"/>
      <c r="M204" s="69"/>
      <c r="N204" s="69"/>
      <c r="O204" s="69"/>
      <c r="P204" s="265"/>
      <c r="Q204" s="265"/>
      <c r="R204" s="265"/>
      <c r="S204" s="246"/>
      <c r="T204" s="69"/>
      <c r="U204" s="69"/>
      <c r="V204" s="69"/>
      <c r="W204" s="69"/>
      <c r="X204" s="69"/>
      <c r="Y204" s="69"/>
      <c r="Z204" s="69"/>
      <c r="AA204" s="69"/>
      <c r="AB204" s="69"/>
      <c r="AC204" s="69"/>
      <c r="AD204" s="69"/>
      <c r="AE204" s="69"/>
      <c r="AF204" s="69"/>
      <c r="AG204" s="69"/>
      <c r="AH204" s="69"/>
      <c r="AI204" s="69"/>
      <c r="AJ204" s="69"/>
      <c r="AK204" s="69"/>
    </row>
    <row r="205" spans="1:37" ht="18" customHeight="1" x14ac:dyDescent="0.2">
      <c r="A205" s="69"/>
      <c r="B205" s="69"/>
      <c r="C205" s="69"/>
      <c r="D205" s="69"/>
      <c r="E205" s="69"/>
      <c r="F205" s="69"/>
      <c r="G205" s="69"/>
      <c r="H205" s="69"/>
      <c r="I205" s="69"/>
      <c r="J205" s="69"/>
      <c r="K205" s="69"/>
      <c r="L205" s="69"/>
      <c r="M205" s="69"/>
      <c r="N205" s="69"/>
      <c r="O205" s="69"/>
      <c r="P205" s="265"/>
      <c r="Q205" s="265"/>
      <c r="R205" s="265"/>
      <c r="S205" s="246"/>
      <c r="T205" s="69"/>
      <c r="U205" s="69"/>
      <c r="V205" s="69"/>
      <c r="W205" s="69"/>
      <c r="X205" s="69"/>
      <c r="Y205" s="69"/>
      <c r="Z205" s="69"/>
      <c r="AA205" s="69"/>
      <c r="AB205" s="69"/>
      <c r="AC205" s="69"/>
      <c r="AD205" s="69"/>
      <c r="AE205" s="69"/>
      <c r="AF205" s="69"/>
      <c r="AG205" s="69"/>
      <c r="AH205" s="69"/>
      <c r="AI205" s="69"/>
      <c r="AJ205" s="69"/>
      <c r="AK205" s="69"/>
    </row>
    <row r="206" spans="1:37" ht="18" customHeight="1" x14ac:dyDescent="0.2">
      <c r="A206" s="69"/>
      <c r="B206" s="69"/>
      <c r="C206" s="69"/>
      <c r="D206" s="69"/>
      <c r="E206" s="69"/>
      <c r="F206" s="69"/>
      <c r="G206" s="69"/>
      <c r="H206" s="69"/>
      <c r="I206" s="69"/>
      <c r="J206" s="69"/>
      <c r="K206" s="69"/>
      <c r="L206" s="69"/>
      <c r="M206" s="69"/>
      <c r="N206" s="69"/>
      <c r="O206" s="69"/>
      <c r="P206" s="265"/>
      <c r="Q206" s="265"/>
      <c r="R206" s="265"/>
      <c r="S206" s="246"/>
      <c r="T206" s="69"/>
      <c r="U206" s="69"/>
      <c r="V206" s="69"/>
      <c r="W206" s="69"/>
      <c r="X206" s="69"/>
      <c r="Y206" s="69"/>
      <c r="Z206" s="69"/>
      <c r="AA206" s="69"/>
      <c r="AB206" s="69"/>
      <c r="AC206" s="69"/>
      <c r="AD206" s="69"/>
      <c r="AE206" s="69"/>
      <c r="AF206" s="69"/>
      <c r="AG206" s="69"/>
      <c r="AH206" s="69"/>
      <c r="AI206" s="69"/>
      <c r="AJ206" s="69"/>
      <c r="AK206" s="69"/>
    </row>
    <row r="207" spans="1:37" ht="18" customHeight="1" x14ac:dyDescent="0.2">
      <c r="A207" s="69"/>
      <c r="B207" s="69"/>
      <c r="C207" s="69"/>
      <c r="D207" s="69"/>
      <c r="E207" s="69"/>
      <c r="F207" s="69"/>
      <c r="G207" s="69"/>
      <c r="H207" s="69"/>
      <c r="I207" s="69"/>
      <c r="J207" s="69"/>
      <c r="K207" s="69"/>
      <c r="L207" s="69"/>
      <c r="M207" s="69"/>
      <c r="N207" s="69"/>
      <c r="O207" s="69"/>
      <c r="P207" s="265"/>
      <c r="Q207" s="265"/>
      <c r="R207" s="265"/>
      <c r="S207" s="246"/>
      <c r="T207" s="69"/>
      <c r="U207" s="69"/>
      <c r="V207" s="69"/>
      <c r="W207" s="69"/>
      <c r="X207" s="69"/>
      <c r="Y207" s="69"/>
      <c r="Z207" s="69"/>
      <c r="AA207" s="69"/>
      <c r="AB207" s="69"/>
      <c r="AC207" s="69"/>
      <c r="AD207" s="69"/>
      <c r="AE207" s="69"/>
      <c r="AF207" s="69"/>
      <c r="AG207" s="69"/>
      <c r="AH207" s="69"/>
      <c r="AI207" s="69"/>
      <c r="AJ207" s="69"/>
      <c r="AK207" s="69"/>
    </row>
    <row r="208" spans="1:37" ht="18" customHeight="1" x14ac:dyDescent="0.2">
      <c r="A208" s="69"/>
      <c r="B208" s="69"/>
      <c r="C208" s="69"/>
      <c r="D208" s="69"/>
      <c r="E208" s="69"/>
      <c r="F208" s="69"/>
      <c r="G208" s="69"/>
      <c r="H208" s="69"/>
      <c r="I208" s="69"/>
      <c r="J208" s="69"/>
      <c r="K208" s="69"/>
      <c r="L208" s="69"/>
      <c r="M208" s="69"/>
      <c r="N208" s="69"/>
      <c r="O208" s="69"/>
      <c r="P208" s="265"/>
      <c r="Q208" s="265"/>
      <c r="R208" s="265"/>
      <c r="S208" s="246"/>
      <c r="T208" s="69"/>
      <c r="U208" s="69"/>
      <c r="V208" s="69"/>
      <c r="W208" s="69"/>
      <c r="X208" s="69"/>
      <c r="Y208" s="69"/>
      <c r="Z208" s="69"/>
      <c r="AA208" s="69"/>
      <c r="AB208" s="69"/>
      <c r="AC208" s="69"/>
      <c r="AD208" s="69"/>
      <c r="AE208" s="69"/>
      <c r="AF208" s="69"/>
      <c r="AG208" s="69"/>
      <c r="AH208" s="69"/>
      <c r="AI208" s="69"/>
      <c r="AJ208" s="69"/>
      <c r="AK208" s="69"/>
    </row>
    <row r="209" spans="1:37" ht="18" customHeight="1" x14ac:dyDescent="0.2">
      <c r="A209" s="69"/>
      <c r="B209" s="69"/>
      <c r="C209" s="69"/>
      <c r="D209" s="69"/>
      <c r="E209" s="69"/>
      <c r="F209" s="69"/>
      <c r="G209" s="69"/>
      <c r="H209" s="69"/>
      <c r="I209" s="69"/>
      <c r="J209" s="69"/>
      <c r="K209" s="69"/>
      <c r="L209" s="69"/>
      <c r="M209" s="69"/>
      <c r="N209" s="69"/>
      <c r="O209" s="69"/>
      <c r="P209" s="265"/>
      <c r="Q209" s="265"/>
      <c r="R209" s="265"/>
      <c r="S209" s="246"/>
      <c r="T209" s="69"/>
      <c r="U209" s="69"/>
      <c r="V209" s="69"/>
      <c r="W209" s="69"/>
      <c r="X209" s="69"/>
      <c r="Y209" s="69"/>
      <c r="Z209" s="69"/>
      <c r="AA209" s="69"/>
      <c r="AB209" s="69"/>
      <c r="AC209" s="69"/>
      <c r="AD209" s="69"/>
      <c r="AE209" s="69"/>
      <c r="AF209" s="69"/>
      <c r="AG209" s="69"/>
      <c r="AH209" s="69"/>
      <c r="AI209" s="69"/>
      <c r="AJ209" s="69"/>
      <c r="AK209" s="69"/>
    </row>
    <row r="210" spans="1:37" ht="18" customHeight="1" x14ac:dyDescent="0.2">
      <c r="A210" s="69"/>
      <c r="B210" s="69"/>
      <c r="C210" s="69"/>
      <c r="D210" s="69"/>
      <c r="E210" s="69"/>
      <c r="F210" s="69"/>
      <c r="G210" s="69"/>
      <c r="H210" s="69"/>
      <c r="I210" s="69"/>
      <c r="J210" s="69"/>
      <c r="K210" s="69"/>
      <c r="L210" s="69"/>
      <c r="M210" s="69"/>
      <c r="N210" s="69"/>
      <c r="O210" s="69"/>
      <c r="P210" s="265"/>
      <c r="Q210" s="265"/>
      <c r="R210" s="265"/>
      <c r="S210" s="246"/>
      <c r="T210" s="69"/>
      <c r="U210" s="69"/>
      <c r="V210" s="69"/>
      <c r="W210" s="69"/>
      <c r="X210" s="69"/>
      <c r="Y210" s="69"/>
      <c r="Z210" s="69"/>
      <c r="AA210" s="69"/>
      <c r="AB210" s="69"/>
      <c r="AC210" s="69"/>
      <c r="AD210" s="69"/>
      <c r="AE210" s="69"/>
      <c r="AF210" s="69"/>
      <c r="AG210" s="69"/>
      <c r="AH210" s="69"/>
      <c r="AI210" s="69"/>
      <c r="AJ210" s="69"/>
      <c r="AK210" s="69"/>
    </row>
    <row r="211" spans="1:37" ht="18" customHeight="1" x14ac:dyDescent="0.2">
      <c r="A211" s="69"/>
      <c r="B211" s="69"/>
      <c r="C211" s="69"/>
      <c r="D211" s="69"/>
      <c r="E211" s="69"/>
      <c r="F211" s="69"/>
      <c r="G211" s="69"/>
      <c r="H211" s="69"/>
      <c r="I211" s="69"/>
      <c r="J211" s="69"/>
      <c r="K211" s="69"/>
      <c r="L211" s="69"/>
      <c r="M211" s="69"/>
      <c r="N211" s="69"/>
      <c r="O211" s="69"/>
      <c r="P211" s="265"/>
      <c r="Q211" s="265"/>
      <c r="R211" s="265"/>
      <c r="S211" s="246"/>
      <c r="T211" s="69"/>
      <c r="U211" s="69"/>
      <c r="V211" s="69"/>
      <c r="W211" s="69"/>
      <c r="X211" s="69"/>
      <c r="Y211" s="69"/>
      <c r="Z211" s="69"/>
      <c r="AA211" s="69"/>
      <c r="AB211" s="69"/>
      <c r="AC211" s="69"/>
      <c r="AD211" s="69"/>
      <c r="AE211" s="69"/>
      <c r="AF211" s="69"/>
      <c r="AG211" s="69"/>
      <c r="AH211" s="69"/>
      <c r="AI211" s="69"/>
      <c r="AJ211" s="69"/>
      <c r="AK211" s="69"/>
    </row>
    <row r="212" spans="1:37" ht="18" customHeight="1" x14ac:dyDescent="0.2">
      <c r="A212" s="69"/>
      <c r="B212" s="69"/>
      <c r="C212" s="69"/>
      <c r="D212" s="69"/>
      <c r="E212" s="69"/>
      <c r="F212" s="69"/>
      <c r="G212" s="69"/>
      <c r="H212" s="69"/>
      <c r="I212" s="69"/>
      <c r="J212" s="69"/>
      <c r="K212" s="69"/>
      <c r="L212" s="69"/>
      <c r="M212" s="69"/>
      <c r="N212" s="69"/>
      <c r="O212" s="69"/>
      <c r="P212" s="265"/>
      <c r="Q212" s="265"/>
      <c r="R212" s="265"/>
      <c r="S212" s="246"/>
      <c r="T212" s="69"/>
      <c r="U212" s="69"/>
      <c r="V212" s="69"/>
      <c r="W212" s="69"/>
      <c r="X212" s="69"/>
      <c r="Y212" s="69"/>
      <c r="Z212" s="69"/>
      <c r="AA212" s="69"/>
      <c r="AB212" s="69"/>
      <c r="AC212" s="69"/>
      <c r="AD212" s="69"/>
      <c r="AE212" s="69"/>
      <c r="AF212" s="69"/>
      <c r="AG212" s="69"/>
      <c r="AH212" s="69"/>
      <c r="AI212" s="69"/>
      <c r="AJ212" s="69"/>
      <c r="AK212" s="69"/>
    </row>
    <row r="213" spans="1:37" ht="18" customHeight="1" x14ac:dyDescent="0.2">
      <c r="A213" s="69"/>
      <c r="B213" s="69"/>
      <c r="C213" s="69"/>
      <c r="D213" s="69"/>
      <c r="E213" s="69"/>
      <c r="F213" s="69"/>
      <c r="G213" s="69"/>
      <c r="H213" s="69"/>
      <c r="I213" s="69"/>
      <c r="J213" s="69"/>
      <c r="K213" s="69"/>
      <c r="L213" s="69"/>
      <c r="M213" s="69"/>
      <c r="N213" s="69"/>
      <c r="O213" s="69"/>
      <c r="P213" s="265"/>
      <c r="Q213" s="265"/>
      <c r="R213" s="265"/>
      <c r="S213" s="246"/>
      <c r="T213" s="69"/>
      <c r="U213" s="69"/>
      <c r="V213" s="69"/>
      <c r="W213" s="69"/>
      <c r="X213" s="69"/>
      <c r="Y213" s="69"/>
      <c r="Z213" s="69"/>
      <c r="AA213" s="69"/>
      <c r="AB213" s="69"/>
      <c r="AC213" s="69"/>
      <c r="AD213" s="69"/>
      <c r="AE213" s="69"/>
      <c r="AF213" s="69"/>
      <c r="AG213" s="69"/>
      <c r="AH213" s="69"/>
      <c r="AI213" s="69"/>
      <c r="AJ213" s="69"/>
      <c r="AK213" s="69"/>
    </row>
    <row r="214" spans="1:37" ht="18" customHeight="1" x14ac:dyDescent="0.2">
      <c r="A214" s="69"/>
      <c r="B214" s="69"/>
      <c r="C214" s="69"/>
      <c r="D214" s="69"/>
      <c r="E214" s="69"/>
      <c r="F214" s="69"/>
      <c r="G214" s="69"/>
      <c r="H214" s="69"/>
      <c r="I214" s="69"/>
      <c r="J214" s="69"/>
      <c r="K214" s="69"/>
      <c r="L214" s="69"/>
      <c r="M214" s="69"/>
      <c r="N214" s="69"/>
      <c r="O214" s="69"/>
      <c r="P214" s="265"/>
      <c r="Q214" s="265"/>
      <c r="R214" s="265"/>
      <c r="S214" s="246"/>
      <c r="T214" s="69"/>
      <c r="U214" s="69"/>
      <c r="V214" s="69"/>
      <c r="W214" s="69"/>
      <c r="X214" s="69"/>
      <c r="Y214" s="69"/>
      <c r="Z214" s="69"/>
      <c r="AA214" s="69"/>
      <c r="AB214" s="69"/>
      <c r="AC214" s="69"/>
      <c r="AD214" s="69"/>
      <c r="AE214" s="69"/>
      <c r="AF214" s="69"/>
      <c r="AG214" s="69"/>
      <c r="AH214" s="69"/>
      <c r="AI214" s="69"/>
      <c r="AJ214" s="69"/>
      <c r="AK214" s="69"/>
    </row>
    <row r="215" spans="1:37" ht="18" customHeight="1" x14ac:dyDescent="0.2">
      <c r="A215" s="69"/>
      <c r="B215" s="69"/>
      <c r="C215" s="69"/>
      <c r="D215" s="69"/>
      <c r="E215" s="69"/>
      <c r="F215" s="69"/>
      <c r="G215" s="69"/>
      <c r="H215" s="69"/>
      <c r="I215" s="69"/>
      <c r="J215" s="69"/>
      <c r="K215" s="69"/>
      <c r="L215" s="69"/>
      <c r="M215" s="69"/>
      <c r="N215" s="69"/>
      <c r="O215" s="69"/>
      <c r="P215" s="265"/>
      <c r="Q215" s="265"/>
      <c r="R215" s="265"/>
      <c r="S215" s="246"/>
      <c r="T215" s="69"/>
      <c r="U215" s="69"/>
      <c r="V215" s="69"/>
      <c r="W215" s="69"/>
      <c r="X215" s="69"/>
      <c r="Y215" s="69"/>
      <c r="Z215" s="69"/>
      <c r="AA215" s="69"/>
      <c r="AB215" s="69"/>
      <c r="AC215" s="69"/>
      <c r="AD215" s="69"/>
      <c r="AE215" s="69"/>
      <c r="AF215" s="69"/>
      <c r="AG215" s="69"/>
      <c r="AH215" s="69"/>
      <c r="AI215" s="69"/>
      <c r="AJ215" s="69"/>
      <c r="AK215" s="69"/>
    </row>
    <row r="216" spans="1:37" ht="18" customHeight="1" x14ac:dyDescent="0.2">
      <c r="A216" s="69"/>
      <c r="B216" s="69"/>
      <c r="C216" s="69"/>
      <c r="D216" s="69"/>
      <c r="E216" s="69"/>
      <c r="F216" s="69"/>
      <c r="G216" s="69"/>
      <c r="H216" s="69"/>
      <c r="I216" s="69"/>
      <c r="J216" s="69"/>
      <c r="K216" s="69"/>
      <c r="L216" s="69"/>
      <c r="M216" s="69"/>
      <c r="N216" s="69"/>
      <c r="O216" s="69"/>
      <c r="P216" s="265"/>
      <c r="Q216" s="265"/>
      <c r="R216" s="265"/>
      <c r="S216" s="246"/>
      <c r="T216" s="69"/>
      <c r="U216" s="69"/>
      <c r="V216" s="69"/>
      <c r="W216" s="69"/>
      <c r="X216" s="69"/>
      <c r="Y216" s="69"/>
      <c r="Z216" s="69"/>
      <c r="AA216" s="69"/>
      <c r="AB216" s="69"/>
      <c r="AC216" s="69"/>
      <c r="AD216" s="69"/>
      <c r="AE216" s="69"/>
      <c r="AF216" s="69"/>
      <c r="AG216" s="69"/>
      <c r="AH216" s="69"/>
      <c r="AI216" s="69"/>
      <c r="AJ216" s="69"/>
      <c r="AK216" s="69"/>
    </row>
    <row r="217" spans="1:37" ht="18" customHeight="1" x14ac:dyDescent="0.2">
      <c r="A217" s="69"/>
      <c r="B217" s="69"/>
      <c r="C217" s="69"/>
      <c r="D217" s="69"/>
      <c r="E217" s="69"/>
      <c r="F217" s="69"/>
      <c r="G217" s="69"/>
      <c r="H217" s="69"/>
      <c r="I217" s="69"/>
      <c r="J217" s="69"/>
      <c r="K217" s="69"/>
      <c r="L217" s="69"/>
      <c r="M217" s="69"/>
      <c r="N217" s="69"/>
      <c r="O217" s="69"/>
      <c r="P217" s="265"/>
      <c r="Q217" s="265"/>
      <c r="R217" s="265"/>
      <c r="S217" s="246"/>
      <c r="T217" s="69"/>
      <c r="U217" s="69"/>
      <c r="V217" s="69"/>
      <c r="W217" s="69"/>
      <c r="X217" s="69"/>
      <c r="Y217" s="69"/>
      <c r="Z217" s="69"/>
      <c r="AA217" s="69"/>
      <c r="AB217" s="69"/>
      <c r="AC217" s="69"/>
      <c r="AD217" s="69"/>
      <c r="AE217" s="69"/>
      <c r="AF217" s="69"/>
      <c r="AG217" s="69"/>
      <c r="AH217" s="69"/>
      <c r="AI217" s="69"/>
      <c r="AJ217" s="69"/>
      <c r="AK217" s="69"/>
    </row>
    <row r="218" spans="1:37" ht="18" customHeight="1" x14ac:dyDescent="0.2">
      <c r="A218" s="69"/>
      <c r="B218" s="69"/>
      <c r="C218" s="69"/>
      <c r="D218" s="69"/>
      <c r="E218" s="69"/>
      <c r="F218" s="69"/>
      <c r="G218" s="69"/>
      <c r="H218" s="69"/>
      <c r="I218" s="69"/>
      <c r="J218" s="69"/>
      <c r="K218" s="69"/>
      <c r="L218" s="69"/>
      <c r="M218" s="69"/>
      <c r="N218" s="69"/>
      <c r="O218" s="69"/>
      <c r="P218" s="265"/>
      <c r="Q218" s="265"/>
      <c r="R218" s="265"/>
      <c r="S218" s="246"/>
      <c r="T218" s="69"/>
      <c r="U218" s="69"/>
      <c r="V218" s="69"/>
      <c r="W218" s="69"/>
      <c r="X218" s="69"/>
      <c r="Y218" s="69"/>
      <c r="Z218" s="69"/>
      <c r="AA218" s="69"/>
      <c r="AB218" s="69"/>
      <c r="AC218" s="69"/>
      <c r="AD218" s="69"/>
      <c r="AE218" s="69"/>
      <c r="AF218" s="69"/>
      <c r="AG218" s="69"/>
      <c r="AH218" s="69"/>
      <c r="AI218" s="69"/>
      <c r="AJ218" s="69"/>
      <c r="AK218" s="69"/>
    </row>
    <row r="219" spans="1:37" ht="18" customHeight="1" x14ac:dyDescent="0.2">
      <c r="A219" s="69"/>
      <c r="B219" s="69"/>
      <c r="C219" s="69"/>
      <c r="D219" s="69"/>
      <c r="E219" s="69"/>
      <c r="F219" s="69"/>
      <c r="G219" s="69"/>
      <c r="H219" s="69"/>
      <c r="I219" s="69"/>
      <c r="J219" s="69"/>
      <c r="K219" s="69"/>
      <c r="L219" s="69"/>
      <c r="M219" s="69"/>
      <c r="N219" s="69"/>
      <c r="O219" s="69"/>
      <c r="P219" s="265"/>
      <c r="Q219" s="265"/>
      <c r="R219" s="265"/>
      <c r="S219" s="246"/>
      <c r="T219" s="69"/>
      <c r="U219" s="69"/>
      <c r="V219" s="69"/>
      <c r="W219" s="69"/>
      <c r="X219" s="69"/>
      <c r="Y219" s="69"/>
      <c r="Z219" s="69"/>
      <c r="AA219" s="69"/>
      <c r="AB219" s="69"/>
      <c r="AC219" s="69"/>
      <c r="AD219" s="69"/>
      <c r="AE219" s="69"/>
      <c r="AF219" s="69"/>
      <c r="AG219" s="69"/>
      <c r="AH219" s="69"/>
      <c r="AI219" s="69"/>
      <c r="AJ219" s="69"/>
      <c r="AK219" s="69"/>
    </row>
    <row r="220" spans="1:37" ht="18" customHeight="1" x14ac:dyDescent="0.2">
      <c r="A220" s="69"/>
      <c r="B220" s="69"/>
      <c r="C220" s="69"/>
      <c r="D220" s="69"/>
      <c r="E220" s="69"/>
      <c r="F220" s="69"/>
      <c r="G220" s="69"/>
      <c r="H220" s="69"/>
      <c r="I220" s="69"/>
      <c r="J220" s="69"/>
      <c r="K220" s="69"/>
      <c r="L220" s="69"/>
      <c r="M220" s="69"/>
      <c r="N220" s="69"/>
      <c r="O220" s="69"/>
      <c r="P220" s="265"/>
      <c r="Q220" s="265"/>
      <c r="R220" s="265"/>
      <c r="S220" s="246"/>
      <c r="T220" s="69"/>
      <c r="U220" s="69"/>
      <c r="V220" s="69"/>
      <c r="W220" s="69"/>
      <c r="X220" s="69"/>
      <c r="Y220" s="69"/>
      <c r="Z220" s="69"/>
      <c r="AA220" s="69"/>
      <c r="AB220" s="69"/>
      <c r="AC220" s="69"/>
      <c r="AD220" s="69"/>
      <c r="AE220" s="69"/>
      <c r="AF220" s="69"/>
      <c r="AG220" s="69"/>
      <c r="AH220" s="69"/>
      <c r="AI220" s="69"/>
      <c r="AJ220" s="69"/>
      <c r="AK220" s="69"/>
    </row>
    <row r="221" spans="1:37" ht="18" customHeight="1" x14ac:dyDescent="0.2">
      <c r="A221" s="69"/>
      <c r="B221" s="69"/>
      <c r="C221" s="69"/>
      <c r="D221" s="69"/>
      <c r="E221" s="69"/>
      <c r="F221" s="69"/>
      <c r="G221" s="69"/>
      <c r="H221" s="69"/>
      <c r="I221" s="69"/>
      <c r="J221" s="69"/>
      <c r="K221" s="69"/>
      <c r="L221" s="69"/>
      <c r="M221" s="69"/>
      <c r="N221" s="69"/>
      <c r="O221" s="69"/>
      <c r="P221" s="265"/>
      <c r="Q221" s="265"/>
      <c r="R221" s="265"/>
      <c r="S221" s="246"/>
      <c r="T221" s="69"/>
      <c r="U221" s="69"/>
      <c r="V221" s="69"/>
      <c r="W221" s="69"/>
      <c r="X221" s="69"/>
      <c r="Y221" s="69"/>
      <c r="Z221" s="69"/>
      <c r="AA221" s="69"/>
      <c r="AB221" s="69"/>
      <c r="AC221" s="69"/>
      <c r="AD221" s="69"/>
      <c r="AE221" s="69"/>
      <c r="AF221" s="69"/>
      <c r="AG221" s="69"/>
      <c r="AH221" s="69"/>
      <c r="AI221" s="69"/>
      <c r="AJ221" s="69"/>
      <c r="AK221" s="69"/>
    </row>
    <row r="222" spans="1:37" ht="18" customHeight="1" x14ac:dyDescent="0.2">
      <c r="A222" s="69"/>
      <c r="B222" s="69"/>
      <c r="C222" s="69"/>
      <c r="D222" s="69"/>
      <c r="E222" s="69"/>
      <c r="F222" s="69"/>
      <c r="G222" s="69"/>
      <c r="H222" s="69"/>
      <c r="I222" s="69"/>
      <c r="J222" s="69"/>
      <c r="K222" s="69"/>
      <c r="L222" s="69"/>
      <c r="M222" s="69"/>
      <c r="N222" s="69"/>
      <c r="O222" s="69"/>
      <c r="P222" s="265"/>
      <c r="Q222" s="265"/>
      <c r="R222" s="265"/>
      <c r="S222" s="246"/>
      <c r="T222" s="69"/>
      <c r="U222" s="69"/>
      <c r="V222" s="69"/>
      <c r="W222" s="69"/>
      <c r="X222" s="69"/>
      <c r="Y222" s="69"/>
      <c r="Z222" s="69"/>
      <c r="AA222" s="69"/>
      <c r="AB222" s="69"/>
      <c r="AC222" s="69"/>
      <c r="AD222" s="69"/>
      <c r="AE222" s="69"/>
      <c r="AF222" s="69"/>
      <c r="AG222" s="69"/>
      <c r="AH222" s="69"/>
      <c r="AI222" s="69"/>
      <c r="AJ222" s="69"/>
      <c r="AK222" s="69"/>
    </row>
    <row r="223" spans="1:37" ht="18" customHeight="1" x14ac:dyDescent="0.2">
      <c r="A223" s="69"/>
      <c r="B223" s="69"/>
      <c r="C223" s="69"/>
      <c r="D223" s="69"/>
      <c r="E223" s="69"/>
      <c r="F223" s="69"/>
      <c r="G223" s="69"/>
      <c r="H223" s="69"/>
      <c r="I223" s="69"/>
      <c r="J223" s="69"/>
      <c r="K223" s="69"/>
      <c r="L223" s="69"/>
      <c r="M223" s="69"/>
      <c r="N223" s="69"/>
      <c r="O223" s="69"/>
      <c r="P223" s="265"/>
      <c r="Q223" s="265"/>
      <c r="R223" s="265"/>
      <c r="S223" s="246"/>
      <c r="T223" s="69"/>
      <c r="U223" s="69"/>
      <c r="V223" s="69"/>
      <c r="W223" s="69"/>
      <c r="X223" s="69"/>
      <c r="Y223" s="69"/>
      <c r="Z223" s="69"/>
      <c r="AA223" s="69"/>
      <c r="AB223" s="69"/>
      <c r="AC223" s="69"/>
      <c r="AD223" s="69"/>
      <c r="AE223" s="69"/>
      <c r="AF223" s="69"/>
      <c r="AG223" s="69"/>
      <c r="AH223" s="69"/>
      <c r="AI223" s="69"/>
      <c r="AJ223" s="69"/>
      <c r="AK223" s="69"/>
    </row>
    <row r="224" spans="1:37" ht="18" customHeight="1" x14ac:dyDescent="0.2">
      <c r="A224" s="69"/>
      <c r="B224" s="69"/>
      <c r="C224" s="69"/>
      <c r="D224" s="69"/>
      <c r="E224" s="69"/>
      <c r="F224" s="69"/>
      <c r="G224" s="69"/>
      <c r="H224" s="69"/>
      <c r="I224" s="69"/>
      <c r="J224" s="69"/>
      <c r="K224" s="69"/>
      <c r="L224" s="69"/>
      <c r="M224" s="69"/>
      <c r="N224" s="69"/>
      <c r="O224" s="69"/>
      <c r="P224" s="265"/>
      <c r="Q224" s="265"/>
      <c r="R224" s="265"/>
      <c r="S224" s="246"/>
      <c r="T224" s="69"/>
      <c r="U224" s="69"/>
      <c r="V224" s="69"/>
      <c r="W224" s="69"/>
      <c r="X224" s="69"/>
      <c r="Y224" s="69"/>
      <c r="Z224" s="69"/>
      <c r="AA224" s="69"/>
      <c r="AB224" s="69"/>
      <c r="AC224" s="69"/>
      <c r="AD224" s="69"/>
      <c r="AE224" s="69"/>
      <c r="AF224" s="69"/>
      <c r="AG224" s="69"/>
      <c r="AH224" s="69"/>
      <c r="AI224" s="69"/>
      <c r="AJ224" s="69"/>
      <c r="AK224" s="69"/>
    </row>
    <row r="225" spans="1:37" ht="18" customHeight="1" x14ac:dyDescent="0.2">
      <c r="A225" s="69"/>
      <c r="B225" s="69"/>
      <c r="C225" s="69"/>
      <c r="D225" s="69"/>
      <c r="E225" s="69"/>
      <c r="F225" s="69"/>
      <c r="G225" s="69"/>
      <c r="H225" s="69"/>
      <c r="I225" s="69"/>
      <c r="J225" s="69"/>
      <c r="K225" s="69"/>
      <c r="L225" s="69"/>
      <c r="M225" s="69"/>
      <c r="N225" s="69"/>
      <c r="O225" s="69"/>
      <c r="P225" s="265"/>
      <c r="Q225" s="265"/>
      <c r="R225" s="265"/>
      <c r="S225" s="246"/>
      <c r="T225" s="69"/>
      <c r="U225" s="69"/>
      <c r="V225" s="69"/>
      <c r="W225" s="69"/>
      <c r="X225" s="69"/>
      <c r="Y225" s="69"/>
      <c r="Z225" s="69"/>
      <c r="AA225" s="69"/>
      <c r="AB225" s="69"/>
      <c r="AC225" s="69"/>
      <c r="AD225" s="69"/>
      <c r="AE225" s="69"/>
      <c r="AF225" s="69"/>
      <c r="AG225" s="69"/>
      <c r="AH225" s="69"/>
      <c r="AI225" s="69"/>
      <c r="AJ225" s="69"/>
      <c r="AK225" s="69"/>
    </row>
    <row r="226" spans="1:37" ht="18" customHeight="1" x14ac:dyDescent="0.2">
      <c r="A226" s="69"/>
      <c r="B226" s="69"/>
      <c r="C226" s="69"/>
      <c r="D226" s="69"/>
      <c r="E226" s="69"/>
      <c r="F226" s="69"/>
      <c r="G226" s="69"/>
      <c r="H226" s="69"/>
      <c r="I226" s="69"/>
      <c r="J226" s="69"/>
      <c r="K226" s="69"/>
      <c r="L226" s="69"/>
      <c r="M226" s="69"/>
      <c r="N226" s="69"/>
      <c r="O226" s="69"/>
      <c r="P226" s="265"/>
      <c r="Q226" s="265"/>
      <c r="R226" s="265"/>
      <c r="S226" s="246"/>
      <c r="T226" s="69"/>
      <c r="U226" s="69"/>
      <c r="V226" s="69"/>
      <c r="W226" s="69"/>
      <c r="X226" s="69"/>
      <c r="Y226" s="69"/>
      <c r="Z226" s="69"/>
      <c r="AA226" s="69"/>
      <c r="AB226" s="69"/>
      <c r="AC226" s="69"/>
      <c r="AD226" s="69"/>
      <c r="AE226" s="69"/>
      <c r="AF226" s="69"/>
      <c r="AG226" s="69"/>
      <c r="AH226" s="69"/>
      <c r="AI226" s="69"/>
      <c r="AJ226" s="69"/>
      <c r="AK226" s="69"/>
    </row>
    <row r="227" spans="1:37" ht="18" customHeight="1" x14ac:dyDescent="0.2">
      <c r="A227" s="69"/>
      <c r="B227" s="69"/>
      <c r="C227" s="69"/>
      <c r="D227" s="69"/>
      <c r="E227" s="69"/>
      <c r="F227" s="69"/>
      <c r="G227" s="69"/>
      <c r="H227" s="69"/>
      <c r="I227" s="69"/>
      <c r="J227" s="69"/>
      <c r="K227" s="69"/>
      <c r="L227" s="69"/>
      <c r="M227" s="69"/>
      <c r="N227" s="69"/>
      <c r="O227" s="69"/>
      <c r="P227" s="265"/>
      <c r="Q227" s="265"/>
      <c r="R227" s="265"/>
      <c r="S227" s="246"/>
      <c r="T227" s="69"/>
      <c r="U227" s="69"/>
      <c r="V227" s="69"/>
      <c r="W227" s="69"/>
      <c r="X227" s="69"/>
      <c r="Y227" s="69"/>
      <c r="Z227" s="69"/>
      <c r="AA227" s="69"/>
      <c r="AB227" s="69"/>
      <c r="AC227" s="69"/>
      <c r="AD227" s="69"/>
      <c r="AE227" s="69"/>
      <c r="AF227" s="69"/>
      <c r="AG227" s="69"/>
      <c r="AH227" s="69"/>
      <c r="AI227" s="69"/>
      <c r="AJ227" s="69"/>
      <c r="AK227" s="69"/>
    </row>
    <row r="228" spans="1:37" ht="18" customHeight="1" x14ac:dyDescent="0.2">
      <c r="A228" s="69"/>
      <c r="B228" s="69"/>
      <c r="C228" s="69"/>
      <c r="D228" s="69"/>
      <c r="E228" s="69"/>
      <c r="F228" s="69"/>
      <c r="G228" s="69"/>
      <c r="H228" s="69"/>
      <c r="I228" s="69"/>
      <c r="J228" s="69"/>
      <c r="K228" s="69"/>
      <c r="L228" s="69"/>
      <c r="M228" s="69"/>
      <c r="N228" s="69"/>
      <c r="O228" s="69"/>
      <c r="P228" s="265"/>
      <c r="Q228" s="265"/>
      <c r="R228" s="265"/>
      <c r="S228" s="246"/>
      <c r="T228" s="69"/>
      <c r="U228" s="69"/>
      <c r="V228" s="69"/>
      <c r="W228" s="69"/>
      <c r="X228" s="69"/>
      <c r="Y228" s="69"/>
      <c r="Z228" s="69"/>
      <c r="AA228" s="69"/>
      <c r="AB228" s="69"/>
      <c r="AC228" s="69"/>
      <c r="AD228" s="69"/>
      <c r="AE228" s="69"/>
      <c r="AF228" s="69"/>
      <c r="AG228" s="69"/>
      <c r="AH228" s="69"/>
      <c r="AI228" s="69"/>
      <c r="AJ228" s="69"/>
      <c r="AK228" s="69"/>
    </row>
    <row r="229" spans="1:37" ht="18" customHeight="1" x14ac:dyDescent="0.2">
      <c r="A229" s="69"/>
      <c r="B229" s="69"/>
      <c r="C229" s="69"/>
      <c r="D229" s="69"/>
      <c r="E229" s="69"/>
      <c r="F229" s="69"/>
      <c r="G229" s="69"/>
      <c r="H229" s="69"/>
      <c r="I229" s="69"/>
      <c r="J229" s="69"/>
      <c r="K229" s="69"/>
      <c r="L229" s="69"/>
      <c r="M229" s="69"/>
      <c r="N229" s="69"/>
      <c r="O229" s="69"/>
      <c r="P229" s="265"/>
      <c r="Q229" s="265"/>
      <c r="R229" s="265"/>
      <c r="S229" s="246"/>
      <c r="T229" s="69"/>
      <c r="U229" s="69"/>
      <c r="V229" s="69"/>
      <c r="W229" s="69"/>
      <c r="X229" s="69"/>
      <c r="Y229" s="69"/>
      <c r="Z229" s="69"/>
      <c r="AA229" s="69"/>
      <c r="AB229" s="69"/>
      <c r="AC229" s="69"/>
      <c r="AD229" s="69"/>
      <c r="AE229" s="69"/>
      <c r="AF229" s="69"/>
      <c r="AG229" s="69"/>
      <c r="AH229" s="69"/>
      <c r="AI229" s="69"/>
      <c r="AJ229" s="69"/>
      <c r="AK229" s="69"/>
    </row>
    <row r="230" spans="1:37" ht="18" customHeight="1" x14ac:dyDescent="0.2">
      <c r="A230" s="69"/>
      <c r="B230" s="69"/>
      <c r="C230" s="69"/>
      <c r="D230" s="69"/>
      <c r="E230" s="69"/>
      <c r="F230" s="69"/>
      <c r="G230" s="69"/>
      <c r="H230" s="69"/>
      <c r="I230" s="69"/>
      <c r="J230" s="69"/>
      <c r="K230" s="69"/>
      <c r="L230" s="69"/>
      <c r="M230" s="69"/>
      <c r="N230" s="69"/>
      <c r="O230" s="69"/>
      <c r="P230" s="265"/>
      <c r="Q230" s="265"/>
      <c r="R230" s="265"/>
      <c r="S230" s="246"/>
      <c r="T230" s="69"/>
      <c r="U230" s="69"/>
      <c r="V230" s="69"/>
      <c r="W230" s="69"/>
      <c r="X230" s="69"/>
      <c r="Y230" s="69"/>
      <c r="Z230" s="69"/>
      <c r="AA230" s="69"/>
      <c r="AB230" s="69"/>
      <c r="AC230" s="69"/>
      <c r="AD230" s="69"/>
      <c r="AE230" s="69"/>
      <c r="AF230" s="69"/>
      <c r="AG230" s="69"/>
      <c r="AH230" s="69"/>
      <c r="AI230" s="69"/>
      <c r="AJ230" s="69"/>
      <c r="AK230" s="69"/>
    </row>
    <row r="231" spans="1:37" ht="18" customHeight="1" x14ac:dyDescent="0.2">
      <c r="A231" s="69"/>
      <c r="B231" s="69"/>
      <c r="C231" s="69"/>
      <c r="D231" s="69"/>
      <c r="E231" s="69"/>
      <c r="F231" s="69"/>
      <c r="G231" s="69"/>
      <c r="H231" s="69"/>
      <c r="I231" s="69"/>
      <c r="J231" s="69"/>
      <c r="K231" s="69"/>
      <c r="L231" s="69"/>
      <c r="M231" s="69"/>
      <c r="N231" s="69"/>
      <c r="O231" s="69"/>
      <c r="P231" s="265"/>
      <c r="Q231" s="265"/>
      <c r="R231" s="265"/>
      <c r="S231" s="246"/>
      <c r="T231" s="69"/>
      <c r="U231" s="69"/>
      <c r="V231" s="69"/>
      <c r="W231" s="69"/>
      <c r="X231" s="69"/>
      <c r="Y231" s="69"/>
      <c r="Z231" s="69"/>
      <c r="AA231" s="69"/>
      <c r="AB231" s="69"/>
      <c r="AC231" s="69"/>
      <c r="AD231" s="69"/>
      <c r="AE231" s="69"/>
      <c r="AF231" s="69"/>
      <c r="AG231" s="69"/>
      <c r="AH231" s="69"/>
      <c r="AI231" s="69"/>
      <c r="AJ231" s="69"/>
      <c r="AK231" s="69"/>
    </row>
    <row r="232" spans="1:37" ht="18" customHeight="1" x14ac:dyDescent="0.2">
      <c r="A232" s="69"/>
      <c r="B232" s="69"/>
      <c r="C232" s="69"/>
      <c r="D232" s="69"/>
      <c r="E232" s="69"/>
      <c r="F232" s="69"/>
      <c r="G232" s="69"/>
      <c r="H232" s="69"/>
      <c r="I232" s="69"/>
      <c r="J232" s="69"/>
      <c r="K232" s="69"/>
      <c r="L232" s="69"/>
      <c r="M232" s="69"/>
      <c r="N232" s="69"/>
      <c r="O232" s="69"/>
      <c r="P232" s="265"/>
      <c r="Q232" s="265"/>
      <c r="R232" s="265"/>
      <c r="S232" s="246"/>
      <c r="T232" s="69"/>
      <c r="U232" s="69"/>
      <c r="V232" s="69"/>
      <c r="W232" s="69"/>
      <c r="X232" s="69"/>
      <c r="Y232" s="69"/>
      <c r="Z232" s="69"/>
      <c r="AA232" s="69"/>
      <c r="AB232" s="69"/>
      <c r="AC232" s="69"/>
      <c r="AD232" s="69"/>
      <c r="AE232" s="69"/>
      <c r="AF232" s="69"/>
      <c r="AG232" s="69"/>
      <c r="AH232" s="69"/>
      <c r="AI232" s="69"/>
      <c r="AJ232" s="69"/>
      <c r="AK232" s="69"/>
    </row>
    <row r="233" spans="1:37" ht="18" customHeight="1" x14ac:dyDescent="0.2">
      <c r="A233" s="69"/>
      <c r="B233" s="69"/>
      <c r="C233" s="69"/>
      <c r="D233" s="69"/>
      <c r="E233" s="69"/>
      <c r="F233" s="69"/>
      <c r="G233" s="69"/>
      <c r="H233" s="69"/>
      <c r="I233" s="69"/>
      <c r="J233" s="69"/>
      <c r="K233" s="69"/>
      <c r="L233" s="69"/>
      <c r="M233" s="69"/>
      <c r="N233" s="69"/>
      <c r="O233" s="69"/>
      <c r="P233" s="265"/>
      <c r="Q233" s="265"/>
      <c r="R233" s="265"/>
      <c r="S233" s="246"/>
      <c r="T233" s="69"/>
      <c r="U233" s="69"/>
      <c r="V233" s="69"/>
      <c r="W233" s="69"/>
      <c r="X233" s="69"/>
      <c r="Y233" s="69"/>
      <c r="Z233" s="69"/>
      <c r="AA233" s="69"/>
      <c r="AB233" s="69"/>
      <c r="AC233" s="69"/>
      <c r="AD233" s="69"/>
      <c r="AE233" s="69"/>
      <c r="AF233" s="69"/>
      <c r="AG233" s="69"/>
      <c r="AH233" s="69"/>
      <c r="AI233" s="69"/>
      <c r="AJ233" s="69"/>
      <c r="AK233" s="69"/>
    </row>
    <row r="234" spans="1:37" ht="18" customHeight="1" x14ac:dyDescent="0.2">
      <c r="A234" s="69"/>
      <c r="B234" s="69"/>
      <c r="C234" s="69"/>
      <c r="D234" s="69"/>
      <c r="E234" s="69"/>
      <c r="F234" s="69"/>
      <c r="G234" s="69"/>
      <c r="H234" s="69"/>
      <c r="I234" s="69"/>
      <c r="J234" s="69"/>
      <c r="K234" s="69"/>
      <c r="L234" s="69"/>
      <c r="M234" s="69"/>
      <c r="N234" s="69"/>
      <c r="O234" s="69"/>
      <c r="P234" s="265"/>
      <c r="Q234" s="265"/>
      <c r="R234" s="265"/>
      <c r="S234" s="246"/>
      <c r="T234" s="69"/>
      <c r="U234" s="69"/>
      <c r="V234" s="69"/>
      <c r="W234" s="69"/>
      <c r="X234" s="69"/>
      <c r="Y234" s="69"/>
      <c r="Z234" s="69"/>
      <c r="AA234" s="69"/>
      <c r="AB234" s="69"/>
      <c r="AC234" s="69"/>
      <c r="AD234" s="69"/>
      <c r="AE234" s="69"/>
      <c r="AF234" s="69"/>
      <c r="AG234" s="69"/>
      <c r="AH234" s="69"/>
      <c r="AI234" s="69"/>
      <c r="AJ234" s="69"/>
      <c r="AK234" s="69"/>
    </row>
    <row r="235" spans="1:37" ht="18" customHeight="1" x14ac:dyDescent="0.2">
      <c r="A235" s="69"/>
      <c r="B235" s="69"/>
      <c r="C235" s="69"/>
      <c r="D235" s="69"/>
      <c r="E235" s="69"/>
      <c r="F235" s="69"/>
      <c r="G235" s="69"/>
      <c r="H235" s="69"/>
      <c r="I235" s="69"/>
      <c r="J235" s="69"/>
      <c r="K235" s="69"/>
      <c r="L235" s="69"/>
      <c r="M235" s="69"/>
      <c r="N235" s="69"/>
      <c r="O235" s="69"/>
      <c r="P235" s="265"/>
      <c r="Q235" s="265"/>
      <c r="R235" s="265"/>
      <c r="S235" s="246"/>
      <c r="T235" s="69"/>
      <c r="U235" s="69"/>
      <c r="V235" s="69"/>
      <c r="W235" s="69"/>
      <c r="X235" s="69"/>
      <c r="Y235" s="69"/>
      <c r="Z235" s="69"/>
      <c r="AA235" s="69"/>
      <c r="AB235" s="69"/>
      <c r="AC235" s="69"/>
      <c r="AD235" s="69"/>
      <c r="AE235" s="69"/>
      <c r="AF235" s="69"/>
      <c r="AG235" s="69"/>
      <c r="AH235" s="69"/>
      <c r="AI235" s="69"/>
      <c r="AJ235" s="69"/>
      <c r="AK235" s="69"/>
    </row>
    <row r="236" spans="1:37" ht="18" customHeight="1" x14ac:dyDescent="0.2">
      <c r="A236" s="69"/>
      <c r="B236" s="69"/>
      <c r="C236" s="69"/>
      <c r="D236" s="69"/>
      <c r="E236" s="69"/>
      <c r="F236" s="69"/>
      <c r="G236" s="69"/>
      <c r="H236" s="69"/>
      <c r="I236" s="69"/>
      <c r="J236" s="69"/>
      <c r="K236" s="69"/>
      <c r="L236" s="69"/>
      <c r="M236" s="69"/>
      <c r="N236" s="69"/>
      <c r="O236" s="69"/>
      <c r="P236" s="265"/>
      <c r="Q236" s="265"/>
      <c r="R236" s="265"/>
      <c r="S236" s="246"/>
      <c r="T236" s="69"/>
      <c r="U236" s="69"/>
      <c r="V236" s="69"/>
      <c r="W236" s="69"/>
      <c r="X236" s="69"/>
      <c r="Y236" s="69"/>
      <c r="Z236" s="69"/>
      <c r="AA236" s="69"/>
      <c r="AB236" s="69"/>
      <c r="AC236" s="69"/>
      <c r="AD236" s="69"/>
      <c r="AE236" s="69"/>
      <c r="AF236" s="69"/>
      <c r="AG236" s="69"/>
      <c r="AH236" s="69"/>
      <c r="AI236" s="69"/>
      <c r="AJ236" s="69"/>
      <c r="AK236" s="69"/>
    </row>
    <row r="237" spans="1:37" ht="18" customHeight="1" x14ac:dyDescent="0.2">
      <c r="A237" s="69"/>
      <c r="B237" s="69"/>
      <c r="C237" s="69"/>
      <c r="D237" s="69"/>
      <c r="E237" s="69"/>
      <c r="F237" s="69"/>
      <c r="G237" s="69"/>
      <c r="H237" s="69"/>
      <c r="I237" s="69"/>
      <c r="J237" s="69"/>
      <c r="K237" s="69"/>
      <c r="L237" s="69"/>
      <c r="M237" s="69"/>
      <c r="N237" s="69"/>
      <c r="O237" s="69"/>
      <c r="P237" s="265"/>
      <c r="Q237" s="265"/>
      <c r="R237" s="265"/>
      <c r="S237" s="246"/>
      <c r="T237" s="69"/>
      <c r="U237" s="69"/>
      <c r="V237" s="69"/>
      <c r="W237" s="69"/>
      <c r="X237" s="69"/>
      <c r="Y237" s="69"/>
      <c r="Z237" s="69"/>
      <c r="AA237" s="69"/>
      <c r="AB237" s="69"/>
      <c r="AC237" s="69"/>
      <c r="AD237" s="69"/>
      <c r="AE237" s="69"/>
      <c r="AF237" s="69"/>
      <c r="AG237" s="69"/>
      <c r="AH237" s="69"/>
      <c r="AI237" s="69"/>
      <c r="AJ237" s="69"/>
      <c r="AK237" s="69"/>
    </row>
    <row r="238" spans="1:37" ht="18" customHeight="1" x14ac:dyDescent="0.2">
      <c r="A238" s="69"/>
      <c r="B238" s="69"/>
      <c r="C238" s="69"/>
      <c r="D238" s="69"/>
      <c r="E238" s="69"/>
      <c r="F238" s="69"/>
      <c r="G238" s="69"/>
      <c r="H238" s="69"/>
      <c r="I238" s="69"/>
      <c r="J238" s="69"/>
      <c r="K238" s="69"/>
      <c r="L238" s="69"/>
      <c r="M238" s="69"/>
      <c r="N238" s="69"/>
      <c r="O238" s="69"/>
      <c r="P238" s="265"/>
      <c r="Q238" s="265"/>
      <c r="R238" s="265"/>
      <c r="S238" s="246"/>
      <c r="T238" s="69"/>
      <c r="U238" s="69"/>
      <c r="V238" s="69"/>
      <c r="W238" s="69"/>
      <c r="X238" s="69"/>
      <c r="Y238" s="69"/>
      <c r="Z238" s="69"/>
      <c r="AA238" s="69"/>
      <c r="AB238" s="69"/>
      <c r="AC238" s="69"/>
      <c r="AD238" s="69"/>
      <c r="AE238" s="69"/>
      <c r="AF238" s="69"/>
      <c r="AG238" s="69"/>
      <c r="AH238" s="69"/>
      <c r="AI238" s="69"/>
      <c r="AJ238" s="69"/>
      <c r="AK238" s="69"/>
    </row>
    <row r="239" spans="1:37" ht="18" customHeight="1" x14ac:dyDescent="0.2">
      <c r="A239" s="69"/>
      <c r="B239" s="69"/>
      <c r="C239" s="69"/>
      <c r="D239" s="69"/>
      <c r="E239" s="69"/>
      <c r="F239" s="69"/>
      <c r="G239" s="69"/>
      <c r="H239" s="69"/>
      <c r="I239" s="69"/>
      <c r="J239" s="69"/>
      <c r="K239" s="69"/>
      <c r="L239" s="69"/>
      <c r="M239" s="69"/>
      <c r="N239" s="69"/>
      <c r="O239" s="69"/>
      <c r="P239" s="265"/>
      <c r="Q239" s="265"/>
      <c r="R239" s="265"/>
      <c r="S239" s="246"/>
      <c r="T239" s="69"/>
      <c r="U239" s="69"/>
      <c r="V239" s="69"/>
      <c r="W239" s="69"/>
      <c r="X239" s="69"/>
      <c r="Y239" s="69"/>
      <c r="Z239" s="69"/>
      <c r="AA239" s="69"/>
      <c r="AB239" s="69"/>
      <c r="AC239" s="69"/>
      <c r="AD239" s="69"/>
      <c r="AE239" s="69"/>
      <c r="AF239" s="69"/>
      <c r="AG239" s="69"/>
      <c r="AH239" s="69"/>
      <c r="AI239" s="69"/>
      <c r="AJ239" s="69"/>
      <c r="AK239" s="69"/>
    </row>
    <row r="240" spans="1:37" ht="18" customHeight="1" x14ac:dyDescent="0.2">
      <c r="A240" s="69"/>
      <c r="B240" s="69"/>
      <c r="C240" s="69"/>
      <c r="D240" s="69"/>
      <c r="E240" s="69"/>
      <c r="F240" s="69"/>
      <c r="G240" s="69"/>
      <c r="H240" s="69"/>
      <c r="I240" s="69"/>
      <c r="J240" s="69"/>
      <c r="K240" s="69"/>
      <c r="L240" s="69"/>
      <c r="M240" s="69"/>
      <c r="N240" s="69"/>
      <c r="O240" s="69"/>
      <c r="P240" s="265"/>
      <c r="Q240" s="265"/>
      <c r="R240" s="265"/>
      <c r="S240" s="246"/>
      <c r="T240" s="69"/>
      <c r="U240" s="69"/>
      <c r="V240" s="69"/>
      <c r="W240" s="69"/>
      <c r="X240" s="69"/>
      <c r="Y240" s="69"/>
      <c r="Z240" s="69"/>
      <c r="AA240" s="69"/>
      <c r="AB240" s="69"/>
      <c r="AC240" s="69"/>
      <c r="AD240" s="69"/>
      <c r="AE240" s="69"/>
      <c r="AF240" s="69"/>
      <c r="AG240" s="69"/>
      <c r="AH240" s="69"/>
      <c r="AI240" s="69"/>
      <c r="AJ240" s="69"/>
      <c r="AK240" s="69"/>
    </row>
    <row r="241" spans="1:37" ht="18" customHeight="1" x14ac:dyDescent="0.2">
      <c r="A241" s="69"/>
      <c r="B241" s="69"/>
      <c r="C241" s="69"/>
      <c r="D241" s="69"/>
      <c r="E241" s="69"/>
      <c r="F241" s="69"/>
      <c r="G241" s="69"/>
      <c r="H241" s="69"/>
      <c r="I241" s="69"/>
      <c r="J241" s="69"/>
      <c r="K241" s="69"/>
      <c r="L241" s="69"/>
      <c r="M241" s="69"/>
      <c r="N241" s="69"/>
      <c r="O241" s="69"/>
      <c r="P241" s="265"/>
      <c r="Q241" s="265"/>
      <c r="R241" s="265"/>
      <c r="S241" s="246"/>
      <c r="T241" s="69"/>
      <c r="U241" s="69"/>
      <c r="V241" s="69"/>
      <c r="W241" s="69"/>
      <c r="X241" s="69"/>
      <c r="Y241" s="69"/>
      <c r="Z241" s="69"/>
      <c r="AA241" s="69"/>
      <c r="AB241" s="69"/>
      <c r="AC241" s="69"/>
      <c r="AD241" s="69"/>
      <c r="AE241" s="69"/>
      <c r="AF241" s="69"/>
      <c r="AG241" s="69"/>
      <c r="AH241" s="69"/>
      <c r="AI241" s="69"/>
      <c r="AJ241" s="69"/>
      <c r="AK241" s="69"/>
    </row>
    <row r="242" spans="1:37" ht="18" customHeight="1" x14ac:dyDescent="0.2">
      <c r="A242" s="69"/>
      <c r="B242" s="69"/>
      <c r="C242" s="69"/>
      <c r="D242" s="69"/>
      <c r="E242" s="69"/>
      <c r="F242" s="69"/>
      <c r="G242" s="69"/>
      <c r="H242" s="69"/>
      <c r="I242" s="69"/>
      <c r="J242" s="69"/>
      <c r="K242" s="69"/>
      <c r="L242" s="69"/>
      <c r="M242" s="69"/>
      <c r="N242" s="69"/>
      <c r="O242" s="69"/>
      <c r="P242" s="265"/>
      <c r="Q242" s="265"/>
      <c r="R242" s="265"/>
      <c r="S242" s="246"/>
      <c r="T242" s="69"/>
      <c r="U242" s="69"/>
      <c r="V242" s="69"/>
      <c r="W242" s="69"/>
      <c r="X242" s="69"/>
      <c r="Y242" s="69"/>
      <c r="Z242" s="69"/>
      <c r="AA242" s="69"/>
      <c r="AB242" s="69"/>
      <c r="AC242" s="69"/>
      <c r="AD242" s="69"/>
      <c r="AE242" s="69"/>
      <c r="AF242" s="69"/>
      <c r="AG242" s="69"/>
      <c r="AH242" s="69"/>
      <c r="AI242" s="69"/>
      <c r="AJ242" s="69"/>
      <c r="AK242" s="69"/>
    </row>
    <row r="243" spans="1:37" ht="18" customHeight="1" x14ac:dyDescent="0.2">
      <c r="A243" s="69"/>
      <c r="B243" s="69"/>
      <c r="C243" s="69"/>
      <c r="D243" s="69"/>
      <c r="E243" s="69"/>
      <c r="F243" s="69"/>
      <c r="G243" s="69"/>
      <c r="H243" s="69"/>
      <c r="I243" s="69"/>
      <c r="J243" s="69"/>
      <c r="K243" s="69"/>
      <c r="L243" s="69"/>
      <c r="M243" s="69"/>
      <c r="N243" s="69"/>
      <c r="O243" s="69"/>
      <c r="P243" s="265"/>
      <c r="Q243" s="265"/>
      <c r="R243" s="265"/>
      <c r="S243" s="246"/>
      <c r="T243" s="69"/>
      <c r="U243" s="69"/>
      <c r="V243" s="69"/>
      <c r="W243" s="69"/>
      <c r="X243" s="69"/>
      <c r="Y243" s="69"/>
      <c r="Z243" s="69"/>
      <c r="AA243" s="69"/>
      <c r="AB243" s="69"/>
      <c r="AC243" s="69"/>
      <c r="AD243" s="69"/>
      <c r="AE243" s="69"/>
      <c r="AF243" s="69"/>
      <c r="AG243" s="69"/>
      <c r="AH243" s="69"/>
      <c r="AI243" s="69"/>
      <c r="AJ243" s="69"/>
      <c r="AK243" s="69"/>
    </row>
    <row r="244" spans="1:37" ht="18" customHeight="1" x14ac:dyDescent="0.2">
      <c r="A244" s="69"/>
      <c r="B244" s="69"/>
      <c r="C244" s="69"/>
      <c r="D244" s="69"/>
      <c r="E244" s="69"/>
      <c r="F244" s="69"/>
      <c r="G244" s="69"/>
      <c r="H244" s="69"/>
      <c r="I244" s="69"/>
      <c r="J244" s="69"/>
      <c r="K244" s="69"/>
      <c r="L244" s="69"/>
      <c r="M244" s="69"/>
      <c r="N244" s="69"/>
      <c r="O244" s="69"/>
      <c r="P244" s="265"/>
      <c r="Q244" s="265"/>
      <c r="R244" s="265"/>
      <c r="S244" s="246"/>
      <c r="T244" s="69"/>
      <c r="U244" s="69"/>
      <c r="V244" s="69"/>
      <c r="W244" s="69"/>
      <c r="X244" s="69"/>
      <c r="Y244" s="69"/>
      <c r="Z244" s="69"/>
      <c r="AA244" s="69"/>
      <c r="AB244" s="69"/>
      <c r="AC244" s="69"/>
      <c r="AD244" s="69"/>
      <c r="AE244" s="69"/>
      <c r="AF244" s="69"/>
      <c r="AG244" s="69"/>
      <c r="AH244" s="69"/>
      <c r="AI244" s="69"/>
      <c r="AJ244" s="69"/>
      <c r="AK244" s="69"/>
    </row>
    <row r="245" spans="1:37" ht="18" customHeight="1" x14ac:dyDescent="0.2">
      <c r="A245" s="69"/>
      <c r="B245" s="69"/>
      <c r="C245" s="69"/>
      <c r="D245" s="69"/>
      <c r="E245" s="69"/>
      <c r="F245" s="69"/>
      <c r="G245" s="69"/>
      <c r="H245" s="69"/>
      <c r="I245" s="69"/>
      <c r="J245" s="69"/>
      <c r="K245" s="69"/>
      <c r="L245" s="69"/>
      <c r="M245" s="69"/>
      <c r="N245" s="69"/>
      <c r="O245" s="69"/>
      <c r="P245" s="265"/>
      <c r="Q245" s="265"/>
      <c r="R245" s="265"/>
      <c r="S245" s="246"/>
      <c r="T245" s="69"/>
      <c r="U245" s="69"/>
      <c r="V245" s="69"/>
      <c r="W245" s="69"/>
      <c r="X245" s="69"/>
      <c r="Y245" s="69"/>
      <c r="Z245" s="69"/>
      <c r="AA245" s="69"/>
      <c r="AB245" s="69"/>
      <c r="AC245" s="69"/>
      <c r="AD245" s="69"/>
      <c r="AE245" s="69"/>
      <c r="AF245" s="69"/>
      <c r="AG245" s="69"/>
      <c r="AH245" s="69"/>
      <c r="AI245" s="69"/>
      <c r="AJ245" s="69"/>
      <c r="AK245" s="69"/>
    </row>
    <row r="246" spans="1:37" ht="18" customHeight="1" x14ac:dyDescent="0.2">
      <c r="A246" s="69"/>
      <c r="B246" s="69"/>
      <c r="C246" s="69"/>
      <c r="D246" s="69"/>
      <c r="E246" s="69"/>
      <c r="F246" s="69"/>
      <c r="G246" s="69"/>
      <c r="H246" s="69"/>
      <c r="I246" s="69"/>
      <c r="J246" s="69"/>
      <c r="K246" s="69"/>
      <c r="L246" s="69"/>
      <c r="M246" s="69"/>
      <c r="N246" s="69"/>
      <c r="O246" s="69"/>
      <c r="P246" s="265"/>
      <c r="Q246" s="265"/>
      <c r="R246" s="265"/>
      <c r="S246" s="246"/>
      <c r="T246" s="69"/>
      <c r="U246" s="69"/>
      <c r="V246" s="69"/>
      <c r="W246" s="69"/>
      <c r="X246" s="69"/>
      <c r="Y246" s="69"/>
      <c r="Z246" s="69"/>
      <c r="AA246" s="69"/>
      <c r="AB246" s="69"/>
      <c r="AC246" s="69"/>
      <c r="AD246" s="69"/>
      <c r="AE246" s="69"/>
      <c r="AF246" s="69"/>
      <c r="AG246" s="69"/>
      <c r="AH246" s="69"/>
      <c r="AI246" s="69"/>
      <c r="AJ246" s="69"/>
      <c r="AK246" s="69"/>
    </row>
  </sheetData>
  <mergeCells count="22">
    <mergeCell ref="A24:E24"/>
    <mergeCell ref="F24:M24"/>
    <mergeCell ref="A9:N9"/>
    <mergeCell ref="A10:D10"/>
    <mergeCell ref="E10:I10"/>
    <mergeCell ref="A12:D13"/>
    <mergeCell ref="E12:I13"/>
    <mergeCell ref="M11:P12"/>
    <mergeCell ref="A15:D17"/>
    <mergeCell ref="E15:I17"/>
    <mergeCell ref="A21:N21"/>
    <mergeCell ref="M14:P15"/>
    <mergeCell ref="N24:S24"/>
    <mergeCell ref="A22:S22"/>
    <mergeCell ref="A23:S23"/>
    <mergeCell ref="E19:I19"/>
    <mergeCell ref="E20:I20"/>
    <mergeCell ref="A5:E8"/>
    <mergeCell ref="F5:P6"/>
    <mergeCell ref="F7:P7"/>
    <mergeCell ref="Q7:Q8"/>
    <mergeCell ref="F8:P8"/>
  </mergeCells>
  <hyperlinks>
    <hyperlink ref="L27" r:id="rId1" xr:uid="{00000000-0004-0000-0200-000000000000}"/>
    <hyperlink ref="L34" r:id="rId2" xr:uid="{00000000-0004-0000-0200-000001000000}"/>
    <hyperlink ref="L39" r:id="rId3" xr:uid="{00000000-0004-0000-0200-000002000000}"/>
  </hyperlinks>
  <pageMargins left="0.7" right="0.7" top="0.75" bottom="0.75" header="0.3" footer="0.3"/>
  <pageSetup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B48"/>
  <sheetViews>
    <sheetView showGridLines="0" zoomScaleNormal="60" workbookViewId="0">
      <selection activeCell="Y10" sqref="Y10"/>
    </sheetView>
  </sheetViews>
  <sheetFormatPr baseColWidth="10" defaultRowHeight="15" x14ac:dyDescent="0.2"/>
  <cols>
    <col min="1" max="1" width="31.83203125" customWidth="1"/>
    <col min="2" max="2" width="8" customWidth="1"/>
    <col min="3" max="3" width="38.5" customWidth="1"/>
    <col min="4" max="4" width="16.5" bestFit="1" customWidth="1"/>
    <col min="5" max="5" width="13.6640625" bestFit="1" customWidth="1"/>
    <col min="6" max="6" width="20.83203125" customWidth="1"/>
    <col min="7" max="7" width="49" customWidth="1"/>
    <col min="8" max="8" width="30" customWidth="1"/>
    <col min="9" max="14" width="4" bestFit="1" customWidth="1"/>
    <col min="15" max="15" width="6.33203125" bestFit="1" customWidth="1"/>
    <col min="16" max="18" width="4" bestFit="1" customWidth="1"/>
    <col min="19" max="19" width="65.1640625" customWidth="1"/>
    <col min="20" max="20" width="63" customWidth="1"/>
    <col min="21" max="21" width="23" customWidth="1"/>
    <col min="22" max="22" width="10.5" hidden="1" customWidth="1"/>
    <col min="23" max="23" width="55.5" customWidth="1"/>
    <col min="24" max="24" width="30.33203125" customWidth="1"/>
    <col min="25" max="27" width="26.1640625" style="236" customWidth="1"/>
    <col min="28" max="28" width="25" style="297" customWidth="1"/>
    <col min="271" max="271" width="31.5" customWidth="1"/>
    <col min="272" max="272" width="4.83203125" customWidth="1"/>
    <col min="273" max="273" width="29.5" customWidth="1"/>
    <col min="274" max="274" width="21.33203125" customWidth="1"/>
    <col min="275" max="275" width="22.1640625" customWidth="1"/>
    <col min="276" max="276" width="20.5" customWidth="1"/>
    <col min="277" max="277" width="28.6640625" customWidth="1"/>
    <col min="278" max="278" width="23" customWidth="1"/>
    <col min="279" max="279" width="35.33203125" bestFit="1" customWidth="1"/>
    <col min="280" max="280" width="0" hidden="1" customWidth="1"/>
    <col min="527" max="527" width="31.5" customWidth="1"/>
    <col min="528" max="528" width="4.83203125" customWidth="1"/>
    <col min="529" max="529" width="29.5" customWidth="1"/>
    <col min="530" max="530" width="21.33203125" customWidth="1"/>
    <col min="531" max="531" width="22.1640625" customWidth="1"/>
    <col min="532" max="532" width="20.5" customWidth="1"/>
    <col min="533" max="533" width="28.6640625" customWidth="1"/>
    <col min="534" max="534" width="23" customWidth="1"/>
    <col min="535" max="535" width="35.33203125" bestFit="1" customWidth="1"/>
    <col min="536" max="536" width="0" hidden="1" customWidth="1"/>
    <col min="783" max="783" width="31.5" customWidth="1"/>
    <col min="784" max="784" width="4.83203125" customWidth="1"/>
    <col min="785" max="785" width="29.5" customWidth="1"/>
    <col min="786" max="786" width="21.33203125" customWidth="1"/>
    <col min="787" max="787" width="22.1640625" customWidth="1"/>
    <col min="788" max="788" width="20.5" customWidth="1"/>
    <col min="789" max="789" width="28.6640625" customWidth="1"/>
    <col min="790" max="790" width="23" customWidth="1"/>
    <col min="791" max="791" width="35.33203125" bestFit="1" customWidth="1"/>
    <col min="792" max="792" width="0" hidden="1" customWidth="1"/>
    <col min="1039" max="1039" width="31.5" customWidth="1"/>
    <col min="1040" max="1040" width="4.83203125" customWidth="1"/>
    <col min="1041" max="1041" width="29.5" customWidth="1"/>
    <col min="1042" max="1042" width="21.33203125" customWidth="1"/>
    <col min="1043" max="1043" width="22.1640625" customWidth="1"/>
    <col min="1044" max="1044" width="20.5" customWidth="1"/>
    <col min="1045" max="1045" width="28.6640625" customWidth="1"/>
    <col min="1046" max="1046" width="23" customWidth="1"/>
    <col min="1047" max="1047" width="35.33203125" bestFit="1" customWidth="1"/>
    <col min="1048" max="1048" width="0" hidden="1" customWidth="1"/>
    <col min="1295" max="1295" width="31.5" customWidth="1"/>
    <col min="1296" max="1296" width="4.83203125" customWidth="1"/>
    <col min="1297" max="1297" width="29.5" customWidth="1"/>
    <col min="1298" max="1298" width="21.33203125" customWidth="1"/>
    <col min="1299" max="1299" width="22.1640625" customWidth="1"/>
    <col min="1300" max="1300" width="20.5" customWidth="1"/>
    <col min="1301" max="1301" width="28.6640625" customWidth="1"/>
    <col min="1302" max="1302" width="23" customWidth="1"/>
    <col min="1303" max="1303" width="35.33203125" bestFit="1" customWidth="1"/>
    <col min="1304" max="1304" width="0" hidden="1" customWidth="1"/>
    <col min="1551" max="1551" width="31.5" customWidth="1"/>
    <col min="1552" max="1552" width="4.83203125" customWidth="1"/>
    <col min="1553" max="1553" width="29.5" customWidth="1"/>
    <col min="1554" max="1554" width="21.33203125" customWidth="1"/>
    <col min="1555" max="1555" width="22.1640625" customWidth="1"/>
    <col min="1556" max="1556" width="20.5" customWidth="1"/>
    <col min="1557" max="1557" width="28.6640625" customWidth="1"/>
    <col min="1558" max="1558" width="23" customWidth="1"/>
    <col min="1559" max="1559" width="35.33203125" bestFit="1" customWidth="1"/>
    <col min="1560" max="1560" width="0" hidden="1" customWidth="1"/>
    <col min="1807" max="1807" width="31.5" customWidth="1"/>
    <col min="1808" max="1808" width="4.83203125" customWidth="1"/>
    <col min="1809" max="1809" width="29.5" customWidth="1"/>
    <col min="1810" max="1810" width="21.33203125" customWidth="1"/>
    <col min="1811" max="1811" width="22.1640625" customWidth="1"/>
    <col min="1812" max="1812" width="20.5" customWidth="1"/>
    <col min="1813" max="1813" width="28.6640625" customWidth="1"/>
    <col min="1814" max="1814" width="23" customWidth="1"/>
    <col min="1815" max="1815" width="35.33203125" bestFit="1" customWidth="1"/>
    <col min="1816" max="1816" width="0" hidden="1" customWidth="1"/>
    <col min="2063" max="2063" width="31.5" customWidth="1"/>
    <col min="2064" max="2064" width="4.83203125" customWidth="1"/>
    <col min="2065" max="2065" width="29.5" customWidth="1"/>
    <col min="2066" max="2066" width="21.33203125" customWidth="1"/>
    <col min="2067" max="2067" width="22.1640625" customWidth="1"/>
    <col min="2068" max="2068" width="20.5" customWidth="1"/>
    <col min="2069" max="2069" width="28.6640625" customWidth="1"/>
    <col min="2070" max="2070" width="23" customWidth="1"/>
    <col min="2071" max="2071" width="35.33203125" bestFit="1" customWidth="1"/>
    <col min="2072" max="2072" width="0" hidden="1" customWidth="1"/>
    <col min="2319" max="2319" width="31.5" customWidth="1"/>
    <col min="2320" max="2320" width="4.83203125" customWidth="1"/>
    <col min="2321" max="2321" width="29.5" customWidth="1"/>
    <col min="2322" max="2322" width="21.33203125" customWidth="1"/>
    <col min="2323" max="2323" width="22.1640625" customWidth="1"/>
    <col min="2324" max="2324" width="20.5" customWidth="1"/>
    <col min="2325" max="2325" width="28.6640625" customWidth="1"/>
    <col min="2326" max="2326" width="23" customWidth="1"/>
    <col min="2327" max="2327" width="35.33203125" bestFit="1" customWidth="1"/>
    <col min="2328" max="2328" width="0" hidden="1" customWidth="1"/>
    <col min="2575" max="2575" width="31.5" customWidth="1"/>
    <col min="2576" max="2576" width="4.83203125" customWidth="1"/>
    <col min="2577" max="2577" width="29.5" customWidth="1"/>
    <col min="2578" max="2578" width="21.33203125" customWidth="1"/>
    <col min="2579" max="2579" width="22.1640625" customWidth="1"/>
    <col min="2580" max="2580" width="20.5" customWidth="1"/>
    <col min="2581" max="2581" width="28.6640625" customWidth="1"/>
    <col min="2582" max="2582" width="23" customWidth="1"/>
    <col min="2583" max="2583" width="35.33203125" bestFit="1" customWidth="1"/>
    <col min="2584" max="2584" width="0" hidden="1" customWidth="1"/>
    <col min="2831" max="2831" width="31.5" customWidth="1"/>
    <col min="2832" max="2832" width="4.83203125" customWidth="1"/>
    <col min="2833" max="2833" width="29.5" customWidth="1"/>
    <col min="2834" max="2834" width="21.33203125" customWidth="1"/>
    <col min="2835" max="2835" width="22.1640625" customWidth="1"/>
    <col min="2836" max="2836" width="20.5" customWidth="1"/>
    <col min="2837" max="2837" width="28.6640625" customWidth="1"/>
    <col min="2838" max="2838" width="23" customWidth="1"/>
    <col min="2839" max="2839" width="35.33203125" bestFit="1" customWidth="1"/>
    <col min="2840" max="2840" width="0" hidden="1" customWidth="1"/>
    <col min="3087" max="3087" width="31.5" customWidth="1"/>
    <col min="3088" max="3088" width="4.83203125" customWidth="1"/>
    <col min="3089" max="3089" width="29.5" customWidth="1"/>
    <col min="3090" max="3090" width="21.33203125" customWidth="1"/>
    <col min="3091" max="3091" width="22.1640625" customWidth="1"/>
    <col min="3092" max="3092" width="20.5" customWidth="1"/>
    <col min="3093" max="3093" width="28.6640625" customWidth="1"/>
    <col min="3094" max="3094" width="23" customWidth="1"/>
    <col min="3095" max="3095" width="35.33203125" bestFit="1" customWidth="1"/>
    <col min="3096" max="3096" width="0" hidden="1" customWidth="1"/>
    <col min="3343" max="3343" width="31.5" customWidth="1"/>
    <col min="3344" max="3344" width="4.83203125" customWidth="1"/>
    <col min="3345" max="3345" width="29.5" customWidth="1"/>
    <col min="3346" max="3346" width="21.33203125" customWidth="1"/>
    <col min="3347" max="3347" width="22.1640625" customWidth="1"/>
    <col min="3348" max="3348" width="20.5" customWidth="1"/>
    <col min="3349" max="3349" width="28.6640625" customWidth="1"/>
    <col min="3350" max="3350" width="23" customWidth="1"/>
    <col min="3351" max="3351" width="35.33203125" bestFit="1" customWidth="1"/>
    <col min="3352" max="3352" width="0" hidden="1" customWidth="1"/>
    <col min="3599" max="3599" width="31.5" customWidth="1"/>
    <col min="3600" max="3600" width="4.83203125" customWidth="1"/>
    <col min="3601" max="3601" width="29.5" customWidth="1"/>
    <col min="3602" max="3602" width="21.33203125" customWidth="1"/>
    <col min="3603" max="3603" width="22.1640625" customWidth="1"/>
    <col min="3604" max="3604" width="20.5" customWidth="1"/>
    <col min="3605" max="3605" width="28.6640625" customWidth="1"/>
    <col min="3606" max="3606" width="23" customWidth="1"/>
    <col min="3607" max="3607" width="35.33203125" bestFit="1" customWidth="1"/>
    <col min="3608" max="3608" width="0" hidden="1" customWidth="1"/>
    <col min="3855" max="3855" width="31.5" customWidth="1"/>
    <col min="3856" max="3856" width="4.83203125" customWidth="1"/>
    <col min="3857" max="3857" width="29.5" customWidth="1"/>
    <col min="3858" max="3858" width="21.33203125" customWidth="1"/>
    <col min="3859" max="3859" width="22.1640625" customWidth="1"/>
    <col min="3860" max="3860" width="20.5" customWidth="1"/>
    <col min="3861" max="3861" width="28.6640625" customWidth="1"/>
    <col min="3862" max="3862" width="23" customWidth="1"/>
    <col min="3863" max="3863" width="35.33203125" bestFit="1" customWidth="1"/>
    <col min="3864" max="3864" width="0" hidden="1" customWidth="1"/>
    <col min="4111" max="4111" width="31.5" customWidth="1"/>
    <col min="4112" max="4112" width="4.83203125" customWidth="1"/>
    <col min="4113" max="4113" width="29.5" customWidth="1"/>
    <col min="4114" max="4114" width="21.33203125" customWidth="1"/>
    <col min="4115" max="4115" width="22.1640625" customWidth="1"/>
    <col min="4116" max="4116" width="20.5" customWidth="1"/>
    <col min="4117" max="4117" width="28.6640625" customWidth="1"/>
    <col min="4118" max="4118" width="23" customWidth="1"/>
    <col min="4119" max="4119" width="35.33203125" bestFit="1" customWidth="1"/>
    <col min="4120" max="4120" width="0" hidden="1" customWidth="1"/>
    <col min="4367" max="4367" width="31.5" customWidth="1"/>
    <col min="4368" max="4368" width="4.83203125" customWidth="1"/>
    <col min="4369" max="4369" width="29.5" customWidth="1"/>
    <col min="4370" max="4370" width="21.33203125" customWidth="1"/>
    <col min="4371" max="4371" width="22.1640625" customWidth="1"/>
    <col min="4372" max="4372" width="20.5" customWidth="1"/>
    <col min="4373" max="4373" width="28.6640625" customWidth="1"/>
    <col min="4374" max="4374" width="23" customWidth="1"/>
    <col min="4375" max="4375" width="35.33203125" bestFit="1" customWidth="1"/>
    <col min="4376" max="4376" width="0" hidden="1" customWidth="1"/>
    <col min="4623" max="4623" width="31.5" customWidth="1"/>
    <col min="4624" max="4624" width="4.83203125" customWidth="1"/>
    <col min="4625" max="4625" width="29.5" customWidth="1"/>
    <col min="4626" max="4626" width="21.33203125" customWidth="1"/>
    <col min="4627" max="4627" width="22.1640625" customWidth="1"/>
    <col min="4628" max="4628" width="20.5" customWidth="1"/>
    <col min="4629" max="4629" width="28.6640625" customWidth="1"/>
    <col min="4630" max="4630" width="23" customWidth="1"/>
    <col min="4631" max="4631" width="35.33203125" bestFit="1" customWidth="1"/>
    <col min="4632" max="4632" width="0" hidden="1" customWidth="1"/>
    <col min="4879" max="4879" width="31.5" customWidth="1"/>
    <col min="4880" max="4880" width="4.83203125" customWidth="1"/>
    <col min="4881" max="4881" width="29.5" customWidth="1"/>
    <col min="4882" max="4882" width="21.33203125" customWidth="1"/>
    <col min="4883" max="4883" width="22.1640625" customWidth="1"/>
    <col min="4884" max="4884" width="20.5" customWidth="1"/>
    <col min="4885" max="4885" width="28.6640625" customWidth="1"/>
    <col min="4886" max="4886" width="23" customWidth="1"/>
    <col min="4887" max="4887" width="35.33203125" bestFit="1" customWidth="1"/>
    <col min="4888" max="4888" width="0" hidden="1" customWidth="1"/>
    <col min="5135" max="5135" width="31.5" customWidth="1"/>
    <col min="5136" max="5136" width="4.83203125" customWidth="1"/>
    <col min="5137" max="5137" width="29.5" customWidth="1"/>
    <col min="5138" max="5138" width="21.33203125" customWidth="1"/>
    <col min="5139" max="5139" width="22.1640625" customWidth="1"/>
    <col min="5140" max="5140" width="20.5" customWidth="1"/>
    <col min="5141" max="5141" width="28.6640625" customWidth="1"/>
    <col min="5142" max="5142" width="23" customWidth="1"/>
    <col min="5143" max="5143" width="35.33203125" bestFit="1" customWidth="1"/>
    <col min="5144" max="5144" width="0" hidden="1" customWidth="1"/>
    <col min="5391" max="5391" width="31.5" customWidth="1"/>
    <col min="5392" max="5392" width="4.83203125" customWidth="1"/>
    <col min="5393" max="5393" width="29.5" customWidth="1"/>
    <col min="5394" max="5394" width="21.33203125" customWidth="1"/>
    <col min="5395" max="5395" width="22.1640625" customWidth="1"/>
    <col min="5396" max="5396" width="20.5" customWidth="1"/>
    <col min="5397" max="5397" width="28.6640625" customWidth="1"/>
    <col min="5398" max="5398" width="23" customWidth="1"/>
    <col min="5399" max="5399" width="35.33203125" bestFit="1" customWidth="1"/>
    <col min="5400" max="5400" width="0" hidden="1" customWidth="1"/>
    <col min="5647" max="5647" width="31.5" customWidth="1"/>
    <col min="5648" max="5648" width="4.83203125" customWidth="1"/>
    <col min="5649" max="5649" width="29.5" customWidth="1"/>
    <col min="5650" max="5650" width="21.33203125" customWidth="1"/>
    <col min="5651" max="5651" width="22.1640625" customWidth="1"/>
    <col min="5652" max="5652" width="20.5" customWidth="1"/>
    <col min="5653" max="5653" width="28.6640625" customWidth="1"/>
    <col min="5654" max="5654" width="23" customWidth="1"/>
    <col min="5655" max="5655" width="35.33203125" bestFit="1" customWidth="1"/>
    <col min="5656" max="5656" width="0" hidden="1" customWidth="1"/>
    <col min="5903" max="5903" width="31.5" customWidth="1"/>
    <col min="5904" max="5904" width="4.83203125" customWidth="1"/>
    <col min="5905" max="5905" width="29.5" customWidth="1"/>
    <col min="5906" max="5906" width="21.33203125" customWidth="1"/>
    <col min="5907" max="5907" width="22.1640625" customWidth="1"/>
    <col min="5908" max="5908" width="20.5" customWidth="1"/>
    <col min="5909" max="5909" width="28.6640625" customWidth="1"/>
    <col min="5910" max="5910" width="23" customWidth="1"/>
    <col min="5911" max="5911" width="35.33203125" bestFit="1" customWidth="1"/>
    <col min="5912" max="5912" width="0" hidden="1" customWidth="1"/>
    <col min="6159" max="6159" width="31.5" customWidth="1"/>
    <col min="6160" max="6160" width="4.83203125" customWidth="1"/>
    <col min="6161" max="6161" width="29.5" customWidth="1"/>
    <col min="6162" max="6162" width="21.33203125" customWidth="1"/>
    <col min="6163" max="6163" width="22.1640625" customWidth="1"/>
    <col min="6164" max="6164" width="20.5" customWidth="1"/>
    <col min="6165" max="6165" width="28.6640625" customWidth="1"/>
    <col min="6166" max="6166" width="23" customWidth="1"/>
    <col min="6167" max="6167" width="35.33203125" bestFit="1" customWidth="1"/>
    <col min="6168" max="6168" width="0" hidden="1" customWidth="1"/>
    <col min="6415" max="6415" width="31.5" customWidth="1"/>
    <col min="6416" max="6416" width="4.83203125" customWidth="1"/>
    <col min="6417" max="6417" width="29.5" customWidth="1"/>
    <col min="6418" max="6418" width="21.33203125" customWidth="1"/>
    <col min="6419" max="6419" width="22.1640625" customWidth="1"/>
    <col min="6420" max="6420" width="20.5" customWidth="1"/>
    <col min="6421" max="6421" width="28.6640625" customWidth="1"/>
    <col min="6422" max="6422" width="23" customWidth="1"/>
    <col min="6423" max="6423" width="35.33203125" bestFit="1" customWidth="1"/>
    <col min="6424" max="6424" width="0" hidden="1" customWidth="1"/>
    <col min="6671" max="6671" width="31.5" customWidth="1"/>
    <col min="6672" max="6672" width="4.83203125" customWidth="1"/>
    <col min="6673" max="6673" width="29.5" customWidth="1"/>
    <col min="6674" max="6674" width="21.33203125" customWidth="1"/>
    <col min="6675" max="6675" width="22.1640625" customWidth="1"/>
    <col min="6676" max="6676" width="20.5" customWidth="1"/>
    <col min="6677" max="6677" width="28.6640625" customWidth="1"/>
    <col min="6678" max="6678" width="23" customWidth="1"/>
    <col min="6679" max="6679" width="35.33203125" bestFit="1" customWidth="1"/>
    <col min="6680" max="6680" width="0" hidden="1" customWidth="1"/>
    <col min="6927" max="6927" width="31.5" customWidth="1"/>
    <col min="6928" max="6928" width="4.83203125" customWidth="1"/>
    <col min="6929" max="6929" width="29.5" customWidth="1"/>
    <col min="6930" max="6930" width="21.33203125" customWidth="1"/>
    <col min="6931" max="6931" width="22.1640625" customWidth="1"/>
    <col min="6932" max="6932" width="20.5" customWidth="1"/>
    <col min="6933" max="6933" width="28.6640625" customWidth="1"/>
    <col min="6934" max="6934" width="23" customWidth="1"/>
    <col min="6935" max="6935" width="35.33203125" bestFit="1" customWidth="1"/>
    <col min="6936" max="6936" width="0" hidden="1" customWidth="1"/>
    <col min="7183" max="7183" width="31.5" customWidth="1"/>
    <col min="7184" max="7184" width="4.83203125" customWidth="1"/>
    <col min="7185" max="7185" width="29.5" customWidth="1"/>
    <col min="7186" max="7186" width="21.33203125" customWidth="1"/>
    <col min="7187" max="7187" width="22.1640625" customWidth="1"/>
    <col min="7188" max="7188" width="20.5" customWidth="1"/>
    <col min="7189" max="7189" width="28.6640625" customWidth="1"/>
    <col min="7190" max="7190" width="23" customWidth="1"/>
    <col min="7191" max="7191" width="35.33203125" bestFit="1" customWidth="1"/>
    <col min="7192" max="7192" width="0" hidden="1" customWidth="1"/>
    <col min="7439" max="7439" width="31.5" customWidth="1"/>
    <col min="7440" max="7440" width="4.83203125" customWidth="1"/>
    <col min="7441" max="7441" width="29.5" customWidth="1"/>
    <col min="7442" max="7442" width="21.33203125" customWidth="1"/>
    <col min="7443" max="7443" width="22.1640625" customWidth="1"/>
    <col min="7444" max="7444" width="20.5" customWidth="1"/>
    <col min="7445" max="7445" width="28.6640625" customWidth="1"/>
    <col min="7446" max="7446" width="23" customWidth="1"/>
    <col min="7447" max="7447" width="35.33203125" bestFit="1" customWidth="1"/>
    <col min="7448" max="7448" width="0" hidden="1" customWidth="1"/>
    <col min="7695" max="7695" width="31.5" customWidth="1"/>
    <col min="7696" max="7696" width="4.83203125" customWidth="1"/>
    <col min="7697" max="7697" width="29.5" customWidth="1"/>
    <col min="7698" max="7698" width="21.33203125" customWidth="1"/>
    <col min="7699" max="7699" width="22.1640625" customWidth="1"/>
    <col min="7700" max="7700" width="20.5" customWidth="1"/>
    <col min="7701" max="7701" width="28.6640625" customWidth="1"/>
    <col min="7702" max="7702" width="23" customWidth="1"/>
    <col min="7703" max="7703" width="35.33203125" bestFit="1" customWidth="1"/>
    <col min="7704" max="7704" width="0" hidden="1" customWidth="1"/>
    <col min="7951" max="7951" width="31.5" customWidth="1"/>
    <col min="7952" max="7952" width="4.83203125" customWidth="1"/>
    <col min="7953" max="7953" width="29.5" customWidth="1"/>
    <col min="7954" max="7954" width="21.33203125" customWidth="1"/>
    <col min="7955" max="7955" width="22.1640625" customWidth="1"/>
    <col min="7956" max="7956" width="20.5" customWidth="1"/>
    <col min="7957" max="7957" width="28.6640625" customWidth="1"/>
    <col min="7958" max="7958" width="23" customWidth="1"/>
    <col min="7959" max="7959" width="35.33203125" bestFit="1" customWidth="1"/>
    <col min="7960" max="7960" width="0" hidden="1" customWidth="1"/>
    <col min="8207" max="8207" width="31.5" customWidth="1"/>
    <col min="8208" max="8208" width="4.83203125" customWidth="1"/>
    <col min="8209" max="8209" width="29.5" customWidth="1"/>
    <col min="8210" max="8210" width="21.33203125" customWidth="1"/>
    <col min="8211" max="8211" width="22.1640625" customWidth="1"/>
    <col min="8212" max="8212" width="20.5" customWidth="1"/>
    <col min="8213" max="8213" width="28.6640625" customWidth="1"/>
    <col min="8214" max="8214" width="23" customWidth="1"/>
    <col min="8215" max="8215" width="35.33203125" bestFit="1" customWidth="1"/>
    <col min="8216" max="8216" width="0" hidden="1" customWidth="1"/>
    <col min="8463" max="8463" width="31.5" customWidth="1"/>
    <col min="8464" max="8464" width="4.83203125" customWidth="1"/>
    <col min="8465" max="8465" width="29.5" customWidth="1"/>
    <col min="8466" max="8466" width="21.33203125" customWidth="1"/>
    <col min="8467" max="8467" width="22.1640625" customWidth="1"/>
    <col min="8468" max="8468" width="20.5" customWidth="1"/>
    <col min="8469" max="8469" width="28.6640625" customWidth="1"/>
    <col min="8470" max="8470" width="23" customWidth="1"/>
    <col min="8471" max="8471" width="35.33203125" bestFit="1" customWidth="1"/>
    <col min="8472" max="8472" width="0" hidden="1" customWidth="1"/>
    <col min="8719" max="8719" width="31.5" customWidth="1"/>
    <col min="8720" max="8720" width="4.83203125" customWidth="1"/>
    <col min="8721" max="8721" width="29.5" customWidth="1"/>
    <col min="8722" max="8722" width="21.33203125" customWidth="1"/>
    <col min="8723" max="8723" width="22.1640625" customWidth="1"/>
    <col min="8724" max="8724" width="20.5" customWidth="1"/>
    <col min="8725" max="8725" width="28.6640625" customWidth="1"/>
    <col min="8726" max="8726" width="23" customWidth="1"/>
    <col min="8727" max="8727" width="35.33203125" bestFit="1" customWidth="1"/>
    <col min="8728" max="8728" width="0" hidden="1" customWidth="1"/>
    <col min="8975" max="8975" width="31.5" customWidth="1"/>
    <col min="8976" max="8976" width="4.83203125" customWidth="1"/>
    <col min="8977" max="8977" width="29.5" customWidth="1"/>
    <col min="8978" max="8978" width="21.33203125" customWidth="1"/>
    <col min="8979" max="8979" width="22.1640625" customWidth="1"/>
    <col min="8980" max="8980" width="20.5" customWidth="1"/>
    <col min="8981" max="8981" width="28.6640625" customWidth="1"/>
    <col min="8982" max="8982" width="23" customWidth="1"/>
    <col min="8983" max="8983" width="35.33203125" bestFit="1" customWidth="1"/>
    <col min="8984" max="8984" width="0" hidden="1" customWidth="1"/>
    <col min="9231" max="9231" width="31.5" customWidth="1"/>
    <col min="9232" max="9232" width="4.83203125" customWidth="1"/>
    <col min="9233" max="9233" width="29.5" customWidth="1"/>
    <col min="9234" max="9234" width="21.33203125" customWidth="1"/>
    <col min="9235" max="9235" width="22.1640625" customWidth="1"/>
    <col min="9236" max="9236" width="20.5" customWidth="1"/>
    <col min="9237" max="9237" width="28.6640625" customWidth="1"/>
    <col min="9238" max="9238" width="23" customWidth="1"/>
    <col min="9239" max="9239" width="35.33203125" bestFit="1" customWidth="1"/>
    <col min="9240" max="9240" width="0" hidden="1" customWidth="1"/>
    <col min="9487" max="9487" width="31.5" customWidth="1"/>
    <col min="9488" max="9488" width="4.83203125" customWidth="1"/>
    <col min="9489" max="9489" width="29.5" customWidth="1"/>
    <col min="9490" max="9490" width="21.33203125" customWidth="1"/>
    <col min="9491" max="9491" width="22.1640625" customWidth="1"/>
    <col min="9492" max="9492" width="20.5" customWidth="1"/>
    <col min="9493" max="9493" width="28.6640625" customWidth="1"/>
    <col min="9494" max="9494" width="23" customWidth="1"/>
    <col min="9495" max="9495" width="35.33203125" bestFit="1" customWidth="1"/>
    <col min="9496" max="9496" width="0" hidden="1" customWidth="1"/>
    <col min="9743" max="9743" width="31.5" customWidth="1"/>
    <col min="9744" max="9744" width="4.83203125" customWidth="1"/>
    <col min="9745" max="9745" width="29.5" customWidth="1"/>
    <col min="9746" max="9746" width="21.33203125" customWidth="1"/>
    <col min="9747" max="9747" width="22.1640625" customWidth="1"/>
    <col min="9748" max="9748" width="20.5" customWidth="1"/>
    <col min="9749" max="9749" width="28.6640625" customWidth="1"/>
    <col min="9750" max="9750" width="23" customWidth="1"/>
    <col min="9751" max="9751" width="35.33203125" bestFit="1" customWidth="1"/>
    <col min="9752" max="9752" width="0" hidden="1" customWidth="1"/>
    <col min="9999" max="9999" width="31.5" customWidth="1"/>
    <col min="10000" max="10000" width="4.83203125" customWidth="1"/>
    <col min="10001" max="10001" width="29.5" customWidth="1"/>
    <col min="10002" max="10002" width="21.33203125" customWidth="1"/>
    <col min="10003" max="10003" width="22.1640625" customWidth="1"/>
    <col min="10004" max="10004" width="20.5" customWidth="1"/>
    <col min="10005" max="10005" width="28.6640625" customWidth="1"/>
    <col min="10006" max="10006" width="23" customWidth="1"/>
    <col min="10007" max="10007" width="35.33203125" bestFit="1" customWidth="1"/>
    <col min="10008" max="10008" width="0" hidden="1" customWidth="1"/>
    <col min="10255" max="10255" width="31.5" customWidth="1"/>
    <col min="10256" max="10256" width="4.83203125" customWidth="1"/>
    <col min="10257" max="10257" width="29.5" customWidth="1"/>
    <col min="10258" max="10258" width="21.33203125" customWidth="1"/>
    <col min="10259" max="10259" width="22.1640625" customWidth="1"/>
    <col min="10260" max="10260" width="20.5" customWidth="1"/>
    <col min="10261" max="10261" width="28.6640625" customWidth="1"/>
    <col min="10262" max="10262" width="23" customWidth="1"/>
    <col min="10263" max="10263" width="35.33203125" bestFit="1" customWidth="1"/>
    <col min="10264" max="10264" width="0" hidden="1" customWidth="1"/>
    <col min="10511" max="10511" width="31.5" customWidth="1"/>
    <col min="10512" max="10512" width="4.83203125" customWidth="1"/>
    <col min="10513" max="10513" width="29.5" customWidth="1"/>
    <col min="10514" max="10514" width="21.33203125" customWidth="1"/>
    <col min="10515" max="10515" width="22.1640625" customWidth="1"/>
    <col min="10516" max="10516" width="20.5" customWidth="1"/>
    <col min="10517" max="10517" width="28.6640625" customWidth="1"/>
    <col min="10518" max="10518" width="23" customWidth="1"/>
    <col min="10519" max="10519" width="35.33203125" bestFit="1" customWidth="1"/>
    <col min="10520" max="10520" width="0" hidden="1" customWidth="1"/>
    <col min="10767" max="10767" width="31.5" customWidth="1"/>
    <col min="10768" max="10768" width="4.83203125" customWidth="1"/>
    <col min="10769" max="10769" width="29.5" customWidth="1"/>
    <col min="10770" max="10770" width="21.33203125" customWidth="1"/>
    <col min="10771" max="10771" width="22.1640625" customWidth="1"/>
    <col min="10772" max="10772" width="20.5" customWidth="1"/>
    <col min="10773" max="10773" width="28.6640625" customWidth="1"/>
    <col min="10774" max="10774" width="23" customWidth="1"/>
    <col min="10775" max="10775" width="35.33203125" bestFit="1" customWidth="1"/>
    <col min="10776" max="10776" width="0" hidden="1" customWidth="1"/>
    <col min="11023" max="11023" width="31.5" customWidth="1"/>
    <col min="11024" max="11024" width="4.83203125" customWidth="1"/>
    <col min="11025" max="11025" width="29.5" customWidth="1"/>
    <col min="11026" max="11026" width="21.33203125" customWidth="1"/>
    <col min="11027" max="11027" width="22.1640625" customWidth="1"/>
    <col min="11028" max="11028" width="20.5" customWidth="1"/>
    <col min="11029" max="11029" width="28.6640625" customWidth="1"/>
    <col min="11030" max="11030" width="23" customWidth="1"/>
    <col min="11031" max="11031" width="35.33203125" bestFit="1" customWidth="1"/>
    <col min="11032" max="11032" width="0" hidden="1" customWidth="1"/>
    <col min="11279" max="11279" width="31.5" customWidth="1"/>
    <col min="11280" max="11280" width="4.83203125" customWidth="1"/>
    <col min="11281" max="11281" width="29.5" customWidth="1"/>
    <col min="11282" max="11282" width="21.33203125" customWidth="1"/>
    <col min="11283" max="11283" width="22.1640625" customWidth="1"/>
    <col min="11284" max="11284" width="20.5" customWidth="1"/>
    <col min="11285" max="11285" width="28.6640625" customWidth="1"/>
    <col min="11286" max="11286" width="23" customWidth="1"/>
    <col min="11287" max="11287" width="35.33203125" bestFit="1" customWidth="1"/>
    <col min="11288" max="11288" width="0" hidden="1" customWidth="1"/>
    <col min="11535" max="11535" width="31.5" customWidth="1"/>
    <col min="11536" max="11536" width="4.83203125" customWidth="1"/>
    <col min="11537" max="11537" width="29.5" customWidth="1"/>
    <col min="11538" max="11538" width="21.33203125" customWidth="1"/>
    <col min="11539" max="11539" width="22.1640625" customWidth="1"/>
    <col min="11540" max="11540" width="20.5" customWidth="1"/>
    <col min="11541" max="11541" width="28.6640625" customWidth="1"/>
    <col min="11542" max="11542" width="23" customWidth="1"/>
    <col min="11543" max="11543" width="35.33203125" bestFit="1" customWidth="1"/>
    <col min="11544" max="11544" width="0" hidden="1" customWidth="1"/>
    <col min="11791" max="11791" width="31.5" customWidth="1"/>
    <col min="11792" max="11792" width="4.83203125" customWidth="1"/>
    <col min="11793" max="11793" width="29.5" customWidth="1"/>
    <col min="11794" max="11794" width="21.33203125" customWidth="1"/>
    <col min="11795" max="11795" width="22.1640625" customWidth="1"/>
    <col min="11796" max="11796" width="20.5" customWidth="1"/>
    <col min="11797" max="11797" width="28.6640625" customWidth="1"/>
    <col min="11798" max="11798" width="23" customWidth="1"/>
    <col min="11799" max="11799" width="35.33203125" bestFit="1" customWidth="1"/>
    <col min="11800" max="11800" width="0" hidden="1" customWidth="1"/>
    <col min="12047" max="12047" width="31.5" customWidth="1"/>
    <col min="12048" max="12048" width="4.83203125" customWidth="1"/>
    <col min="12049" max="12049" width="29.5" customWidth="1"/>
    <col min="12050" max="12050" width="21.33203125" customWidth="1"/>
    <col min="12051" max="12051" width="22.1640625" customWidth="1"/>
    <col min="12052" max="12052" width="20.5" customWidth="1"/>
    <col min="12053" max="12053" width="28.6640625" customWidth="1"/>
    <col min="12054" max="12054" width="23" customWidth="1"/>
    <col min="12055" max="12055" width="35.33203125" bestFit="1" customWidth="1"/>
    <col min="12056" max="12056" width="0" hidden="1" customWidth="1"/>
    <col min="12303" max="12303" width="31.5" customWidth="1"/>
    <col min="12304" max="12304" width="4.83203125" customWidth="1"/>
    <col min="12305" max="12305" width="29.5" customWidth="1"/>
    <col min="12306" max="12306" width="21.33203125" customWidth="1"/>
    <col min="12307" max="12307" width="22.1640625" customWidth="1"/>
    <col min="12308" max="12308" width="20.5" customWidth="1"/>
    <col min="12309" max="12309" width="28.6640625" customWidth="1"/>
    <col min="12310" max="12310" width="23" customWidth="1"/>
    <col min="12311" max="12311" width="35.33203125" bestFit="1" customWidth="1"/>
    <col min="12312" max="12312" width="0" hidden="1" customWidth="1"/>
    <col min="12559" max="12559" width="31.5" customWidth="1"/>
    <col min="12560" max="12560" width="4.83203125" customWidth="1"/>
    <col min="12561" max="12561" width="29.5" customWidth="1"/>
    <col min="12562" max="12562" width="21.33203125" customWidth="1"/>
    <col min="12563" max="12563" width="22.1640625" customWidth="1"/>
    <col min="12564" max="12564" width="20.5" customWidth="1"/>
    <col min="12565" max="12565" width="28.6640625" customWidth="1"/>
    <col min="12566" max="12566" width="23" customWidth="1"/>
    <col min="12567" max="12567" width="35.33203125" bestFit="1" customWidth="1"/>
    <col min="12568" max="12568" width="0" hidden="1" customWidth="1"/>
    <col min="12815" max="12815" width="31.5" customWidth="1"/>
    <col min="12816" max="12816" width="4.83203125" customWidth="1"/>
    <col min="12817" max="12817" width="29.5" customWidth="1"/>
    <col min="12818" max="12818" width="21.33203125" customWidth="1"/>
    <col min="12819" max="12819" width="22.1640625" customWidth="1"/>
    <col min="12820" max="12820" width="20.5" customWidth="1"/>
    <col min="12821" max="12821" width="28.6640625" customWidth="1"/>
    <col min="12822" max="12822" width="23" customWidth="1"/>
    <col min="12823" max="12823" width="35.33203125" bestFit="1" customWidth="1"/>
    <col min="12824" max="12824" width="0" hidden="1" customWidth="1"/>
    <col min="13071" max="13071" width="31.5" customWidth="1"/>
    <col min="13072" max="13072" width="4.83203125" customWidth="1"/>
    <col min="13073" max="13073" width="29.5" customWidth="1"/>
    <col min="13074" max="13074" width="21.33203125" customWidth="1"/>
    <col min="13075" max="13075" width="22.1640625" customWidth="1"/>
    <col min="13076" max="13076" width="20.5" customWidth="1"/>
    <col min="13077" max="13077" width="28.6640625" customWidth="1"/>
    <col min="13078" max="13078" width="23" customWidth="1"/>
    <col min="13079" max="13079" width="35.33203125" bestFit="1" customWidth="1"/>
    <col min="13080" max="13080" width="0" hidden="1" customWidth="1"/>
    <col min="13327" max="13327" width="31.5" customWidth="1"/>
    <col min="13328" max="13328" width="4.83203125" customWidth="1"/>
    <col min="13329" max="13329" width="29.5" customWidth="1"/>
    <col min="13330" max="13330" width="21.33203125" customWidth="1"/>
    <col min="13331" max="13331" width="22.1640625" customWidth="1"/>
    <col min="13332" max="13332" width="20.5" customWidth="1"/>
    <col min="13333" max="13333" width="28.6640625" customWidth="1"/>
    <col min="13334" max="13334" width="23" customWidth="1"/>
    <col min="13335" max="13335" width="35.33203125" bestFit="1" customWidth="1"/>
    <col min="13336" max="13336" width="0" hidden="1" customWidth="1"/>
    <col min="13583" max="13583" width="31.5" customWidth="1"/>
    <col min="13584" max="13584" width="4.83203125" customWidth="1"/>
    <col min="13585" max="13585" width="29.5" customWidth="1"/>
    <col min="13586" max="13586" width="21.33203125" customWidth="1"/>
    <col min="13587" max="13587" width="22.1640625" customWidth="1"/>
    <col min="13588" max="13588" width="20.5" customWidth="1"/>
    <col min="13589" max="13589" width="28.6640625" customWidth="1"/>
    <col min="13590" max="13590" width="23" customWidth="1"/>
    <col min="13591" max="13591" width="35.33203125" bestFit="1" customWidth="1"/>
    <col min="13592" max="13592" width="0" hidden="1" customWidth="1"/>
    <col min="13839" max="13839" width="31.5" customWidth="1"/>
    <col min="13840" max="13840" width="4.83203125" customWidth="1"/>
    <col min="13841" max="13841" width="29.5" customWidth="1"/>
    <col min="13842" max="13842" width="21.33203125" customWidth="1"/>
    <col min="13843" max="13843" width="22.1640625" customWidth="1"/>
    <col min="13844" max="13844" width="20.5" customWidth="1"/>
    <col min="13845" max="13845" width="28.6640625" customWidth="1"/>
    <col min="13846" max="13846" width="23" customWidth="1"/>
    <col min="13847" max="13847" width="35.33203125" bestFit="1" customWidth="1"/>
    <col min="13848" max="13848" width="0" hidden="1" customWidth="1"/>
    <col min="14095" max="14095" width="31.5" customWidth="1"/>
    <col min="14096" max="14096" width="4.83203125" customWidth="1"/>
    <col min="14097" max="14097" width="29.5" customWidth="1"/>
    <col min="14098" max="14098" width="21.33203125" customWidth="1"/>
    <col min="14099" max="14099" width="22.1640625" customWidth="1"/>
    <col min="14100" max="14100" width="20.5" customWidth="1"/>
    <col min="14101" max="14101" width="28.6640625" customWidth="1"/>
    <col min="14102" max="14102" width="23" customWidth="1"/>
    <col min="14103" max="14103" width="35.33203125" bestFit="1" customWidth="1"/>
    <col min="14104" max="14104" width="0" hidden="1" customWidth="1"/>
    <col min="14351" max="14351" width="31.5" customWidth="1"/>
    <col min="14352" max="14352" width="4.83203125" customWidth="1"/>
    <col min="14353" max="14353" width="29.5" customWidth="1"/>
    <col min="14354" max="14354" width="21.33203125" customWidth="1"/>
    <col min="14355" max="14355" width="22.1640625" customWidth="1"/>
    <col min="14356" max="14356" width="20.5" customWidth="1"/>
    <col min="14357" max="14357" width="28.6640625" customWidth="1"/>
    <col min="14358" max="14358" width="23" customWidth="1"/>
    <col min="14359" max="14359" width="35.33203125" bestFit="1" customWidth="1"/>
    <col min="14360" max="14360" width="0" hidden="1" customWidth="1"/>
    <col min="14607" max="14607" width="31.5" customWidth="1"/>
    <col min="14608" max="14608" width="4.83203125" customWidth="1"/>
    <col min="14609" max="14609" width="29.5" customWidth="1"/>
    <col min="14610" max="14610" width="21.33203125" customWidth="1"/>
    <col min="14611" max="14611" width="22.1640625" customWidth="1"/>
    <col min="14612" max="14612" width="20.5" customWidth="1"/>
    <col min="14613" max="14613" width="28.6640625" customWidth="1"/>
    <col min="14614" max="14614" width="23" customWidth="1"/>
    <col min="14615" max="14615" width="35.33203125" bestFit="1" customWidth="1"/>
    <col min="14616" max="14616" width="0" hidden="1" customWidth="1"/>
    <col min="14863" max="14863" width="31.5" customWidth="1"/>
    <col min="14864" max="14864" width="4.83203125" customWidth="1"/>
    <col min="14865" max="14865" width="29.5" customWidth="1"/>
    <col min="14866" max="14866" width="21.33203125" customWidth="1"/>
    <col min="14867" max="14867" width="22.1640625" customWidth="1"/>
    <col min="14868" max="14868" width="20.5" customWidth="1"/>
    <col min="14869" max="14869" width="28.6640625" customWidth="1"/>
    <col min="14870" max="14870" width="23" customWidth="1"/>
    <col min="14871" max="14871" width="35.33203125" bestFit="1" customWidth="1"/>
    <col min="14872" max="14872" width="0" hidden="1" customWidth="1"/>
    <col min="15119" max="15119" width="31.5" customWidth="1"/>
    <col min="15120" max="15120" width="4.83203125" customWidth="1"/>
    <col min="15121" max="15121" width="29.5" customWidth="1"/>
    <col min="15122" max="15122" width="21.33203125" customWidth="1"/>
    <col min="15123" max="15123" width="22.1640625" customWidth="1"/>
    <col min="15124" max="15124" width="20.5" customWidth="1"/>
    <col min="15125" max="15125" width="28.6640625" customWidth="1"/>
    <col min="15126" max="15126" width="23" customWidth="1"/>
    <col min="15127" max="15127" width="35.33203125" bestFit="1" customWidth="1"/>
    <col min="15128" max="15128" width="0" hidden="1" customWidth="1"/>
    <col min="15375" max="15375" width="31.5" customWidth="1"/>
    <col min="15376" max="15376" width="4.83203125" customWidth="1"/>
    <col min="15377" max="15377" width="29.5" customWidth="1"/>
    <col min="15378" max="15378" width="21.33203125" customWidth="1"/>
    <col min="15379" max="15379" width="22.1640625" customWidth="1"/>
    <col min="15380" max="15380" width="20.5" customWidth="1"/>
    <col min="15381" max="15381" width="28.6640625" customWidth="1"/>
    <col min="15382" max="15382" width="23" customWidth="1"/>
    <col min="15383" max="15383" width="35.33203125" bestFit="1" customWidth="1"/>
    <col min="15384" max="15384" width="0" hidden="1" customWidth="1"/>
    <col min="15631" max="15631" width="31.5" customWidth="1"/>
    <col min="15632" max="15632" width="4.83203125" customWidth="1"/>
    <col min="15633" max="15633" width="29.5" customWidth="1"/>
    <col min="15634" max="15634" width="21.33203125" customWidth="1"/>
    <col min="15635" max="15635" width="22.1640625" customWidth="1"/>
    <col min="15636" max="15636" width="20.5" customWidth="1"/>
    <col min="15637" max="15637" width="28.6640625" customWidth="1"/>
    <col min="15638" max="15638" width="23" customWidth="1"/>
    <col min="15639" max="15639" width="35.33203125" bestFit="1" customWidth="1"/>
    <col min="15640" max="15640" width="0" hidden="1" customWidth="1"/>
    <col min="15887" max="15887" width="31.5" customWidth="1"/>
    <col min="15888" max="15888" width="4.83203125" customWidth="1"/>
    <col min="15889" max="15889" width="29.5" customWidth="1"/>
    <col min="15890" max="15890" width="21.33203125" customWidth="1"/>
    <col min="15891" max="15891" width="22.1640625" customWidth="1"/>
    <col min="15892" max="15892" width="20.5" customWidth="1"/>
    <col min="15893" max="15893" width="28.6640625" customWidth="1"/>
    <col min="15894" max="15894" width="23" customWidth="1"/>
    <col min="15895" max="15895" width="35.33203125" bestFit="1" customWidth="1"/>
    <col min="15896" max="15896" width="0" hidden="1" customWidth="1"/>
    <col min="16143" max="16143" width="31.5" customWidth="1"/>
    <col min="16144" max="16144" width="4.83203125" customWidth="1"/>
    <col min="16145" max="16145" width="29.5" customWidth="1"/>
    <col min="16146" max="16146" width="21.33203125" customWidth="1"/>
    <col min="16147" max="16147" width="22.1640625" customWidth="1"/>
    <col min="16148" max="16148" width="20.5" customWidth="1"/>
    <col min="16149" max="16149" width="28.6640625" customWidth="1"/>
    <col min="16150" max="16150" width="23" customWidth="1"/>
    <col min="16151" max="16151" width="35.33203125" bestFit="1" customWidth="1"/>
    <col min="16152" max="16152" width="0" hidden="1" customWidth="1"/>
  </cols>
  <sheetData>
    <row r="1" spans="1:28" ht="16" thickBot="1" x14ac:dyDescent="0.25"/>
    <row r="2" spans="1:28" s="15" customFormat="1" x14ac:dyDescent="0.2">
      <c r="A2" s="14"/>
      <c r="B2" s="522" t="s">
        <v>228</v>
      </c>
      <c r="C2" s="522"/>
      <c r="D2" s="522"/>
      <c r="E2" s="522"/>
      <c r="F2" s="522"/>
      <c r="G2" s="522"/>
      <c r="H2" s="522"/>
      <c r="I2" s="522"/>
      <c r="J2" s="522"/>
      <c r="K2" s="522"/>
      <c r="L2" s="522"/>
      <c r="M2" s="522"/>
      <c r="N2" s="522"/>
      <c r="O2" s="522"/>
      <c r="P2" s="522"/>
      <c r="Q2" s="522"/>
      <c r="R2" s="522"/>
      <c r="S2" s="521" t="s">
        <v>233</v>
      </c>
      <c r="T2" s="521"/>
      <c r="U2" s="521"/>
      <c r="Y2" s="363"/>
      <c r="Z2" s="363"/>
      <c r="AA2" s="363"/>
      <c r="AB2" s="298"/>
    </row>
    <row r="3" spans="1:28" s="15" customFormat="1" x14ac:dyDescent="0.2">
      <c r="A3" s="16"/>
      <c r="B3" s="522"/>
      <c r="C3" s="522"/>
      <c r="D3" s="522"/>
      <c r="E3" s="522"/>
      <c r="F3" s="522"/>
      <c r="G3" s="522"/>
      <c r="H3" s="522"/>
      <c r="I3" s="522"/>
      <c r="J3" s="522"/>
      <c r="K3" s="522"/>
      <c r="L3" s="522"/>
      <c r="M3" s="522"/>
      <c r="N3" s="522"/>
      <c r="O3" s="522"/>
      <c r="P3" s="522"/>
      <c r="Q3" s="522"/>
      <c r="R3" s="522"/>
      <c r="S3" s="521" t="s">
        <v>234</v>
      </c>
      <c r="T3" s="521"/>
      <c r="U3" s="521"/>
      <c r="Y3" s="363"/>
      <c r="Z3" s="363"/>
      <c r="AA3" s="363"/>
      <c r="AB3" s="298"/>
    </row>
    <row r="4" spans="1:28" s="15" customFormat="1" ht="14" x14ac:dyDescent="0.2">
      <c r="A4" s="16"/>
      <c r="B4" s="522" t="s">
        <v>226</v>
      </c>
      <c r="C4" s="522"/>
      <c r="D4" s="522"/>
      <c r="E4" s="522"/>
      <c r="F4" s="522"/>
      <c r="G4" s="522"/>
      <c r="H4" s="522"/>
      <c r="I4" s="522"/>
      <c r="J4" s="522"/>
      <c r="K4" s="522"/>
      <c r="L4" s="522"/>
      <c r="M4" s="522"/>
      <c r="N4" s="522"/>
      <c r="O4" s="522"/>
      <c r="P4" s="522"/>
      <c r="Q4" s="522"/>
      <c r="R4" s="522"/>
      <c r="S4" s="523" t="s">
        <v>235</v>
      </c>
      <c r="T4" s="523"/>
      <c r="U4" s="523"/>
      <c r="Y4" s="363"/>
      <c r="Z4" s="363"/>
      <c r="AA4" s="363"/>
      <c r="AB4" s="298"/>
    </row>
    <row r="5" spans="1:28" s="15" customFormat="1" thickBot="1" x14ac:dyDescent="0.25">
      <c r="A5" s="17"/>
      <c r="B5" s="522"/>
      <c r="C5" s="522"/>
      <c r="D5" s="522"/>
      <c r="E5" s="522"/>
      <c r="F5" s="522"/>
      <c r="G5" s="522"/>
      <c r="H5" s="522"/>
      <c r="I5" s="522"/>
      <c r="J5" s="522"/>
      <c r="K5" s="522"/>
      <c r="L5" s="522"/>
      <c r="M5" s="522"/>
      <c r="N5" s="522"/>
      <c r="O5" s="522"/>
      <c r="P5" s="522"/>
      <c r="Q5" s="522"/>
      <c r="R5" s="522"/>
      <c r="S5" s="523"/>
      <c r="T5" s="523"/>
      <c r="U5" s="523"/>
      <c r="Y5" s="363"/>
      <c r="Z5" s="363"/>
      <c r="AA5" s="363"/>
      <c r="AB5" s="298"/>
    </row>
    <row r="6" spans="1:28" ht="20" thickBot="1" x14ac:dyDescent="0.25">
      <c r="A6" s="529" t="s">
        <v>193</v>
      </c>
      <c r="B6" s="530"/>
      <c r="C6" s="530"/>
      <c r="D6" s="530"/>
      <c r="E6" s="530"/>
      <c r="F6" s="530"/>
      <c r="G6" s="530"/>
      <c r="H6" s="530"/>
      <c r="I6" s="530"/>
      <c r="J6" s="530"/>
      <c r="K6" s="530"/>
      <c r="L6" s="530"/>
      <c r="M6" s="530"/>
      <c r="N6" s="530"/>
      <c r="O6" s="530"/>
      <c r="P6" s="530"/>
      <c r="Q6" s="530"/>
      <c r="R6" s="530"/>
      <c r="S6" s="530"/>
      <c r="T6" s="530"/>
      <c r="U6" s="530"/>
      <c r="V6" s="179"/>
      <c r="W6" s="490"/>
      <c r="X6" s="491"/>
      <c r="Y6" s="491"/>
      <c r="Z6" s="491"/>
      <c r="AA6" s="491"/>
      <c r="AB6" s="435"/>
    </row>
    <row r="7" spans="1:28" ht="37.5" customHeight="1" thickBot="1" x14ac:dyDescent="0.25">
      <c r="A7" s="538" t="s">
        <v>0</v>
      </c>
      <c r="B7" s="534" t="s">
        <v>194</v>
      </c>
      <c r="C7" s="392"/>
      <c r="D7" s="535" t="s">
        <v>664</v>
      </c>
      <c r="E7" s="536"/>
      <c r="F7" s="537"/>
      <c r="G7" s="538" t="s">
        <v>1</v>
      </c>
      <c r="H7" s="538" t="s">
        <v>19</v>
      </c>
      <c r="I7" s="106"/>
      <c r="J7" s="539" t="s">
        <v>665</v>
      </c>
      <c r="K7" s="540"/>
      <c r="L7" s="540"/>
      <c r="M7" s="540"/>
      <c r="N7" s="540"/>
      <c r="O7" s="540"/>
      <c r="P7" s="540"/>
      <c r="Q7" s="540"/>
      <c r="R7" s="540"/>
      <c r="S7" s="511" t="s">
        <v>192</v>
      </c>
      <c r="T7" s="511" t="s">
        <v>20</v>
      </c>
      <c r="U7" s="512" t="s">
        <v>223</v>
      </c>
      <c r="V7" s="517" t="s">
        <v>195</v>
      </c>
      <c r="W7" s="502" t="s">
        <v>1022</v>
      </c>
      <c r="X7" s="515" t="s">
        <v>214</v>
      </c>
      <c r="Y7" s="503" t="s">
        <v>1018</v>
      </c>
      <c r="Z7" s="503" t="s">
        <v>1019</v>
      </c>
      <c r="AA7" s="504" t="s">
        <v>1020</v>
      </c>
      <c r="AB7" s="503" t="s">
        <v>1021</v>
      </c>
    </row>
    <row r="8" spans="1:28" ht="66" thickBot="1" x14ac:dyDescent="0.25">
      <c r="A8" s="398"/>
      <c r="B8" s="393"/>
      <c r="C8" s="395"/>
      <c r="D8" s="107" t="s">
        <v>666</v>
      </c>
      <c r="E8" s="107" t="s">
        <v>667</v>
      </c>
      <c r="F8" s="107" t="s">
        <v>668</v>
      </c>
      <c r="G8" s="398"/>
      <c r="H8" s="398"/>
      <c r="I8" s="108" t="s">
        <v>669</v>
      </c>
      <c r="J8" s="108" t="s">
        <v>670</v>
      </c>
      <c r="K8" s="108" t="s">
        <v>671</v>
      </c>
      <c r="L8" s="108" t="s">
        <v>672</v>
      </c>
      <c r="M8" s="108" t="s">
        <v>673</v>
      </c>
      <c r="N8" s="108" t="s">
        <v>674</v>
      </c>
      <c r="O8" s="108" t="s">
        <v>675</v>
      </c>
      <c r="P8" s="108" t="s">
        <v>676</v>
      </c>
      <c r="Q8" s="108" t="s">
        <v>677</v>
      </c>
      <c r="R8" s="165" t="s">
        <v>678</v>
      </c>
      <c r="S8" s="511"/>
      <c r="T8" s="511"/>
      <c r="U8" s="512"/>
      <c r="V8" s="518"/>
      <c r="W8" s="502"/>
      <c r="X8" s="516"/>
      <c r="Y8" s="503"/>
      <c r="Z8" s="503"/>
      <c r="AA8" s="504"/>
      <c r="AB8" s="503"/>
    </row>
    <row r="9" spans="1:28" ht="75.75" customHeight="1" thickBot="1" x14ac:dyDescent="0.25">
      <c r="A9" s="541" t="s">
        <v>844</v>
      </c>
      <c r="B9" s="109" t="s">
        <v>3</v>
      </c>
      <c r="C9" s="110" t="s">
        <v>637</v>
      </c>
      <c r="D9" s="110" t="s">
        <v>638</v>
      </c>
      <c r="E9" s="110"/>
      <c r="F9" s="110"/>
      <c r="G9" s="111" t="s">
        <v>639</v>
      </c>
      <c r="H9" s="111" t="s">
        <v>22</v>
      </c>
      <c r="I9" s="112"/>
      <c r="J9" s="112" t="s">
        <v>638</v>
      </c>
      <c r="K9" s="112" t="s">
        <v>638</v>
      </c>
      <c r="L9" s="112"/>
      <c r="M9" s="112"/>
      <c r="N9" s="112"/>
      <c r="O9" s="112"/>
      <c r="P9" s="112"/>
      <c r="Q9" s="112"/>
      <c r="R9" s="112"/>
      <c r="S9" s="542" t="s">
        <v>953</v>
      </c>
      <c r="T9" s="543"/>
      <c r="U9" s="544"/>
      <c r="V9" s="221"/>
      <c r="W9" s="293" t="s">
        <v>1134</v>
      </c>
      <c r="X9" s="321"/>
      <c r="Y9" s="364">
        <v>0.33</v>
      </c>
      <c r="Z9" s="364">
        <v>0.67</v>
      </c>
      <c r="AA9" s="365">
        <v>0</v>
      </c>
      <c r="AB9" s="299">
        <f>SUM(Y9:AA9)</f>
        <v>1</v>
      </c>
    </row>
    <row r="10" spans="1:28" ht="177" thickBot="1" x14ac:dyDescent="0.25">
      <c r="A10" s="532"/>
      <c r="B10" s="113" t="s">
        <v>4</v>
      </c>
      <c r="C10" s="114" t="s">
        <v>640</v>
      </c>
      <c r="D10" s="114" t="s">
        <v>638</v>
      </c>
      <c r="E10" s="114"/>
      <c r="F10" s="114"/>
      <c r="G10" s="114" t="s">
        <v>641</v>
      </c>
      <c r="H10" s="114" t="s">
        <v>642</v>
      </c>
      <c r="I10" s="112" t="s">
        <v>638</v>
      </c>
      <c r="J10" s="112" t="s">
        <v>638</v>
      </c>
      <c r="K10" s="112" t="s">
        <v>638</v>
      </c>
      <c r="L10" s="112" t="s">
        <v>638</v>
      </c>
      <c r="M10" s="112" t="s">
        <v>638</v>
      </c>
      <c r="N10" s="112" t="s">
        <v>638</v>
      </c>
      <c r="O10" s="112" t="s">
        <v>638</v>
      </c>
      <c r="P10" s="112" t="s">
        <v>638</v>
      </c>
      <c r="Q10" s="112" t="s">
        <v>638</v>
      </c>
      <c r="R10" s="166"/>
      <c r="S10" s="174" t="s">
        <v>899</v>
      </c>
      <c r="T10" s="173" t="s">
        <v>900</v>
      </c>
      <c r="U10" s="145" t="s">
        <v>893</v>
      </c>
      <c r="V10" s="222"/>
      <c r="W10" s="294" t="s">
        <v>1042</v>
      </c>
      <c r="X10" s="320" t="s">
        <v>1156</v>
      </c>
      <c r="Y10" s="366">
        <v>0.33</v>
      </c>
      <c r="Z10" s="366">
        <v>0.34</v>
      </c>
      <c r="AA10" s="367">
        <v>0.33</v>
      </c>
      <c r="AB10" s="278">
        <f t="shared" ref="AB10:AB37" si="0">SUM(Y10:AA10)</f>
        <v>1</v>
      </c>
    </row>
    <row r="11" spans="1:28" ht="171.75" customHeight="1" thickBot="1" x14ac:dyDescent="0.25">
      <c r="A11" s="532"/>
      <c r="B11" s="113" t="s">
        <v>196</v>
      </c>
      <c r="C11" s="114" t="s">
        <v>643</v>
      </c>
      <c r="D11" s="114" t="s">
        <v>638</v>
      </c>
      <c r="E11" s="114"/>
      <c r="F11" s="114"/>
      <c r="G11" s="114" t="s">
        <v>644</v>
      </c>
      <c r="H11" s="114" t="s">
        <v>22</v>
      </c>
      <c r="I11" s="112"/>
      <c r="J11" s="112"/>
      <c r="K11" s="112"/>
      <c r="L11" s="112"/>
      <c r="M11" s="112"/>
      <c r="N11" s="112"/>
      <c r="O11" s="112"/>
      <c r="P11" s="112"/>
      <c r="Q11" s="112" t="s">
        <v>638</v>
      </c>
      <c r="R11" s="112"/>
      <c r="S11" s="162" t="s">
        <v>1157</v>
      </c>
      <c r="T11" s="172" t="s">
        <v>1158</v>
      </c>
      <c r="U11" s="145" t="s">
        <v>893</v>
      </c>
      <c r="V11" s="222"/>
      <c r="W11" s="294" t="s">
        <v>1043</v>
      </c>
      <c r="X11" s="320" t="s">
        <v>1116</v>
      </c>
      <c r="Y11" s="366">
        <v>0</v>
      </c>
      <c r="Z11" s="366">
        <v>0</v>
      </c>
      <c r="AA11" s="367">
        <v>1</v>
      </c>
      <c r="AB11" s="278">
        <f t="shared" si="0"/>
        <v>1</v>
      </c>
    </row>
    <row r="12" spans="1:28" ht="113" thickBot="1" x14ac:dyDescent="0.25">
      <c r="A12" s="532"/>
      <c r="B12" s="113" t="s">
        <v>198</v>
      </c>
      <c r="C12" s="114" t="s">
        <v>645</v>
      </c>
      <c r="D12" s="114" t="s">
        <v>638</v>
      </c>
      <c r="E12" s="114"/>
      <c r="F12" s="114"/>
      <c r="G12" s="114" t="s">
        <v>646</v>
      </c>
      <c r="H12" s="114" t="s">
        <v>647</v>
      </c>
      <c r="I12" s="112"/>
      <c r="J12" s="112"/>
      <c r="K12" s="112"/>
      <c r="L12" s="112"/>
      <c r="M12" s="112"/>
      <c r="N12" s="112"/>
      <c r="O12" s="112"/>
      <c r="P12" s="112"/>
      <c r="Q12" s="112" t="s">
        <v>638</v>
      </c>
      <c r="R12" s="112"/>
      <c r="S12" s="162" t="s">
        <v>959</v>
      </c>
      <c r="T12" s="162" t="s">
        <v>960</v>
      </c>
      <c r="U12" s="145" t="s">
        <v>893</v>
      </c>
      <c r="V12" s="222"/>
      <c r="W12" s="294" t="s">
        <v>1137</v>
      </c>
      <c r="X12" s="320" t="s">
        <v>1159</v>
      </c>
      <c r="Y12" s="366">
        <v>0.2</v>
      </c>
      <c r="Z12" s="366">
        <v>0.4</v>
      </c>
      <c r="AA12" s="367">
        <v>0.4</v>
      </c>
      <c r="AB12" s="278">
        <f t="shared" si="0"/>
        <v>1</v>
      </c>
    </row>
    <row r="13" spans="1:28" ht="60.75" customHeight="1" thickBot="1" x14ac:dyDescent="0.25">
      <c r="A13" s="532"/>
      <c r="B13" s="113" t="s">
        <v>204</v>
      </c>
      <c r="C13" s="114" t="s">
        <v>648</v>
      </c>
      <c r="D13" s="114" t="s">
        <v>638</v>
      </c>
      <c r="E13" s="114"/>
      <c r="F13" s="114"/>
      <c r="G13" s="114" t="s">
        <v>649</v>
      </c>
      <c r="H13" s="114" t="s">
        <v>22</v>
      </c>
      <c r="I13" s="112" t="s">
        <v>638</v>
      </c>
      <c r="J13" s="112"/>
      <c r="K13" s="112"/>
      <c r="L13" s="112"/>
      <c r="M13" s="112" t="s">
        <v>638</v>
      </c>
      <c r="N13" s="112"/>
      <c r="O13" s="112"/>
      <c r="P13" s="112"/>
      <c r="Q13" s="112"/>
      <c r="R13" s="112"/>
      <c r="S13" s="431" t="s">
        <v>953</v>
      </c>
      <c r="T13" s="432"/>
      <c r="U13" s="524"/>
      <c r="V13" s="222"/>
      <c r="W13" s="293" t="s">
        <v>1134</v>
      </c>
      <c r="X13" s="320"/>
      <c r="Y13" s="366">
        <v>0.5</v>
      </c>
      <c r="Z13" s="366">
        <v>0.5</v>
      </c>
      <c r="AA13" s="365">
        <v>0</v>
      </c>
      <c r="AB13" s="278">
        <f t="shared" si="0"/>
        <v>1</v>
      </c>
    </row>
    <row r="14" spans="1:28" ht="98.25" customHeight="1" thickBot="1" x14ac:dyDescent="0.25">
      <c r="A14" s="532"/>
      <c r="B14" s="113" t="s">
        <v>205</v>
      </c>
      <c r="C14" s="114" t="s">
        <v>650</v>
      </c>
      <c r="D14" s="114" t="s">
        <v>638</v>
      </c>
      <c r="E14" s="114"/>
      <c r="F14" s="114"/>
      <c r="G14" s="114" t="s">
        <v>649</v>
      </c>
      <c r="H14" s="114" t="s">
        <v>22</v>
      </c>
      <c r="I14" s="112"/>
      <c r="J14" s="112"/>
      <c r="K14" s="112"/>
      <c r="L14" s="112"/>
      <c r="M14" s="112"/>
      <c r="N14" s="112"/>
      <c r="O14" s="112" t="s">
        <v>638</v>
      </c>
      <c r="P14" s="112"/>
      <c r="Q14" s="112"/>
      <c r="R14" s="112"/>
      <c r="S14" s="162" t="s">
        <v>1160</v>
      </c>
      <c r="T14" s="164" t="s">
        <v>1161</v>
      </c>
      <c r="U14" s="145" t="s">
        <v>893</v>
      </c>
      <c r="V14" s="222"/>
      <c r="W14" s="294" t="s">
        <v>1138</v>
      </c>
      <c r="X14" s="320" t="s">
        <v>1162</v>
      </c>
      <c r="Y14" s="366">
        <v>0.1</v>
      </c>
      <c r="Z14" s="366">
        <v>0.6</v>
      </c>
      <c r="AA14" s="367">
        <v>0.3</v>
      </c>
      <c r="AB14" s="278">
        <f t="shared" si="0"/>
        <v>1</v>
      </c>
    </row>
    <row r="15" spans="1:28" ht="113" thickBot="1" x14ac:dyDescent="0.25">
      <c r="A15" s="532"/>
      <c r="B15" s="113" t="s">
        <v>630</v>
      </c>
      <c r="C15" s="114" t="s">
        <v>651</v>
      </c>
      <c r="D15" s="114" t="s">
        <v>638</v>
      </c>
      <c r="E15" s="114"/>
      <c r="F15" s="114"/>
      <c r="G15" s="114" t="s">
        <v>652</v>
      </c>
      <c r="H15" s="114" t="s">
        <v>647</v>
      </c>
      <c r="I15" s="112"/>
      <c r="J15" s="112"/>
      <c r="K15" s="112"/>
      <c r="L15" s="112"/>
      <c r="M15" s="112"/>
      <c r="N15" s="112"/>
      <c r="O15" s="112"/>
      <c r="P15" s="112"/>
      <c r="Q15" s="112" t="s">
        <v>638</v>
      </c>
      <c r="R15" s="112"/>
      <c r="S15" s="162" t="s">
        <v>1012</v>
      </c>
      <c r="T15" s="164" t="s">
        <v>961</v>
      </c>
      <c r="U15" s="145" t="s">
        <v>893</v>
      </c>
      <c r="V15" s="222"/>
      <c r="W15" s="294" t="s">
        <v>1044</v>
      </c>
      <c r="X15" s="320" t="s">
        <v>1139</v>
      </c>
      <c r="Y15" s="366">
        <v>0.1</v>
      </c>
      <c r="Z15" s="366">
        <v>0.6</v>
      </c>
      <c r="AA15" s="367">
        <v>0.3</v>
      </c>
      <c r="AB15" s="278">
        <f t="shared" si="0"/>
        <v>1</v>
      </c>
    </row>
    <row r="16" spans="1:28" ht="60.75" customHeight="1" thickBot="1" x14ac:dyDescent="0.25">
      <c r="A16" s="532"/>
      <c r="B16" s="113" t="s">
        <v>631</v>
      </c>
      <c r="C16" s="114" t="s">
        <v>653</v>
      </c>
      <c r="D16" s="114" t="s">
        <v>638</v>
      </c>
      <c r="E16" s="114"/>
      <c r="F16" s="114"/>
      <c r="G16" s="114" t="s">
        <v>652</v>
      </c>
      <c r="H16" s="114" t="s">
        <v>22</v>
      </c>
      <c r="I16" s="112" t="s">
        <v>638</v>
      </c>
      <c r="J16" s="112"/>
      <c r="K16" s="112"/>
      <c r="L16" s="112"/>
      <c r="M16" s="112" t="s">
        <v>638</v>
      </c>
      <c r="N16" s="112"/>
      <c r="O16" s="112"/>
      <c r="P16" s="112"/>
      <c r="Q16" s="112"/>
      <c r="R16" s="112"/>
      <c r="S16" s="431" t="s">
        <v>953</v>
      </c>
      <c r="T16" s="432"/>
      <c r="U16" s="524"/>
      <c r="V16" s="222"/>
      <c r="W16" s="293" t="s">
        <v>1134</v>
      </c>
      <c r="X16" s="320"/>
      <c r="Y16" s="366">
        <v>0.3</v>
      </c>
      <c r="Z16" s="366">
        <v>0.7</v>
      </c>
      <c r="AA16" s="365">
        <v>0</v>
      </c>
      <c r="AB16" s="278">
        <f t="shared" si="0"/>
        <v>1</v>
      </c>
    </row>
    <row r="17" spans="1:28" ht="97" thickBot="1" x14ac:dyDescent="0.25">
      <c r="A17" s="532"/>
      <c r="B17" s="113" t="s">
        <v>632</v>
      </c>
      <c r="C17" s="114" t="s">
        <v>654</v>
      </c>
      <c r="D17" s="114" t="s">
        <v>638</v>
      </c>
      <c r="E17" s="114"/>
      <c r="F17" s="114"/>
      <c r="G17" s="114" t="s">
        <v>652</v>
      </c>
      <c r="H17" s="114" t="s">
        <v>22</v>
      </c>
      <c r="I17" s="112"/>
      <c r="J17" s="112"/>
      <c r="K17" s="112"/>
      <c r="L17" s="112"/>
      <c r="M17" s="112"/>
      <c r="N17" s="112"/>
      <c r="O17" s="112" t="s">
        <v>638</v>
      </c>
      <c r="P17" s="112"/>
      <c r="Q17" s="112"/>
      <c r="R17" s="112"/>
      <c r="S17" s="162" t="s">
        <v>998</v>
      </c>
      <c r="T17" s="164" t="s">
        <v>999</v>
      </c>
      <c r="U17" s="145" t="s">
        <v>893</v>
      </c>
      <c r="V17" s="222"/>
      <c r="W17" s="294" t="s">
        <v>1045</v>
      </c>
      <c r="X17" s="320" t="s">
        <v>1122</v>
      </c>
      <c r="Y17" s="366">
        <v>0.2</v>
      </c>
      <c r="Z17" s="366">
        <v>0.5</v>
      </c>
      <c r="AA17" s="367">
        <v>0.3</v>
      </c>
      <c r="AB17" s="278">
        <f t="shared" si="0"/>
        <v>1</v>
      </c>
    </row>
    <row r="18" spans="1:28" ht="157.5" customHeight="1" thickBot="1" x14ac:dyDescent="0.25">
      <c r="A18" s="532"/>
      <c r="B18" s="527" t="s">
        <v>633</v>
      </c>
      <c r="C18" s="496" t="s">
        <v>1123</v>
      </c>
      <c r="D18" s="496"/>
      <c r="E18" s="496" t="s">
        <v>638</v>
      </c>
      <c r="F18" s="496"/>
      <c r="G18" s="496" t="s">
        <v>1124</v>
      </c>
      <c r="H18" s="496" t="s">
        <v>1013</v>
      </c>
      <c r="I18" s="525" t="s">
        <v>638</v>
      </c>
      <c r="J18" s="525"/>
      <c r="K18" s="525"/>
      <c r="L18" s="507" t="s">
        <v>638</v>
      </c>
      <c r="M18" s="507"/>
      <c r="N18" s="507"/>
      <c r="O18" s="507" t="s">
        <v>638</v>
      </c>
      <c r="P18" s="507"/>
      <c r="Q18" s="507"/>
      <c r="R18" s="507" t="s">
        <v>638</v>
      </c>
      <c r="S18" s="162" t="s">
        <v>1000</v>
      </c>
      <c r="T18" s="164" t="s">
        <v>1125</v>
      </c>
      <c r="U18" s="145" t="s">
        <v>893</v>
      </c>
      <c r="V18" s="222"/>
      <c r="W18" s="294" t="s">
        <v>1046</v>
      </c>
      <c r="X18" s="320" t="s">
        <v>1126</v>
      </c>
      <c r="Y18" s="500">
        <v>0.33</v>
      </c>
      <c r="Z18" s="500">
        <v>0.34</v>
      </c>
      <c r="AA18" s="500">
        <v>0.33</v>
      </c>
      <c r="AB18" s="505">
        <f t="shared" si="0"/>
        <v>1</v>
      </c>
    </row>
    <row r="19" spans="1:28" ht="108" customHeight="1" thickBot="1" x14ac:dyDescent="0.25">
      <c r="A19" s="532"/>
      <c r="B19" s="528"/>
      <c r="C19" s="497"/>
      <c r="D19" s="497"/>
      <c r="E19" s="497"/>
      <c r="F19" s="497"/>
      <c r="G19" s="497"/>
      <c r="H19" s="497"/>
      <c r="I19" s="526"/>
      <c r="J19" s="526"/>
      <c r="K19" s="526"/>
      <c r="L19" s="508"/>
      <c r="M19" s="508"/>
      <c r="N19" s="508"/>
      <c r="O19" s="508"/>
      <c r="P19" s="508"/>
      <c r="Q19" s="508"/>
      <c r="R19" s="508"/>
      <c r="S19" s="162" t="s">
        <v>901</v>
      </c>
      <c r="T19" s="161" t="s">
        <v>1127</v>
      </c>
      <c r="U19" s="145" t="s">
        <v>893</v>
      </c>
      <c r="V19" s="222"/>
      <c r="W19" s="294" t="s">
        <v>1047</v>
      </c>
      <c r="X19" s="320"/>
      <c r="Y19" s="501"/>
      <c r="Z19" s="501"/>
      <c r="AA19" s="501"/>
      <c r="AB19" s="506"/>
    </row>
    <row r="20" spans="1:28" ht="307" thickBot="1" x14ac:dyDescent="0.25">
      <c r="A20" s="532"/>
      <c r="B20" s="527" t="s">
        <v>634</v>
      </c>
      <c r="C20" s="496" t="s">
        <v>656</v>
      </c>
      <c r="D20" s="496"/>
      <c r="E20" s="496" t="s">
        <v>638</v>
      </c>
      <c r="F20" s="496"/>
      <c r="G20" s="496" t="s">
        <v>657</v>
      </c>
      <c r="H20" s="496" t="s">
        <v>655</v>
      </c>
      <c r="I20" s="525"/>
      <c r="J20" s="507" t="s">
        <v>638</v>
      </c>
      <c r="K20" s="507" t="s">
        <v>638</v>
      </c>
      <c r="L20" s="507" t="s">
        <v>638</v>
      </c>
      <c r="M20" s="507" t="s">
        <v>638</v>
      </c>
      <c r="N20" s="507" t="s">
        <v>638</v>
      </c>
      <c r="O20" s="507" t="s">
        <v>638</v>
      </c>
      <c r="P20" s="507" t="s">
        <v>638</v>
      </c>
      <c r="Q20" s="507" t="s">
        <v>638</v>
      </c>
      <c r="R20" s="507"/>
      <c r="S20" s="162" t="s">
        <v>1128</v>
      </c>
      <c r="T20" s="164" t="s">
        <v>1129</v>
      </c>
      <c r="U20" s="145" t="s">
        <v>893</v>
      </c>
      <c r="V20" s="222"/>
      <c r="W20" s="294" t="s">
        <v>1048</v>
      </c>
      <c r="X20" s="320" t="s">
        <v>1130</v>
      </c>
      <c r="Y20" s="500">
        <v>0.33</v>
      </c>
      <c r="Z20" s="500">
        <v>0.34</v>
      </c>
      <c r="AA20" s="500">
        <v>0.33</v>
      </c>
      <c r="AB20" s="505">
        <f t="shared" si="0"/>
        <v>1</v>
      </c>
    </row>
    <row r="21" spans="1:28" ht="99" thickBot="1" x14ac:dyDescent="0.25">
      <c r="A21" s="532"/>
      <c r="B21" s="528"/>
      <c r="C21" s="497"/>
      <c r="D21" s="497"/>
      <c r="E21" s="497"/>
      <c r="F21" s="497"/>
      <c r="G21" s="497"/>
      <c r="H21" s="497"/>
      <c r="I21" s="526"/>
      <c r="J21" s="508"/>
      <c r="K21" s="508"/>
      <c r="L21" s="508"/>
      <c r="M21" s="508"/>
      <c r="N21" s="508"/>
      <c r="O21" s="508"/>
      <c r="P21" s="508"/>
      <c r="Q21" s="508"/>
      <c r="R21" s="508"/>
      <c r="S21" s="162" t="s">
        <v>1131</v>
      </c>
      <c r="T21" s="161" t="s">
        <v>902</v>
      </c>
      <c r="U21" s="145" t="s">
        <v>893</v>
      </c>
      <c r="V21" s="222"/>
      <c r="W21" s="294" t="s">
        <v>1049</v>
      </c>
      <c r="X21" s="320" t="s">
        <v>1117</v>
      </c>
      <c r="Y21" s="501"/>
      <c r="Z21" s="501"/>
      <c r="AA21" s="501"/>
      <c r="AB21" s="506"/>
    </row>
    <row r="22" spans="1:28" ht="103.5" customHeight="1" thickBot="1" x14ac:dyDescent="0.25">
      <c r="A22" s="532"/>
      <c r="B22" s="113" t="s">
        <v>635</v>
      </c>
      <c r="C22" s="114" t="s">
        <v>658</v>
      </c>
      <c r="D22" s="114"/>
      <c r="E22" s="114" t="s">
        <v>638</v>
      </c>
      <c r="F22" s="114"/>
      <c r="G22" s="114" t="s">
        <v>659</v>
      </c>
      <c r="H22" s="114" t="s">
        <v>660</v>
      </c>
      <c r="I22" s="112"/>
      <c r="J22" s="112" t="s">
        <v>638</v>
      </c>
      <c r="K22" s="112" t="s">
        <v>638</v>
      </c>
      <c r="L22" s="112" t="s">
        <v>638</v>
      </c>
      <c r="M22" s="112" t="s">
        <v>638</v>
      </c>
      <c r="N22" s="112" t="s">
        <v>638</v>
      </c>
      <c r="O22" s="112" t="s">
        <v>638</v>
      </c>
      <c r="P22" s="112" t="s">
        <v>638</v>
      </c>
      <c r="Q22" s="112" t="s">
        <v>638</v>
      </c>
      <c r="R22" s="112"/>
      <c r="S22" s="162" t="s">
        <v>1132</v>
      </c>
      <c r="T22" s="161" t="s">
        <v>903</v>
      </c>
      <c r="U22" s="145" t="s">
        <v>893</v>
      </c>
      <c r="V22" s="222"/>
      <c r="W22" s="294" t="s">
        <v>1050</v>
      </c>
      <c r="X22" s="320" t="s">
        <v>1118</v>
      </c>
      <c r="Y22" s="366">
        <v>0.33</v>
      </c>
      <c r="Z22" s="366">
        <v>0.34</v>
      </c>
      <c r="AA22" s="367">
        <v>0.33</v>
      </c>
      <c r="AB22" s="278">
        <f t="shared" si="0"/>
        <v>1</v>
      </c>
    </row>
    <row r="23" spans="1:28" ht="138" customHeight="1" thickBot="1" x14ac:dyDescent="0.25">
      <c r="A23" s="532"/>
      <c r="B23" s="113" t="s">
        <v>636</v>
      </c>
      <c r="C23" s="114" t="s">
        <v>661</v>
      </c>
      <c r="D23" s="114"/>
      <c r="E23" s="114" t="s">
        <v>662</v>
      </c>
      <c r="F23" s="114"/>
      <c r="G23" s="114" t="s">
        <v>663</v>
      </c>
      <c r="H23" s="114" t="s">
        <v>660</v>
      </c>
      <c r="I23" s="112"/>
      <c r="J23" s="112"/>
      <c r="K23" s="112"/>
      <c r="L23" s="112"/>
      <c r="M23" s="112"/>
      <c r="N23" s="112"/>
      <c r="O23" s="112"/>
      <c r="P23" s="112"/>
      <c r="Q23" s="112" t="s">
        <v>638</v>
      </c>
      <c r="R23" s="112" t="s">
        <v>638</v>
      </c>
      <c r="S23" s="162" t="s">
        <v>1133</v>
      </c>
      <c r="T23" s="161" t="s">
        <v>904</v>
      </c>
      <c r="U23" s="145" t="s">
        <v>893</v>
      </c>
      <c r="V23" s="223" t="s">
        <v>197</v>
      </c>
      <c r="W23" s="227" t="s">
        <v>1051</v>
      </c>
      <c r="X23" s="226"/>
      <c r="Y23" s="366">
        <v>0</v>
      </c>
      <c r="Z23" s="366">
        <v>0</v>
      </c>
      <c r="AA23" s="367">
        <v>1</v>
      </c>
      <c r="AB23" s="278">
        <f t="shared" si="0"/>
        <v>1</v>
      </c>
    </row>
    <row r="24" spans="1:28" ht="87.75" customHeight="1" thickBot="1" x14ac:dyDescent="0.25">
      <c r="A24" s="531" t="s">
        <v>845</v>
      </c>
      <c r="B24" s="339" t="s">
        <v>5</v>
      </c>
      <c r="C24" s="117" t="s">
        <v>679</v>
      </c>
      <c r="D24" s="117"/>
      <c r="E24" s="117" t="s">
        <v>638</v>
      </c>
      <c r="F24" s="117"/>
      <c r="G24" s="117" t="s">
        <v>680</v>
      </c>
      <c r="H24" s="114" t="s">
        <v>22</v>
      </c>
      <c r="I24" s="112"/>
      <c r="J24" s="112" t="s">
        <v>638</v>
      </c>
      <c r="K24" s="118"/>
      <c r="L24" s="118"/>
      <c r="M24" s="118"/>
      <c r="N24" s="118" t="s">
        <v>638</v>
      </c>
      <c r="O24" s="118"/>
      <c r="P24" s="118"/>
      <c r="Q24" s="119"/>
      <c r="R24" s="118"/>
      <c r="S24" s="431" t="s">
        <v>953</v>
      </c>
      <c r="T24" s="432"/>
      <c r="U24" s="524"/>
      <c r="V24" s="224" t="s">
        <v>195</v>
      </c>
      <c r="W24" s="293" t="s">
        <v>1134</v>
      </c>
      <c r="X24" s="224"/>
      <c r="Y24" s="366">
        <v>0.5</v>
      </c>
      <c r="Z24" s="366">
        <v>0.5</v>
      </c>
      <c r="AA24" s="368">
        <v>0</v>
      </c>
      <c r="AB24" s="278">
        <f t="shared" si="0"/>
        <v>1</v>
      </c>
    </row>
    <row r="25" spans="1:28" ht="138" customHeight="1" thickBot="1" x14ac:dyDescent="0.25">
      <c r="A25" s="532"/>
      <c r="B25" s="115" t="s">
        <v>6</v>
      </c>
      <c r="C25" s="116" t="s">
        <v>681</v>
      </c>
      <c r="D25" s="117"/>
      <c r="E25" s="117"/>
      <c r="F25" s="117"/>
      <c r="G25" s="117" t="s">
        <v>680</v>
      </c>
      <c r="H25" s="117" t="s">
        <v>22</v>
      </c>
      <c r="I25" s="118"/>
      <c r="J25" s="118"/>
      <c r="K25" s="118"/>
      <c r="L25" s="118"/>
      <c r="M25" s="118"/>
      <c r="N25" s="118"/>
      <c r="O25" s="118" t="s">
        <v>638</v>
      </c>
      <c r="P25" s="118"/>
      <c r="Q25" s="119"/>
      <c r="R25" s="118"/>
      <c r="S25" s="162" t="s">
        <v>1007</v>
      </c>
      <c r="T25" s="164" t="s">
        <v>1008</v>
      </c>
      <c r="U25" s="145" t="s">
        <v>893</v>
      </c>
      <c r="V25" s="224"/>
      <c r="W25" s="295" t="s">
        <v>1052</v>
      </c>
      <c r="X25" s="224" t="s">
        <v>1119</v>
      </c>
      <c r="Y25" s="366">
        <v>0.2</v>
      </c>
      <c r="Z25" s="366">
        <v>0.3</v>
      </c>
      <c r="AA25" s="367">
        <v>0.5</v>
      </c>
      <c r="AB25" s="278">
        <f t="shared" si="0"/>
        <v>1</v>
      </c>
    </row>
    <row r="26" spans="1:28" ht="151.5" customHeight="1" thickBot="1" x14ac:dyDescent="0.25">
      <c r="A26" s="533"/>
      <c r="B26" s="120" t="s">
        <v>7</v>
      </c>
      <c r="C26" s="121" t="s">
        <v>682</v>
      </c>
      <c r="D26" s="121"/>
      <c r="E26" s="121" t="s">
        <v>638</v>
      </c>
      <c r="F26" s="121"/>
      <c r="G26" s="121" t="s">
        <v>683</v>
      </c>
      <c r="H26" s="122" t="s">
        <v>684</v>
      </c>
      <c r="I26" s="123"/>
      <c r="J26" s="123"/>
      <c r="K26" s="123"/>
      <c r="L26" s="123"/>
      <c r="M26" s="123"/>
      <c r="N26" s="123"/>
      <c r="O26" s="123"/>
      <c r="P26" s="123"/>
      <c r="Q26" s="124"/>
      <c r="R26" s="125" t="s">
        <v>638</v>
      </c>
      <c r="S26" s="162" t="s">
        <v>1009</v>
      </c>
      <c r="T26" s="164" t="s">
        <v>1010</v>
      </c>
      <c r="U26" s="145" t="s">
        <v>893</v>
      </c>
      <c r="V26" s="76"/>
      <c r="W26" s="295" t="s">
        <v>1053</v>
      </c>
      <c r="X26" s="224" t="s">
        <v>1135</v>
      </c>
      <c r="Y26" s="366">
        <v>0</v>
      </c>
      <c r="Z26" s="366">
        <v>0</v>
      </c>
      <c r="AA26" s="367">
        <v>1</v>
      </c>
      <c r="AB26" s="278">
        <f t="shared" si="0"/>
        <v>1</v>
      </c>
    </row>
    <row r="27" spans="1:28" ht="177" thickBot="1" x14ac:dyDescent="0.25">
      <c r="A27" s="532"/>
      <c r="B27" s="175" t="s">
        <v>199</v>
      </c>
      <c r="C27" s="126" t="s">
        <v>685</v>
      </c>
      <c r="D27" s="126"/>
      <c r="E27" s="126" t="s">
        <v>638</v>
      </c>
      <c r="F27" s="126"/>
      <c r="G27" s="126" t="s">
        <v>683</v>
      </c>
      <c r="H27" s="126" t="s">
        <v>647</v>
      </c>
      <c r="I27" s="127"/>
      <c r="J27" s="127"/>
      <c r="K27" s="128"/>
      <c r="L27" s="128"/>
      <c r="M27" s="128"/>
      <c r="N27" s="128"/>
      <c r="O27" s="128"/>
      <c r="P27" s="128"/>
      <c r="Q27" s="128"/>
      <c r="R27" s="128" t="s">
        <v>638</v>
      </c>
      <c r="S27" s="162" t="s">
        <v>963</v>
      </c>
      <c r="T27" s="164" t="s">
        <v>964</v>
      </c>
      <c r="U27" s="145" t="s">
        <v>893</v>
      </c>
      <c r="V27" s="76"/>
      <c r="W27" s="295" t="s">
        <v>1136</v>
      </c>
      <c r="X27" s="224" t="s">
        <v>1140</v>
      </c>
      <c r="Y27" s="366">
        <v>0.3</v>
      </c>
      <c r="Z27" s="366">
        <v>0.2</v>
      </c>
      <c r="AA27" s="367">
        <v>0.5</v>
      </c>
      <c r="AB27" s="278">
        <f t="shared" si="0"/>
        <v>1</v>
      </c>
    </row>
    <row r="28" spans="1:28" ht="409.6" thickBot="1" x14ac:dyDescent="0.25">
      <c r="A28" s="533"/>
      <c r="B28" s="545" t="s">
        <v>201</v>
      </c>
      <c r="C28" s="546" t="s">
        <v>686</v>
      </c>
      <c r="D28" s="546"/>
      <c r="E28" s="546" t="s">
        <v>638</v>
      </c>
      <c r="F28" s="551"/>
      <c r="G28" s="551" t="s">
        <v>1141</v>
      </c>
      <c r="H28" s="551" t="s">
        <v>655</v>
      </c>
      <c r="I28" s="553"/>
      <c r="J28" s="555" t="s">
        <v>638</v>
      </c>
      <c r="K28" s="509" t="s">
        <v>638</v>
      </c>
      <c r="L28" s="509" t="s">
        <v>638</v>
      </c>
      <c r="M28" s="509" t="s">
        <v>638</v>
      </c>
      <c r="N28" s="509" t="s">
        <v>638</v>
      </c>
      <c r="O28" s="509" t="s">
        <v>638</v>
      </c>
      <c r="P28" s="509" t="s">
        <v>638</v>
      </c>
      <c r="Q28" s="509" t="s">
        <v>638</v>
      </c>
      <c r="R28" s="519"/>
      <c r="S28" s="162" t="s">
        <v>1142</v>
      </c>
      <c r="T28" s="164" t="s">
        <v>1006</v>
      </c>
      <c r="U28" s="145" t="s">
        <v>893</v>
      </c>
      <c r="V28" s="76"/>
      <c r="W28" s="295" t="s">
        <v>1054</v>
      </c>
      <c r="X28" s="224" t="s">
        <v>1143</v>
      </c>
      <c r="Y28" s="500">
        <v>0.3</v>
      </c>
      <c r="Z28" s="500">
        <v>0.4</v>
      </c>
      <c r="AA28" s="500">
        <v>0.3</v>
      </c>
      <c r="AB28" s="505">
        <f t="shared" si="0"/>
        <v>1</v>
      </c>
    </row>
    <row r="29" spans="1:28" ht="241" thickBot="1" x14ac:dyDescent="0.25">
      <c r="A29" s="533"/>
      <c r="B29" s="545"/>
      <c r="C29" s="546"/>
      <c r="D29" s="546"/>
      <c r="E29" s="546"/>
      <c r="F29" s="552"/>
      <c r="G29" s="552"/>
      <c r="H29" s="552"/>
      <c r="I29" s="554"/>
      <c r="J29" s="510"/>
      <c r="K29" s="510"/>
      <c r="L29" s="510"/>
      <c r="M29" s="510"/>
      <c r="N29" s="510"/>
      <c r="O29" s="510"/>
      <c r="P29" s="510"/>
      <c r="Q29" s="510"/>
      <c r="R29" s="520"/>
      <c r="S29" s="162" t="s">
        <v>1144</v>
      </c>
      <c r="T29" s="161" t="s">
        <v>905</v>
      </c>
      <c r="U29" s="145" t="s">
        <v>893</v>
      </c>
      <c r="W29" s="295" t="s">
        <v>1055</v>
      </c>
      <c r="X29" s="322"/>
      <c r="Y29" s="501"/>
      <c r="Z29" s="501"/>
      <c r="AA29" s="501"/>
      <c r="AB29" s="506"/>
    </row>
    <row r="30" spans="1:28" ht="89.25" customHeight="1" thickBot="1" x14ac:dyDescent="0.25">
      <c r="A30" s="547" t="s">
        <v>703</v>
      </c>
      <c r="B30" s="176" t="s">
        <v>8</v>
      </c>
      <c r="C30" s="126" t="s">
        <v>687</v>
      </c>
      <c r="D30" s="126" t="s">
        <v>638</v>
      </c>
      <c r="E30" s="126"/>
      <c r="F30" s="126"/>
      <c r="G30" s="126" t="s">
        <v>688</v>
      </c>
      <c r="H30" s="126" t="s">
        <v>243</v>
      </c>
      <c r="I30" s="112"/>
      <c r="J30" s="112"/>
      <c r="K30" s="130"/>
      <c r="L30" s="130" t="s">
        <v>638</v>
      </c>
      <c r="M30" s="130" t="s">
        <v>638</v>
      </c>
      <c r="N30" s="130" t="s">
        <v>638</v>
      </c>
      <c r="O30" s="130" t="s">
        <v>638</v>
      </c>
      <c r="P30" s="130" t="s">
        <v>638</v>
      </c>
      <c r="Q30" s="130"/>
      <c r="R30" s="130"/>
      <c r="S30" s="162" t="s">
        <v>979</v>
      </c>
      <c r="T30" s="161" t="s">
        <v>980</v>
      </c>
      <c r="U30" s="145" t="s">
        <v>893</v>
      </c>
      <c r="V30" s="513" t="s">
        <v>22</v>
      </c>
      <c r="W30" s="295" t="s">
        <v>1056</v>
      </c>
      <c r="X30" s="226" t="s">
        <v>1120</v>
      </c>
      <c r="Y30" s="366">
        <v>0</v>
      </c>
      <c r="Z30" s="366">
        <v>0</v>
      </c>
      <c r="AA30" s="367">
        <v>1</v>
      </c>
      <c r="AB30" s="278">
        <f t="shared" si="0"/>
        <v>1</v>
      </c>
    </row>
    <row r="31" spans="1:28" ht="83.25" customHeight="1" thickBot="1" x14ac:dyDescent="0.25">
      <c r="A31" s="548"/>
      <c r="B31" s="131" t="s">
        <v>16</v>
      </c>
      <c r="C31" s="114" t="s">
        <v>689</v>
      </c>
      <c r="D31" s="114"/>
      <c r="E31" s="114"/>
      <c r="F31" s="114" t="s">
        <v>638</v>
      </c>
      <c r="G31" s="114" t="s">
        <v>690</v>
      </c>
      <c r="H31" s="114" t="s">
        <v>691</v>
      </c>
      <c r="I31" s="112"/>
      <c r="J31" s="112" t="s">
        <v>638</v>
      </c>
      <c r="K31" s="112" t="s">
        <v>638</v>
      </c>
      <c r="L31" s="112" t="s">
        <v>638</v>
      </c>
      <c r="M31" s="112" t="s">
        <v>638</v>
      </c>
      <c r="N31" s="112" t="s">
        <v>638</v>
      </c>
      <c r="O31" s="112" t="s">
        <v>638</v>
      </c>
      <c r="P31" s="112" t="s">
        <v>638</v>
      </c>
      <c r="Q31" s="112" t="s">
        <v>638</v>
      </c>
      <c r="R31" s="112" t="s">
        <v>638</v>
      </c>
      <c r="S31" s="162" t="s">
        <v>1002</v>
      </c>
      <c r="T31" s="164" t="s">
        <v>1003</v>
      </c>
      <c r="U31" s="145" t="s">
        <v>893</v>
      </c>
      <c r="V31" s="514"/>
      <c r="W31" s="295" t="s">
        <v>1057</v>
      </c>
      <c r="X31" s="226" t="s">
        <v>1145</v>
      </c>
      <c r="Y31" s="366">
        <v>0.3</v>
      </c>
      <c r="Z31" s="366">
        <v>0.3</v>
      </c>
      <c r="AA31" s="367">
        <v>0.4</v>
      </c>
      <c r="AB31" s="278">
        <f t="shared" si="0"/>
        <v>1</v>
      </c>
    </row>
    <row r="32" spans="1:28" ht="111" customHeight="1" thickBot="1" x14ac:dyDescent="0.25">
      <c r="A32" s="548"/>
      <c r="B32" s="129" t="s">
        <v>206</v>
      </c>
      <c r="C32" s="114" t="s">
        <v>692</v>
      </c>
      <c r="D32" s="114"/>
      <c r="E32" s="114"/>
      <c r="F32" s="114" t="s">
        <v>638</v>
      </c>
      <c r="G32" s="114" t="s">
        <v>693</v>
      </c>
      <c r="H32" s="114" t="s">
        <v>22</v>
      </c>
      <c r="I32" s="112"/>
      <c r="J32" s="112"/>
      <c r="K32" s="112" t="s">
        <v>638</v>
      </c>
      <c r="L32" s="112" t="s">
        <v>638</v>
      </c>
      <c r="M32" s="112" t="s">
        <v>638</v>
      </c>
      <c r="N32" s="112" t="s">
        <v>638</v>
      </c>
      <c r="O32" s="112" t="s">
        <v>638</v>
      </c>
      <c r="P32" s="112" t="s">
        <v>638</v>
      </c>
      <c r="Q32" s="112" t="s">
        <v>638</v>
      </c>
      <c r="R32" s="112" t="s">
        <v>638</v>
      </c>
      <c r="S32" s="163" t="s">
        <v>1146</v>
      </c>
      <c r="T32" s="163" t="s">
        <v>1147</v>
      </c>
      <c r="U32" s="145" t="s">
        <v>893</v>
      </c>
      <c r="V32" s="225"/>
      <c r="W32" s="295" t="s">
        <v>1058</v>
      </c>
      <c r="X32" s="226" t="s">
        <v>1148</v>
      </c>
      <c r="Y32" s="366">
        <v>0.3</v>
      </c>
      <c r="Z32" s="366">
        <v>0.3</v>
      </c>
      <c r="AA32" s="367">
        <v>0.4</v>
      </c>
      <c r="AB32" s="278">
        <f t="shared" si="0"/>
        <v>1</v>
      </c>
    </row>
    <row r="33" spans="1:28" ht="114.75" customHeight="1" thickBot="1" x14ac:dyDescent="0.25">
      <c r="A33" s="548"/>
      <c r="B33" s="132" t="s">
        <v>207</v>
      </c>
      <c r="C33" s="114" t="s">
        <v>694</v>
      </c>
      <c r="D33" s="114"/>
      <c r="E33" s="114"/>
      <c r="F33" s="114" t="s">
        <v>638</v>
      </c>
      <c r="G33" s="114" t="s">
        <v>695</v>
      </c>
      <c r="H33" s="114" t="s">
        <v>22</v>
      </c>
      <c r="I33" s="112"/>
      <c r="J33" s="112" t="s">
        <v>638</v>
      </c>
      <c r="K33" s="112" t="s">
        <v>638</v>
      </c>
      <c r="L33" s="112" t="s">
        <v>638</v>
      </c>
      <c r="M33" s="112" t="s">
        <v>638</v>
      </c>
      <c r="N33" s="112" t="s">
        <v>638</v>
      </c>
      <c r="O33" s="112" t="s">
        <v>638</v>
      </c>
      <c r="P33" s="112" t="s">
        <v>638</v>
      </c>
      <c r="Q33" s="112" t="s">
        <v>638</v>
      </c>
      <c r="R33" s="112" t="s">
        <v>638</v>
      </c>
      <c r="S33" s="163" t="s">
        <v>1004</v>
      </c>
      <c r="T33" s="178" t="s">
        <v>1005</v>
      </c>
      <c r="U33" s="145" t="s">
        <v>893</v>
      </c>
      <c r="V33" s="225"/>
      <c r="W33" s="295" t="s">
        <v>1059</v>
      </c>
      <c r="X33" s="226" t="s">
        <v>1121</v>
      </c>
      <c r="Y33" s="366">
        <v>0.33</v>
      </c>
      <c r="Z33" s="366">
        <v>0.34</v>
      </c>
      <c r="AA33" s="367">
        <v>0.33</v>
      </c>
      <c r="AB33" s="278">
        <f t="shared" si="0"/>
        <v>1</v>
      </c>
    </row>
    <row r="34" spans="1:28" ht="113" thickBot="1" x14ac:dyDescent="0.25">
      <c r="A34" s="548"/>
      <c r="B34" s="549" t="s">
        <v>208</v>
      </c>
      <c r="C34" s="496" t="s">
        <v>696</v>
      </c>
      <c r="D34" s="496"/>
      <c r="E34" s="496"/>
      <c r="F34" s="496" t="s">
        <v>638</v>
      </c>
      <c r="G34" s="496" t="s">
        <v>697</v>
      </c>
      <c r="H34" s="496" t="s">
        <v>698</v>
      </c>
      <c r="I34" s="525"/>
      <c r="J34" s="507"/>
      <c r="K34" s="507"/>
      <c r="L34" s="507"/>
      <c r="M34" s="507"/>
      <c r="N34" s="507"/>
      <c r="O34" s="507"/>
      <c r="P34" s="507"/>
      <c r="Q34" s="507"/>
      <c r="R34" s="507" t="s">
        <v>638</v>
      </c>
      <c r="S34" s="163" t="s">
        <v>1149</v>
      </c>
      <c r="T34" s="163" t="s">
        <v>1150</v>
      </c>
      <c r="U34" s="145" t="s">
        <v>893</v>
      </c>
      <c r="V34" s="225"/>
      <c r="W34" s="295" t="s">
        <v>1060</v>
      </c>
      <c r="X34" s="498" t="s">
        <v>1151</v>
      </c>
      <c r="Y34" s="500">
        <v>0.3</v>
      </c>
      <c r="Z34" s="500">
        <v>0.3</v>
      </c>
      <c r="AA34" s="500">
        <v>0.4</v>
      </c>
      <c r="AB34" s="505">
        <f t="shared" si="0"/>
        <v>1</v>
      </c>
    </row>
    <row r="35" spans="1:28" ht="79.5" customHeight="1" thickBot="1" x14ac:dyDescent="0.25">
      <c r="A35" s="548"/>
      <c r="B35" s="550"/>
      <c r="C35" s="497"/>
      <c r="D35" s="497"/>
      <c r="E35" s="497"/>
      <c r="F35" s="497"/>
      <c r="G35" s="497"/>
      <c r="H35" s="497"/>
      <c r="I35" s="526"/>
      <c r="J35" s="508"/>
      <c r="K35" s="508"/>
      <c r="L35" s="508"/>
      <c r="M35" s="508"/>
      <c r="N35" s="508"/>
      <c r="O35" s="508"/>
      <c r="P35" s="508"/>
      <c r="Q35" s="508"/>
      <c r="R35" s="508"/>
      <c r="S35" s="163" t="s">
        <v>1152</v>
      </c>
      <c r="T35" s="163" t="s">
        <v>965</v>
      </c>
      <c r="U35" s="145" t="s">
        <v>893</v>
      </c>
      <c r="V35" s="225"/>
      <c r="W35" s="295" t="s">
        <v>1061</v>
      </c>
      <c r="X35" s="499"/>
      <c r="Y35" s="501"/>
      <c r="Z35" s="501"/>
      <c r="AA35" s="501"/>
      <c r="AB35" s="506"/>
    </row>
    <row r="36" spans="1:28" ht="65" thickBot="1" x14ac:dyDescent="0.25">
      <c r="A36" s="548"/>
      <c r="B36" s="133" t="s">
        <v>846</v>
      </c>
      <c r="C36" s="114" t="s">
        <v>699</v>
      </c>
      <c r="D36" s="114"/>
      <c r="E36" s="114"/>
      <c r="F36" s="114" t="s">
        <v>638</v>
      </c>
      <c r="G36" s="114" t="s">
        <v>700</v>
      </c>
      <c r="H36" s="114" t="s">
        <v>22</v>
      </c>
      <c r="I36" s="112"/>
      <c r="J36" s="112"/>
      <c r="K36" s="112"/>
      <c r="L36" s="112"/>
      <c r="M36" s="112"/>
      <c r="N36" s="112"/>
      <c r="O36" s="112"/>
      <c r="P36" s="112"/>
      <c r="Q36" s="112"/>
      <c r="R36" s="112" t="s">
        <v>638</v>
      </c>
      <c r="S36" s="163" t="s">
        <v>1153</v>
      </c>
      <c r="T36" s="163" t="s">
        <v>1001</v>
      </c>
      <c r="U36" s="145" t="s">
        <v>893</v>
      </c>
      <c r="V36" s="225"/>
      <c r="W36" s="295" t="s">
        <v>1062</v>
      </c>
      <c r="X36" s="226" t="s">
        <v>1154</v>
      </c>
      <c r="Y36" s="366">
        <v>0</v>
      </c>
      <c r="Z36" s="366">
        <v>0</v>
      </c>
      <c r="AA36" s="367">
        <v>1</v>
      </c>
      <c r="AB36" s="278">
        <f t="shared" si="0"/>
        <v>1</v>
      </c>
    </row>
    <row r="37" spans="1:28" ht="49.5" customHeight="1" thickBot="1" x14ac:dyDescent="0.25">
      <c r="A37" s="398"/>
      <c r="B37" s="133" t="s">
        <v>847</v>
      </c>
      <c r="C37" s="114" t="s">
        <v>701</v>
      </c>
      <c r="D37" s="114"/>
      <c r="E37" s="114"/>
      <c r="F37" s="114" t="s">
        <v>638</v>
      </c>
      <c r="G37" s="114" t="s">
        <v>1155</v>
      </c>
      <c r="H37" s="114" t="s">
        <v>702</v>
      </c>
      <c r="I37" s="112"/>
      <c r="J37" s="112"/>
      <c r="K37" s="112"/>
      <c r="L37" s="112"/>
      <c r="M37" s="112"/>
      <c r="N37" s="112"/>
      <c r="O37" s="112"/>
      <c r="P37" s="112"/>
      <c r="Q37" s="112"/>
      <c r="R37" s="112" t="s">
        <v>638</v>
      </c>
      <c r="S37" s="20" t="s">
        <v>1014</v>
      </c>
      <c r="T37" s="20"/>
      <c r="U37" s="21"/>
      <c r="V37" s="225"/>
      <c r="W37" s="296" t="s">
        <v>1293</v>
      </c>
      <c r="X37" s="226" t="s">
        <v>1292</v>
      </c>
      <c r="Y37" s="369">
        <v>0</v>
      </c>
      <c r="Z37" s="369">
        <v>0</v>
      </c>
      <c r="AA37" s="370">
        <v>1</v>
      </c>
      <c r="AB37" s="300">
        <f t="shared" si="0"/>
        <v>1</v>
      </c>
    </row>
    <row r="38" spans="1:28" ht="50" customHeight="1" thickBot="1" x14ac:dyDescent="0.25">
      <c r="A38" s="22"/>
      <c r="X38" s="262" t="s">
        <v>1023</v>
      </c>
      <c r="Y38" s="264">
        <f>AVERAGE(Y9:Y37)</f>
        <v>0.22320000000000001</v>
      </c>
      <c r="Z38" s="264">
        <f>AVERAGE(Z9:Z37)</f>
        <v>0.31879999999999997</v>
      </c>
      <c r="AA38" s="264">
        <f>AVERAGE(AA9:AA37)</f>
        <v>0.45799999999999996</v>
      </c>
      <c r="AB38" s="337">
        <f>Y38+Z38+AA38</f>
        <v>1</v>
      </c>
    </row>
    <row r="39" spans="1:28" ht="16" x14ac:dyDescent="0.2">
      <c r="A39" s="22"/>
    </row>
    <row r="40" spans="1:28" ht="21" x14ac:dyDescent="0.2">
      <c r="A40" s="23"/>
    </row>
    <row r="41" spans="1:28" ht="21" x14ac:dyDescent="0.2">
      <c r="A41" s="23"/>
    </row>
    <row r="42" spans="1:28" ht="21" x14ac:dyDescent="0.2">
      <c r="A42" s="23"/>
    </row>
    <row r="43" spans="1:28" ht="16" x14ac:dyDescent="0.2">
      <c r="A43" s="24"/>
    </row>
    <row r="44" spans="1:28" ht="16" x14ac:dyDescent="0.2">
      <c r="A44" s="24"/>
    </row>
    <row r="45" spans="1:28" x14ac:dyDescent="0.2">
      <c r="A45" s="25"/>
    </row>
    <row r="46" spans="1:28" x14ac:dyDescent="0.2">
      <c r="A46" s="25"/>
    </row>
    <row r="47" spans="1:28" x14ac:dyDescent="0.2">
      <c r="A47" s="25"/>
    </row>
    <row r="48" spans="1:28" x14ac:dyDescent="0.2">
      <c r="A48" s="25"/>
    </row>
  </sheetData>
  <mergeCells count="116">
    <mergeCell ref="C18:C19"/>
    <mergeCell ref="N18:N19"/>
    <mergeCell ref="F20:F21"/>
    <mergeCell ref="G20:G21"/>
    <mergeCell ref="H20:H21"/>
    <mergeCell ref="A30:A37"/>
    <mergeCell ref="K34:K35"/>
    <mergeCell ref="L34:L35"/>
    <mergeCell ref="M34:M35"/>
    <mergeCell ref="N34:N35"/>
    <mergeCell ref="H34:H35"/>
    <mergeCell ref="I34:I35"/>
    <mergeCell ref="J34:J35"/>
    <mergeCell ref="I20:I21"/>
    <mergeCell ref="B34:B35"/>
    <mergeCell ref="C34:C35"/>
    <mergeCell ref="D34:D35"/>
    <mergeCell ref="E34:E35"/>
    <mergeCell ref="G28:G29"/>
    <mergeCell ref="H28:H29"/>
    <mergeCell ref="I28:I29"/>
    <mergeCell ref="J28:J29"/>
    <mergeCell ref="F28:F29"/>
    <mergeCell ref="F34:F35"/>
    <mergeCell ref="A6:U6"/>
    <mergeCell ref="A24:A29"/>
    <mergeCell ref="B7:C8"/>
    <mergeCell ref="D7:F7"/>
    <mergeCell ref="G7:G8"/>
    <mergeCell ref="H7:H8"/>
    <mergeCell ref="J7:R7"/>
    <mergeCell ref="A7:A8"/>
    <mergeCell ref="A9:A23"/>
    <mergeCell ref="S16:U16"/>
    <mergeCell ref="S13:U13"/>
    <mergeCell ref="S9:U9"/>
    <mergeCell ref="S7:S8"/>
    <mergeCell ref="H18:H19"/>
    <mergeCell ref="Q18:Q19"/>
    <mergeCell ref="R18:R19"/>
    <mergeCell ref="O18:O19"/>
    <mergeCell ref="P18:P19"/>
    <mergeCell ref="O20:O21"/>
    <mergeCell ref="B28:B29"/>
    <mergeCell ref="C28:C29"/>
    <mergeCell ref="D28:D29"/>
    <mergeCell ref="E28:E29"/>
    <mergeCell ref="J20:J21"/>
    <mergeCell ref="S2:U2"/>
    <mergeCell ref="S3:U3"/>
    <mergeCell ref="B4:R5"/>
    <mergeCell ref="S4:U5"/>
    <mergeCell ref="S24:U24"/>
    <mergeCell ref="I18:I19"/>
    <mergeCell ref="J18:J19"/>
    <mergeCell ref="K18:K19"/>
    <mergeCell ref="B18:B19"/>
    <mergeCell ref="D18:D19"/>
    <mergeCell ref="E18:E19"/>
    <mergeCell ref="F18:F19"/>
    <mergeCell ref="G18:G19"/>
    <mergeCell ref="K20:K21"/>
    <mergeCell ref="L20:L21"/>
    <mergeCell ref="M20:M21"/>
    <mergeCell ref="B2:R3"/>
    <mergeCell ref="N20:N21"/>
    <mergeCell ref="L18:L19"/>
    <mergeCell ref="M18:M19"/>
    <mergeCell ref="B20:B21"/>
    <mergeCell ref="C20:C21"/>
    <mergeCell ref="D20:D21"/>
    <mergeCell ref="E20:E21"/>
    <mergeCell ref="V30:V31"/>
    <mergeCell ref="X7:X8"/>
    <mergeCell ref="V7:V8"/>
    <mergeCell ref="Y20:Y21"/>
    <mergeCell ref="O28:O29"/>
    <mergeCell ref="P28:P29"/>
    <mergeCell ref="Q28:Q29"/>
    <mergeCell ref="P20:P21"/>
    <mergeCell ref="R28:R29"/>
    <mergeCell ref="R34:R35"/>
    <mergeCell ref="K28:K29"/>
    <mergeCell ref="L28:L29"/>
    <mergeCell ref="M28:M29"/>
    <mergeCell ref="N28:N29"/>
    <mergeCell ref="T7:T8"/>
    <mergeCell ref="U7:U8"/>
    <mergeCell ref="Q20:Q21"/>
    <mergeCell ref="R20:R21"/>
    <mergeCell ref="P34:P35"/>
    <mergeCell ref="O34:O35"/>
    <mergeCell ref="G34:G35"/>
    <mergeCell ref="X34:X35"/>
    <mergeCell ref="Z20:Z21"/>
    <mergeCell ref="W6:AB6"/>
    <mergeCell ref="W7:W8"/>
    <mergeCell ref="Y7:Y8"/>
    <mergeCell ref="Z7:Z8"/>
    <mergeCell ref="AA7:AA8"/>
    <mergeCell ref="AB7:AB8"/>
    <mergeCell ref="AB34:AB35"/>
    <mergeCell ref="AA28:AA29"/>
    <mergeCell ref="AB28:AB29"/>
    <mergeCell ref="Y18:Y19"/>
    <mergeCell ref="Z18:Z19"/>
    <mergeCell ref="AA18:AA19"/>
    <mergeCell ref="AB18:AB19"/>
    <mergeCell ref="AB20:AB21"/>
    <mergeCell ref="AA20:AA21"/>
    <mergeCell ref="Y28:Y29"/>
    <mergeCell ref="Z28:Z29"/>
    <mergeCell ref="Y34:Y35"/>
    <mergeCell ref="Z34:Z35"/>
    <mergeCell ref="AA34:AA35"/>
    <mergeCell ref="Q34:Q35"/>
  </mergeCells>
  <hyperlinks>
    <hyperlink ref="T10" r:id="rId1" xr:uid="{00000000-0004-0000-0300-000000000000}"/>
    <hyperlink ref="T19" r:id="rId2" display="https://drive.google.com/drive/folders/1EKvBRJ5vzJJVlE4xesYCry1oP8IfGTQm_x000a_" xr:uid="{00000000-0004-0000-0300-000001000000}"/>
    <hyperlink ref="T21" r:id="rId3" xr:uid="{00000000-0004-0000-0300-000002000000}"/>
    <hyperlink ref="T23" r:id="rId4" xr:uid="{00000000-0004-0000-0300-000003000000}"/>
    <hyperlink ref="T22" r:id="rId5" xr:uid="{00000000-0004-0000-0300-000004000000}"/>
    <hyperlink ref="T29" r:id="rId6" xr:uid="{00000000-0004-0000-0300-000005000000}"/>
    <hyperlink ref="T30" r:id="rId7" xr:uid="{00000000-0004-0000-0300-000006000000}"/>
  </hyperlinks>
  <pageMargins left="0.7" right="0.7" top="0.75" bottom="0.75" header="0.3" footer="0.3"/>
  <pageSetup paperSize="9" orientation="portrait" r:id="rId8"/>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O21"/>
  <sheetViews>
    <sheetView showGridLines="0" zoomScale="82" zoomScaleNormal="140" workbookViewId="0">
      <selection activeCell="I20" sqref="I20"/>
    </sheetView>
  </sheetViews>
  <sheetFormatPr baseColWidth="10" defaultRowHeight="15" x14ac:dyDescent="0.2"/>
  <cols>
    <col min="1" max="1" width="31" customWidth="1"/>
    <col min="2" max="2" width="5.1640625" bestFit="1" customWidth="1"/>
    <col min="3" max="3" width="51.6640625" customWidth="1"/>
    <col min="4" max="4" width="42.33203125" customWidth="1"/>
    <col min="5" max="6" width="20.83203125" customWidth="1"/>
    <col min="7" max="7" width="149" customWidth="1"/>
    <col min="8" max="8" width="61" customWidth="1"/>
    <col min="9" max="9" width="38.33203125" customWidth="1"/>
    <col min="10" max="10" width="85.1640625" customWidth="1"/>
    <col min="11" max="11" width="36.33203125" customWidth="1"/>
    <col min="12" max="14" width="19.1640625" style="236" customWidth="1"/>
    <col min="15" max="15" width="19.6640625" style="214" customWidth="1"/>
    <col min="259" max="259" width="31" customWidth="1"/>
    <col min="260" max="260" width="5.1640625" bestFit="1" customWidth="1"/>
    <col min="261" max="261" width="51.6640625" customWidth="1"/>
    <col min="262" max="262" width="31.5" customWidth="1"/>
    <col min="263" max="263" width="20.83203125" customWidth="1"/>
    <col min="264" max="264" width="41.1640625" customWidth="1"/>
    <col min="265" max="265" width="19.1640625" customWidth="1"/>
    <col min="266" max="266" width="26" customWidth="1"/>
    <col min="515" max="515" width="31" customWidth="1"/>
    <col min="516" max="516" width="5.1640625" bestFit="1" customWidth="1"/>
    <col min="517" max="517" width="51.6640625" customWidth="1"/>
    <col min="518" max="518" width="31.5" customWidth="1"/>
    <col min="519" max="519" width="20.83203125" customWidth="1"/>
    <col min="520" max="520" width="41.1640625" customWidth="1"/>
    <col min="521" max="521" width="19.1640625" customWidth="1"/>
    <col min="522" max="522" width="26" customWidth="1"/>
    <col min="771" max="771" width="31" customWidth="1"/>
    <col min="772" max="772" width="5.1640625" bestFit="1" customWidth="1"/>
    <col min="773" max="773" width="51.6640625" customWidth="1"/>
    <col min="774" max="774" width="31.5" customWidth="1"/>
    <col min="775" max="775" width="20.83203125" customWidth="1"/>
    <col min="776" max="776" width="41.1640625" customWidth="1"/>
    <col min="777" max="777" width="19.1640625" customWidth="1"/>
    <col min="778" max="778" width="26" customWidth="1"/>
    <col min="1027" max="1027" width="31" customWidth="1"/>
    <col min="1028" max="1028" width="5.1640625" bestFit="1" customWidth="1"/>
    <col min="1029" max="1029" width="51.6640625" customWidth="1"/>
    <col min="1030" max="1030" width="31.5" customWidth="1"/>
    <col min="1031" max="1031" width="20.83203125" customWidth="1"/>
    <col min="1032" max="1032" width="41.1640625" customWidth="1"/>
    <col min="1033" max="1033" width="19.1640625" customWidth="1"/>
    <col min="1034" max="1034" width="26" customWidth="1"/>
    <col min="1283" max="1283" width="31" customWidth="1"/>
    <col min="1284" max="1284" width="5.1640625" bestFit="1" customWidth="1"/>
    <col min="1285" max="1285" width="51.6640625" customWidth="1"/>
    <col min="1286" max="1286" width="31.5" customWidth="1"/>
    <col min="1287" max="1287" width="20.83203125" customWidth="1"/>
    <col min="1288" max="1288" width="41.1640625" customWidth="1"/>
    <col min="1289" max="1289" width="19.1640625" customWidth="1"/>
    <col min="1290" max="1290" width="26" customWidth="1"/>
    <col min="1539" max="1539" width="31" customWidth="1"/>
    <col min="1540" max="1540" width="5.1640625" bestFit="1" customWidth="1"/>
    <col min="1541" max="1541" width="51.6640625" customWidth="1"/>
    <col min="1542" max="1542" width="31.5" customWidth="1"/>
    <col min="1543" max="1543" width="20.83203125" customWidth="1"/>
    <col min="1544" max="1544" width="41.1640625" customWidth="1"/>
    <col min="1545" max="1545" width="19.1640625" customWidth="1"/>
    <col min="1546" max="1546" width="26" customWidth="1"/>
    <col min="1795" max="1795" width="31" customWidth="1"/>
    <col min="1796" max="1796" width="5.1640625" bestFit="1" customWidth="1"/>
    <col min="1797" max="1797" width="51.6640625" customWidth="1"/>
    <col min="1798" max="1798" width="31.5" customWidth="1"/>
    <col min="1799" max="1799" width="20.83203125" customWidth="1"/>
    <col min="1800" max="1800" width="41.1640625" customWidth="1"/>
    <col min="1801" max="1801" width="19.1640625" customWidth="1"/>
    <col min="1802" max="1802" width="26" customWidth="1"/>
    <col min="2051" max="2051" width="31" customWidth="1"/>
    <col min="2052" max="2052" width="5.1640625" bestFit="1" customWidth="1"/>
    <col min="2053" max="2053" width="51.6640625" customWidth="1"/>
    <col min="2054" max="2054" width="31.5" customWidth="1"/>
    <col min="2055" max="2055" width="20.83203125" customWidth="1"/>
    <col min="2056" max="2056" width="41.1640625" customWidth="1"/>
    <col min="2057" max="2057" width="19.1640625" customWidth="1"/>
    <col min="2058" max="2058" width="26" customWidth="1"/>
    <col min="2307" max="2307" width="31" customWidth="1"/>
    <col min="2308" max="2308" width="5.1640625" bestFit="1" customWidth="1"/>
    <col min="2309" max="2309" width="51.6640625" customWidth="1"/>
    <col min="2310" max="2310" width="31.5" customWidth="1"/>
    <col min="2311" max="2311" width="20.83203125" customWidth="1"/>
    <col min="2312" max="2312" width="41.1640625" customWidth="1"/>
    <col min="2313" max="2313" width="19.1640625" customWidth="1"/>
    <col min="2314" max="2314" width="26" customWidth="1"/>
    <col min="2563" max="2563" width="31" customWidth="1"/>
    <col min="2564" max="2564" width="5.1640625" bestFit="1" customWidth="1"/>
    <col min="2565" max="2565" width="51.6640625" customWidth="1"/>
    <col min="2566" max="2566" width="31.5" customWidth="1"/>
    <col min="2567" max="2567" width="20.83203125" customWidth="1"/>
    <col min="2568" max="2568" width="41.1640625" customWidth="1"/>
    <col min="2569" max="2569" width="19.1640625" customWidth="1"/>
    <col min="2570" max="2570" width="26" customWidth="1"/>
    <col min="2819" max="2819" width="31" customWidth="1"/>
    <col min="2820" max="2820" width="5.1640625" bestFit="1" customWidth="1"/>
    <col min="2821" max="2821" width="51.6640625" customWidth="1"/>
    <col min="2822" max="2822" width="31.5" customWidth="1"/>
    <col min="2823" max="2823" width="20.83203125" customWidth="1"/>
    <col min="2824" max="2824" width="41.1640625" customWidth="1"/>
    <col min="2825" max="2825" width="19.1640625" customWidth="1"/>
    <col min="2826" max="2826" width="26" customWidth="1"/>
    <col min="3075" max="3075" width="31" customWidth="1"/>
    <col min="3076" max="3076" width="5.1640625" bestFit="1" customWidth="1"/>
    <col min="3077" max="3077" width="51.6640625" customWidth="1"/>
    <col min="3078" max="3078" width="31.5" customWidth="1"/>
    <col min="3079" max="3079" width="20.83203125" customWidth="1"/>
    <col min="3080" max="3080" width="41.1640625" customWidth="1"/>
    <col min="3081" max="3081" width="19.1640625" customWidth="1"/>
    <col min="3082" max="3082" width="26" customWidth="1"/>
    <col min="3331" max="3331" width="31" customWidth="1"/>
    <col min="3332" max="3332" width="5.1640625" bestFit="1" customWidth="1"/>
    <col min="3333" max="3333" width="51.6640625" customWidth="1"/>
    <col min="3334" max="3334" width="31.5" customWidth="1"/>
    <col min="3335" max="3335" width="20.83203125" customWidth="1"/>
    <col min="3336" max="3336" width="41.1640625" customWidth="1"/>
    <col min="3337" max="3337" width="19.1640625" customWidth="1"/>
    <col min="3338" max="3338" width="26" customWidth="1"/>
    <col min="3587" max="3587" width="31" customWidth="1"/>
    <col min="3588" max="3588" width="5.1640625" bestFit="1" customWidth="1"/>
    <col min="3589" max="3589" width="51.6640625" customWidth="1"/>
    <col min="3590" max="3590" width="31.5" customWidth="1"/>
    <col min="3591" max="3591" width="20.83203125" customWidth="1"/>
    <col min="3592" max="3592" width="41.1640625" customWidth="1"/>
    <col min="3593" max="3593" width="19.1640625" customWidth="1"/>
    <col min="3594" max="3594" width="26" customWidth="1"/>
    <col min="3843" max="3843" width="31" customWidth="1"/>
    <col min="3844" max="3844" width="5.1640625" bestFit="1" customWidth="1"/>
    <col min="3845" max="3845" width="51.6640625" customWidth="1"/>
    <col min="3846" max="3846" width="31.5" customWidth="1"/>
    <col min="3847" max="3847" width="20.83203125" customWidth="1"/>
    <col min="3848" max="3848" width="41.1640625" customWidth="1"/>
    <col min="3849" max="3849" width="19.1640625" customWidth="1"/>
    <col min="3850" max="3850" width="26" customWidth="1"/>
    <col min="4099" max="4099" width="31" customWidth="1"/>
    <col min="4100" max="4100" width="5.1640625" bestFit="1" customWidth="1"/>
    <col min="4101" max="4101" width="51.6640625" customWidth="1"/>
    <col min="4102" max="4102" width="31.5" customWidth="1"/>
    <col min="4103" max="4103" width="20.83203125" customWidth="1"/>
    <col min="4104" max="4104" width="41.1640625" customWidth="1"/>
    <col min="4105" max="4105" width="19.1640625" customWidth="1"/>
    <col min="4106" max="4106" width="26" customWidth="1"/>
    <col min="4355" max="4355" width="31" customWidth="1"/>
    <col min="4356" max="4356" width="5.1640625" bestFit="1" customWidth="1"/>
    <col min="4357" max="4357" width="51.6640625" customWidth="1"/>
    <col min="4358" max="4358" width="31.5" customWidth="1"/>
    <col min="4359" max="4359" width="20.83203125" customWidth="1"/>
    <col min="4360" max="4360" width="41.1640625" customWidth="1"/>
    <col min="4361" max="4361" width="19.1640625" customWidth="1"/>
    <col min="4362" max="4362" width="26" customWidth="1"/>
    <col min="4611" max="4611" width="31" customWidth="1"/>
    <col min="4612" max="4612" width="5.1640625" bestFit="1" customWidth="1"/>
    <col min="4613" max="4613" width="51.6640625" customWidth="1"/>
    <col min="4614" max="4614" width="31.5" customWidth="1"/>
    <col min="4615" max="4615" width="20.83203125" customWidth="1"/>
    <col min="4616" max="4616" width="41.1640625" customWidth="1"/>
    <col min="4617" max="4617" width="19.1640625" customWidth="1"/>
    <col min="4618" max="4618" width="26" customWidth="1"/>
    <col min="4867" max="4867" width="31" customWidth="1"/>
    <col min="4868" max="4868" width="5.1640625" bestFit="1" customWidth="1"/>
    <col min="4869" max="4869" width="51.6640625" customWidth="1"/>
    <col min="4870" max="4870" width="31.5" customWidth="1"/>
    <col min="4871" max="4871" width="20.83203125" customWidth="1"/>
    <col min="4872" max="4872" width="41.1640625" customWidth="1"/>
    <col min="4873" max="4873" width="19.1640625" customWidth="1"/>
    <col min="4874" max="4874" width="26" customWidth="1"/>
    <col min="5123" max="5123" width="31" customWidth="1"/>
    <col min="5124" max="5124" width="5.1640625" bestFit="1" customWidth="1"/>
    <col min="5125" max="5125" width="51.6640625" customWidth="1"/>
    <col min="5126" max="5126" width="31.5" customWidth="1"/>
    <col min="5127" max="5127" width="20.83203125" customWidth="1"/>
    <col min="5128" max="5128" width="41.1640625" customWidth="1"/>
    <col min="5129" max="5129" width="19.1640625" customWidth="1"/>
    <col min="5130" max="5130" width="26" customWidth="1"/>
    <col min="5379" max="5379" width="31" customWidth="1"/>
    <col min="5380" max="5380" width="5.1640625" bestFit="1" customWidth="1"/>
    <col min="5381" max="5381" width="51.6640625" customWidth="1"/>
    <col min="5382" max="5382" width="31.5" customWidth="1"/>
    <col min="5383" max="5383" width="20.83203125" customWidth="1"/>
    <col min="5384" max="5384" width="41.1640625" customWidth="1"/>
    <col min="5385" max="5385" width="19.1640625" customWidth="1"/>
    <col min="5386" max="5386" width="26" customWidth="1"/>
    <col min="5635" max="5635" width="31" customWidth="1"/>
    <col min="5636" max="5636" width="5.1640625" bestFit="1" customWidth="1"/>
    <col min="5637" max="5637" width="51.6640625" customWidth="1"/>
    <col min="5638" max="5638" width="31.5" customWidth="1"/>
    <col min="5639" max="5639" width="20.83203125" customWidth="1"/>
    <col min="5640" max="5640" width="41.1640625" customWidth="1"/>
    <col min="5641" max="5641" width="19.1640625" customWidth="1"/>
    <col min="5642" max="5642" width="26" customWidth="1"/>
    <col min="5891" max="5891" width="31" customWidth="1"/>
    <col min="5892" max="5892" width="5.1640625" bestFit="1" customWidth="1"/>
    <col min="5893" max="5893" width="51.6640625" customWidth="1"/>
    <col min="5894" max="5894" width="31.5" customWidth="1"/>
    <col min="5895" max="5895" width="20.83203125" customWidth="1"/>
    <col min="5896" max="5896" width="41.1640625" customWidth="1"/>
    <col min="5897" max="5897" width="19.1640625" customWidth="1"/>
    <col min="5898" max="5898" width="26" customWidth="1"/>
    <col min="6147" max="6147" width="31" customWidth="1"/>
    <col min="6148" max="6148" width="5.1640625" bestFit="1" customWidth="1"/>
    <col min="6149" max="6149" width="51.6640625" customWidth="1"/>
    <col min="6150" max="6150" width="31.5" customWidth="1"/>
    <col min="6151" max="6151" width="20.83203125" customWidth="1"/>
    <col min="6152" max="6152" width="41.1640625" customWidth="1"/>
    <col min="6153" max="6153" width="19.1640625" customWidth="1"/>
    <col min="6154" max="6154" width="26" customWidth="1"/>
    <col min="6403" max="6403" width="31" customWidth="1"/>
    <col min="6404" max="6404" width="5.1640625" bestFit="1" customWidth="1"/>
    <col min="6405" max="6405" width="51.6640625" customWidth="1"/>
    <col min="6406" max="6406" width="31.5" customWidth="1"/>
    <col min="6407" max="6407" width="20.83203125" customWidth="1"/>
    <col min="6408" max="6408" width="41.1640625" customWidth="1"/>
    <col min="6409" max="6409" width="19.1640625" customWidth="1"/>
    <col min="6410" max="6410" width="26" customWidth="1"/>
    <col min="6659" max="6659" width="31" customWidth="1"/>
    <col min="6660" max="6660" width="5.1640625" bestFit="1" customWidth="1"/>
    <col min="6661" max="6661" width="51.6640625" customWidth="1"/>
    <col min="6662" max="6662" width="31.5" customWidth="1"/>
    <col min="6663" max="6663" width="20.83203125" customWidth="1"/>
    <col min="6664" max="6664" width="41.1640625" customWidth="1"/>
    <col min="6665" max="6665" width="19.1640625" customWidth="1"/>
    <col min="6666" max="6666" width="26" customWidth="1"/>
    <col min="6915" max="6915" width="31" customWidth="1"/>
    <col min="6916" max="6916" width="5.1640625" bestFit="1" customWidth="1"/>
    <col min="6917" max="6917" width="51.6640625" customWidth="1"/>
    <col min="6918" max="6918" width="31.5" customWidth="1"/>
    <col min="6919" max="6919" width="20.83203125" customWidth="1"/>
    <col min="6920" max="6920" width="41.1640625" customWidth="1"/>
    <col min="6921" max="6921" width="19.1640625" customWidth="1"/>
    <col min="6922" max="6922" width="26" customWidth="1"/>
    <col min="7171" max="7171" width="31" customWidth="1"/>
    <col min="7172" max="7172" width="5.1640625" bestFit="1" customWidth="1"/>
    <col min="7173" max="7173" width="51.6640625" customWidth="1"/>
    <col min="7174" max="7174" width="31.5" customWidth="1"/>
    <col min="7175" max="7175" width="20.83203125" customWidth="1"/>
    <col min="7176" max="7176" width="41.1640625" customWidth="1"/>
    <col min="7177" max="7177" width="19.1640625" customWidth="1"/>
    <col min="7178" max="7178" width="26" customWidth="1"/>
    <col min="7427" max="7427" width="31" customWidth="1"/>
    <col min="7428" max="7428" width="5.1640625" bestFit="1" customWidth="1"/>
    <col min="7429" max="7429" width="51.6640625" customWidth="1"/>
    <col min="7430" max="7430" width="31.5" customWidth="1"/>
    <col min="7431" max="7431" width="20.83203125" customWidth="1"/>
    <col min="7432" max="7432" width="41.1640625" customWidth="1"/>
    <col min="7433" max="7433" width="19.1640625" customWidth="1"/>
    <col min="7434" max="7434" width="26" customWidth="1"/>
    <col min="7683" max="7683" width="31" customWidth="1"/>
    <col min="7684" max="7684" width="5.1640625" bestFit="1" customWidth="1"/>
    <col min="7685" max="7685" width="51.6640625" customWidth="1"/>
    <col min="7686" max="7686" width="31.5" customWidth="1"/>
    <col min="7687" max="7687" width="20.83203125" customWidth="1"/>
    <col min="7688" max="7688" width="41.1640625" customWidth="1"/>
    <col min="7689" max="7689" width="19.1640625" customWidth="1"/>
    <col min="7690" max="7690" width="26" customWidth="1"/>
    <col min="7939" max="7939" width="31" customWidth="1"/>
    <col min="7940" max="7940" width="5.1640625" bestFit="1" customWidth="1"/>
    <col min="7941" max="7941" width="51.6640625" customWidth="1"/>
    <col min="7942" max="7942" width="31.5" customWidth="1"/>
    <col min="7943" max="7943" width="20.83203125" customWidth="1"/>
    <col min="7944" max="7944" width="41.1640625" customWidth="1"/>
    <col min="7945" max="7945" width="19.1640625" customWidth="1"/>
    <col min="7946" max="7946" width="26" customWidth="1"/>
    <col min="8195" max="8195" width="31" customWidth="1"/>
    <col min="8196" max="8196" width="5.1640625" bestFit="1" customWidth="1"/>
    <col min="8197" max="8197" width="51.6640625" customWidth="1"/>
    <col min="8198" max="8198" width="31.5" customWidth="1"/>
    <col min="8199" max="8199" width="20.83203125" customWidth="1"/>
    <col min="8200" max="8200" width="41.1640625" customWidth="1"/>
    <col min="8201" max="8201" width="19.1640625" customWidth="1"/>
    <col min="8202" max="8202" width="26" customWidth="1"/>
    <col min="8451" max="8451" width="31" customWidth="1"/>
    <col min="8452" max="8452" width="5.1640625" bestFit="1" customWidth="1"/>
    <col min="8453" max="8453" width="51.6640625" customWidth="1"/>
    <col min="8454" max="8454" width="31.5" customWidth="1"/>
    <col min="8455" max="8455" width="20.83203125" customWidth="1"/>
    <col min="8456" max="8456" width="41.1640625" customWidth="1"/>
    <col min="8457" max="8457" width="19.1640625" customWidth="1"/>
    <col min="8458" max="8458" width="26" customWidth="1"/>
    <col min="8707" max="8707" width="31" customWidth="1"/>
    <col min="8708" max="8708" width="5.1640625" bestFit="1" customWidth="1"/>
    <col min="8709" max="8709" width="51.6640625" customWidth="1"/>
    <col min="8710" max="8710" width="31.5" customWidth="1"/>
    <col min="8711" max="8711" width="20.83203125" customWidth="1"/>
    <col min="8712" max="8712" width="41.1640625" customWidth="1"/>
    <col min="8713" max="8713" width="19.1640625" customWidth="1"/>
    <col min="8714" max="8714" width="26" customWidth="1"/>
    <col min="8963" max="8963" width="31" customWidth="1"/>
    <col min="8964" max="8964" width="5.1640625" bestFit="1" customWidth="1"/>
    <col min="8965" max="8965" width="51.6640625" customWidth="1"/>
    <col min="8966" max="8966" width="31.5" customWidth="1"/>
    <col min="8967" max="8967" width="20.83203125" customWidth="1"/>
    <col min="8968" max="8968" width="41.1640625" customWidth="1"/>
    <col min="8969" max="8969" width="19.1640625" customWidth="1"/>
    <col min="8970" max="8970" width="26" customWidth="1"/>
    <col min="9219" max="9219" width="31" customWidth="1"/>
    <col min="9220" max="9220" width="5.1640625" bestFit="1" customWidth="1"/>
    <col min="9221" max="9221" width="51.6640625" customWidth="1"/>
    <col min="9222" max="9222" width="31.5" customWidth="1"/>
    <col min="9223" max="9223" width="20.83203125" customWidth="1"/>
    <col min="9224" max="9224" width="41.1640625" customWidth="1"/>
    <col min="9225" max="9225" width="19.1640625" customWidth="1"/>
    <col min="9226" max="9226" width="26" customWidth="1"/>
    <col min="9475" max="9475" width="31" customWidth="1"/>
    <col min="9476" max="9476" width="5.1640625" bestFit="1" customWidth="1"/>
    <col min="9477" max="9477" width="51.6640625" customWidth="1"/>
    <col min="9478" max="9478" width="31.5" customWidth="1"/>
    <col min="9479" max="9479" width="20.83203125" customWidth="1"/>
    <col min="9480" max="9480" width="41.1640625" customWidth="1"/>
    <col min="9481" max="9481" width="19.1640625" customWidth="1"/>
    <col min="9482" max="9482" width="26" customWidth="1"/>
    <col min="9731" max="9731" width="31" customWidth="1"/>
    <col min="9732" max="9732" width="5.1640625" bestFit="1" customWidth="1"/>
    <col min="9733" max="9733" width="51.6640625" customWidth="1"/>
    <col min="9734" max="9734" width="31.5" customWidth="1"/>
    <col min="9735" max="9735" width="20.83203125" customWidth="1"/>
    <col min="9736" max="9736" width="41.1640625" customWidth="1"/>
    <col min="9737" max="9737" width="19.1640625" customWidth="1"/>
    <col min="9738" max="9738" width="26" customWidth="1"/>
    <col min="9987" max="9987" width="31" customWidth="1"/>
    <col min="9988" max="9988" width="5.1640625" bestFit="1" customWidth="1"/>
    <col min="9989" max="9989" width="51.6640625" customWidth="1"/>
    <col min="9990" max="9990" width="31.5" customWidth="1"/>
    <col min="9991" max="9991" width="20.83203125" customWidth="1"/>
    <col min="9992" max="9992" width="41.1640625" customWidth="1"/>
    <col min="9993" max="9993" width="19.1640625" customWidth="1"/>
    <col min="9994" max="9994" width="26" customWidth="1"/>
    <col min="10243" max="10243" width="31" customWidth="1"/>
    <col min="10244" max="10244" width="5.1640625" bestFit="1" customWidth="1"/>
    <col min="10245" max="10245" width="51.6640625" customWidth="1"/>
    <col min="10246" max="10246" width="31.5" customWidth="1"/>
    <col min="10247" max="10247" width="20.83203125" customWidth="1"/>
    <col min="10248" max="10248" width="41.1640625" customWidth="1"/>
    <col min="10249" max="10249" width="19.1640625" customWidth="1"/>
    <col min="10250" max="10250" width="26" customWidth="1"/>
    <col min="10499" max="10499" width="31" customWidth="1"/>
    <col min="10500" max="10500" width="5.1640625" bestFit="1" customWidth="1"/>
    <col min="10501" max="10501" width="51.6640625" customWidth="1"/>
    <col min="10502" max="10502" width="31.5" customWidth="1"/>
    <col min="10503" max="10503" width="20.83203125" customWidth="1"/>
    <col min="10504" max="10504" width="41.1640625" customWidth="1"/>
    <col min="10505" max="10505" width="19.1640625" customWidth="1"/>
    <col min="10506" max="10506" width="26" customWidth="1"/>
    <col min="10755" max="10755" width="31" customWidth="1"/>
    <col min="10756" max="10756" width="5.1640625" bestFit="1" customWidth="1"/>
    <col min="10757" max="10757" width="51.6640625" customWidth="1"/>
    <col min="10758" max="10758" width="31.5" customWidth="1"/>
    <col min="10759" max="10759" width="20.83203125" customWidth="1"/>
    <col min="10760" max="10760" width="41.1640625" customWidth="1"/>
    <col min="10761" max="10761" width="19.1640625" customWidth="1"/>
    <col min="10762" max="10762" width="26" customWidth="1"/>
    <col min="11011" max="11011" width="31" customWidth="1"/>
    <col min="11012" max="11012" width="5.1640625" bestFit="1" customWidth="1"/>
    <col min="11013" max="11013" width="51.6640625" customWidth="1"/>
    <col min="11014" max="11014" width="31.5" customWidth="1"/>
    <col min="11015" max="11015" width="20.83203125" customWidth="1"/>
    <col min="11016" max="11016" width="41.1640625" customWidth="1"/>
    <col min="11017" max="11017" width="19.1640625" customWidth="1"/>
    <col min="11018" max="11018" width="26" customWidth="1"/>
    <col min="11267" max="11267" width="31" customWidth="1"/>
    <col min="11268" max="11268" width="5.1640625" bestFit="1" customWidth="1"/>
    <col min="11269" max="11269" width="51.6640625" customWidth="1"/>
    <col min="11270" max="11270" width="31.5" customWidth="1"/>
    <col min="11271" max="11271" width="20.83203125" customWidth="1"/>
    <col min="11272" max="11272" width="41.1640625" customWidth="1"/>
    <col min="11273" max="11273" width="19.1640625" customWidth="1"/>
    <col min="11274" max="11274" width="26" customWidth="1"/>
    <col min="11523" max="11523" width="31" customWidth="1"/>
    <col min="11524" max="11524" width="5.1640625" bestFit="1" customWidth="1"/>
    <col min="11525" max="11525" width="51.6640625" customWidth="1"/>
    <col min="11526" max="11526" width="31.5" customWidth="1"/>
    <col min="11527" max="11527" width="20.83203125" customWidth="1"/>
    <col min="11528" max="11528" width="41.1640625" customWidth="1"/>
    <col min="11529" max="11529" width="19.1640625" customWidth="1"/>
    <col min="11530" max="11530" width="26" customWidth="1"/>
    <col min="11779" max="11779" width="31" customWidth="1"/>
    <col min="11780" max="11780" width="5.1640625" bestFit="1" customWidth="1"/>
    <col min="11781" max="11781" width="51.6640625" customWidth="1"/>
    <col min="11782" max="11782" width="31.5" customWidth="1"/>
    <col min="11783" max="11783" width="20.83203125" customWidth="1"/>
    <col min="11784" max="11784" width="41.1640625" customWidth="1"/>
    <col min="11785" max="11785" width="19.1640625" customWidth="1"/>
    <col min="11786" max="11786" width="26" customWidth="1"/>
    <col min="12035" max="12035" width="31" customWidth="1"/>
    <col min="12036" max="12036" width="5.1640625" bestFit="1" customWidth="1"/>
    <col min="12037" max="12037" width="51.6640625" customWidth="1"/>
    <col min="12038" max="12038" width="31.5" customWidth="1"/>
    <col min="12039" max="12039" width="20.83203125" customWidth="1"/>
    <col min="12040" max="12040" width="41.1640625" customWidth="1"/>
    <col min="12041" max="12041" width="19.1640625" customWidth="1"/>
    <col min="12042" max="12042" width="26" customWidth="1"/>
    <col min="12291" max="12291" width="31" customWidth="1"/>
    <col min="12292" max="12292" width="5.1640625" bestFit="1" customWidth="1"/>
    <col min="12293" max="12293" width="51.6640625" customWidth="1"/>
    <col min="12294" max="12294" width="31.5" customWidth="1"/>
    <col min="12295" max="12295" width="20.83203125" customWidth="1"/>
    <col min="12296" max="12296" width="41.1640625" customWidth="1"/>
    <col min="12297" max="12297" width="19.1640625" customWidth="1"/>
    <col min="12298" max="12298" width="26" customWidth="1"/>
    <col min="12547" max="12547" width="31" customWidth="1"/>
    <col min="12548" max="12548" width="5.1640625" bestFit="1" customWidth="1"/>
    <col min="12549" max="12549" width="51.6640625" customWidth="1"/>
    <col min="12550" max="12550" width="31.5" customWidth="1"/>
    <col min="12551" max="12551" width="20.83203125" customWidth="1"/>
    <col min="12552" max="12552" width="41.1640625" customWidth="1"/>
    <col min="12553" max="12553" width="19.1640625" customWidth="1"/>
    <col min="12554" max="12554" width="26" customWidth="1"/>
    <col min="12803" max="12803" width="31" customWidth="1"/>
    <col min="12804" max="12804" width="5.1640625" bestFit="1" customWidth="1"/>
    <col min="12805" max="12805" width="51.6640625" customWidth="1"/>
    <col min="12806" max="12806" width="31.5" customWidth="1"/>
    <col min="12807" max="12807" width="20.83203125" customWidth="1"/>
    <col min="12808" max="12808" width="41.1640625" customWidth="1"/>
    <col min="12809" max="12809" width="19.1640625" customWidth="1"/>
    <col min="12810" max="12810" width="26" customWidth="1"/>
    <col min="13059" max="13059" width="31" customWidth="1"/>
    <col min="13060" max="13060" width="5.1640625" bestFit="1" customWidth="1"/>
    <col min="13061" max="13061" width="51.6640625" customWidth="1"/>
    <col min="13062" max="13062" width="31.5" customWidth="1"/>
    <col min="13063" max="13063" width="20.83203125" customWidth="1"/>
    <col min="13064" max="13064" width="41.1640625" customWidth="1"/>
    <col min="13065" max="13065" width="19.1640625" customWidth="1"/>
    <col min="13066" max="13066" width="26" customWidth="1"/>
    <col min="13315" max="13315" width="31" customWidth="1"/>
    <col min="13316" max="13316" width="5.1640625" bestFit="1" customWidth="1"/>
    <col min="13317" max="13317" width="51.6640625" customWidth="1"/>
    <col min="13318" max="13318" width="31.5" customWidth="1"/>
    <col min="13319" max="13319" width="20.83203125" customWidth="1"/>
    <col min="13320" max="13320" width="41.1640625" customWidth="1"/>
    <col min="13321" max="13321" width="19.1640625" customWidth="1"/>
    <col min="13322" max="13322" width="26" customWidth="1"/>
    <col min="13571" max="13571" width="31" customWidth="1"/>
    <col min="13572" max="13572" width="5.1640625" bestFit="1" customWidth="1"/>
    <col min="13573" max="13573" width="51.6640625" customWidth="1"/>
    <col min="13574" max="13574" width="31.5" customWidth="1"/>
    <col min="13575" max="13575" width="20.83203125" customWidth="1"/>
    <col min="13576" max="13576" width="41.1640625" customWidth="1"/>
    <col min="13577" max="13577" width="19.1640625" customWidth="1"/>
    <col min="13578" max="13578" width="26" customWidth="1"/>
    <col min="13827" max="13827" width="31" customWidth="1"/>
    <col min="13828" max="13828" width="5.1640625" bestFit="1" customWidth="1"/>
    <col min="13829" max="13829" width="51.6640625" customWidth="1"/>
    <col min="13830" max="13830" width="31.5" customWidth="1"/>
    <col min="13831" max="13831" width="20.83203125" customWidth="1"/>
    <col min="13832" max="13832" width="41.1640625" customWidth="1"/>
    <col min="13833" max="13833" width="19.1640625" customWidth="1"/>
    <col min="13834" max="13834" width="26" customWidth="1"/>
    <col min="14083" max="14083" width="31" customWidth="1"/>
    <col min="14084" max="14084" width="5.1640625" bestFit="1" customWidth="1"/>
    <col min="14085" max="14085" width="51.6640625" customWidth="1"/>
    <col min="14086" max="14086" width="31.5" customWidth="1"/>
    <col min="14087" max="14087" width="20.83203125" customWidth="1"/>
    <col min="14088" max="14088" width="41.1640625" customWidth="1"/>
    <col min="14089" max="14089" width="19.1640625" customWidth="1"/>
    <col min="14090" max="14090" width="26" customWidth="1"/>
    <col min="14339" max="14339" width="31" customWidth="1"/>
    <col min="14340" max="14340" width="5.1640625" bestFit="1" customWidth="1"/>
    <col min="14341" max="14341" width="51.6640625" customWidth="1"/>
    <col min="14342" max="14342" width="31.5" customWidth="1"/>
    <col min="14343" max="14343" width="20.83203125" customWidth="1"/>
    <col min="14344" max="14344" width="41.1640625" customWidth="1"/>
    <col min="14345" max="14345" width="19.1640625" customWidth="1"/>
    <col min="14346" max="14346" width="26" customWidth="1"/>
    <col min="14595" max="14595" width="31" customWidth="1"/>
    <col min="14596" max="14596" width="5.1640625" bestFit="1" customWidth="1"/>
    <col min="14597" max="14597" width="51.6640625" customWidth="1"/>
    <col min="14598" max="14598" width="31.5" customWidth="1"/>
    <col min="14599" max="14599" width="20.83203125" customWidth="1"/>
    <col min="14600" max="14600" width="41.1640625" customWidth="1"/>
    <col min="14601" max="14601" width="19.1640625" customWidth="1"/>
    <col min="14602" max="14602" width="26" customWidth="1"/>
    <col min="14851" max="14851" width="31" customWidth="1"/>
    <col min="14852" max="14852" width="5.1640625" bestFit="1" customWidth="1"/>
    <col min="14853" max="14853" width="51.6640625" customWidth="1"/>
    <col min="14854" max="14854" width="31.5" customWidth="1"/>
    <col min="14855" max="14855" width="20.83203125" customWidth="1"/>
    <col min="14856" max="14856" width="41.1640625" customWidth="1"/>
    <col min="14857" max="14857" width="19.1640625" customWidth="1"/>
    <col min="14858" max="14858" width="26" customWidth="1"/>
    <col min="15107" max="15107" width="31" customWidth="1"/>
    <col min="15108" max="15108" width="5.1640625" bestFit="1" customWidth="1"/>
    <col min="15109" max="15109" width="51.6640625" customWidth="1"/>
    <col min="15110" max="15110" width="31.5" customWidth="1"/>
    <col min="15111" max="15111" width="20.83203125" customWidth="1"/>
    <col min="15112" max="15112" width="41.1640625" customWidth="1"/>
    <col min="15113" max="15113" width="19.1640625" customWidth="1"/>
    <col min="15114" max="15114" width="26" customWidth="1"/>
    <col min="15363" max="15363" width="31" customWidth="1"/>
    <col min="15364" max="15364" width="5.1640625" bestFit="1" customWidth="1"/>
    <col min="15365" max="15365" width="51.6640625" customWidth="1"/>
    <col min="15366" max="15366" width="31.5" customWidth="1"/>
    <col min="15367" max="15367" width="20.83203125" customWidth="1"/>
    <col min="15368" max="15368" width="41.1640625" customWidth="1"/>
    <col min="15369" max="15369" width="19.1640625" customWidth="1"/>
    <col min="15370" max="15370" width="26" customWidth="1"/>
    <col min="15619" max="15619" width="31" customWidth="1"/>
    <col min="15620" max="15620" width="5.1640625" bestFit="1" customWidth="1"/>
    <col min="15621" max="15621" width="51.6640625" customWidth="1"/>
    <col min="15622" max="15622" width="31.5" customWidth="1"/>
    <col min="15623" max="15623" width="20.83203125" customWidth="1"/>
    <col min="15624" max="15624" width="41.1640625" customWidth="1"/>
    <col min="15625" max="15625" width="19.1640625" customWidth="1"/>
    <col min="15626" max="15626" width="26" customWidth="1"/>
    <col min="15875" max="15875" width="31" customWidth="1"/>
    <col min="15876" max="15876" width="5.1640625" bestFit="1" customWidth="1"/>
    <col min="15877" max="15877" width="51.6640625" customWidth="1"/>
    <col min="15878" max="15878" width="31.5" customWidth="1"/>
    <col min="15879" max="15879" width="20.83203125" customWidth="1"/>
    <col min="15880" max="15880" width="41.1640625" customWidth="1"/>
    <col min="15881" max="15881" width="19.1640625" customWidth="1"/>
    <col min="15882" max="15882" width="26" customWidth="1"/>
    <col min="16131" max="16131" width="31" customWidth="1"/>
    <col min="16132" max="16132" width="5.1640625" bestFit="1" customWidth="1"/>
    <col min="16133" max="16133" width="51.6640625" customWidth="1"/>
    <col min="16134" max="16134" width="31.5" customWidth="1"/>
    <col min="16135" max="16135" width="20.83203125" customWidth="1"/>
    <col min="16136" max="16136" width="41.1640625" customWidth="1"/>
    <col min="16137" max="16137" width="19.1640625" customWidth="1"/>
    <col min="16138" max="16138" width="26" customWidth="1"/>
  </cols>
  <sheetData>
    <row r="1" spans="1:15" ht="16" thickBot="1" x14ac:dyDescent="0.25"/>
    <row r="2" spans="1:15" ht="18" customHeight="1" x14ac:dyDescent="0.2">
      <c r="A2" s="562"/>
      <c r="B2" s="557" t="s">
        <v>228</v>
      </c>
      <c r="C2" s="558"/>
      <c r="D2" s="558"/>
      <c r="E2" s="558"/>
      <c r="F2" s="558"/>
      <c r="G2" s="559"/>
      <c r="H2" s="568" t="s">
        <v>236</v>
      </c>
      <c r="I2" s="569"/>
    </row>
    <row r="3" spans="1:15" ht="16" thickBot="1" x14ac:dyDescent="0.25">
      <c r="A3" s="562"/>
      <c r="B3" s="572"/>
      <c r="C3" s="573"/>
      <c r="D3" s="573"/>
      <c r="E3" s="573"/>
      <c r="F3" s="573"/>
      <c r="G3" s="574"/>
      <c r="H3" s="568" t="s">
        <v>230</v>
      </c>
      <c r="I3" s="569"/>
    </row>
    <row r="4" spans="1:15" ht="27" customHeight="1" thickBot="1" x14ac:dyDescent="0.25">
      <c r="A4" s="562"/>
      <c r="B4" s="557" t="s">
        <v>226</v>
      </c>
      <c r="C4" s="558"/>
      <c r="D4" s="558"/>
      <c r="E4" s="558"/>
      <c r="F4" s="558"/>
      <c r="G4" s="559"/>
      <c r="H4" s="570" t="s">
        <v>237</v>
      </c>
      <c r="I4" s="571"/>
    </row>
    <row r="5" spans="1:15" ht="22" thickBot="1" x14ac:dyDescent="0.25">
      <c r="A5" s="563" t="s">
        <v>225</v>
      </c>
      <c r="B5" s="564"/>
      <c r="C5" s="564"/>
      <c r="D5" s="564"/>
      <c r="E5" s="564"/>
      <c r="F5" s="564"/>
      <c r="G5" s="564"/>
      <c r="H5" s="564"/>
      <c r="I5" s="564"/>
      <c r="J5" s="490"/>
      <c r="K5" s="491"/>
      <c r="L5" s="491"/>
      <c r="M5" s="491"/>
      <c r="N5" s="491"/>
      <c r="O5" s="435"/>
    </row>
    <row r="6" spans="1:15" ht="86" thickBot="1" x14ac:dyDescent="0.25">
      <c r="A6" s="134" t="s">
        <v>0</v>
      </c>
      <c r="B6" s="565" t="s">
        <v>194</v>
      </c>
      <c r="C6" s="566"/>
      <c r="D6" s="135" t="s">
        <v>1</v>
      </c>
      <c r="E6" s="134" t="s">
        <v>15</v>
      </c>
      <c r="F6" s="135" t="s">
        <v>2</v>
      </c>
      <c r="G6" s="28" t="s">
        <v>192</v>
      </c>
      <c r="H6" s="26" t="s">
        <v>214</v>
      </c>
      <c r="I6" s="26" t="s">
        <v>224</v>
      </c>
      <c r="J6" s="182" t="s">
        <v>1022</v>
      </c>
      <c r="K6" s="184" t="s">
        <v>214</v>
      </c>
      <c r="L6" s="232" t="s">
        <v>1018</v>
      </c>
      <c r="M6" s="232" t="s">
        <v>1019</v>
      </c>
      <c r="N6" s="232" t="s">
        <v>1020</v>
      </c>
      <c r="O6" s="185" t="s">
        <v>1021</v>
      </c>
    </row>
    <row r="7" spans="1:15" ht="120" thickBot="1" x14ac:dyDescent="0.25">
      <c r="A7" s="560" t="s">
        <v>848</v>
      </c>
      <c r="B7" s="77" t="s">
        <v>3</v>
      </c>
      <c r="C7" s="31" t="s">
        <v>1187</v>
      </c>
      <c r="D7" s="31" t="s">
        <v>1163</v>
      </c>
      <c r="E7" s="31" t="s">
        <v>704</v>
      </c>
      <c r="F7" s="78" t="s">
        <v>705</v>
      </c>
      <c r="G7" s="143" t="s">
        <v>929</v>
      </c>
      <c r="H7" s="144" t="s">
        <v>930</v>
      </c>
      <c r="I7" s="180" t="s">
        <v>893</v>
      </c>
      <c r="J7" s="301" t="s">
        <v>1164</v>
      </c>
      <c r="K7" s="302" t="s">
        <v>1063</v>
      </c>
      <c r="L7" s="347">
        <v>0.25</v>
      </c>
      <c r="M7" s="348">
        <v>0.25</v>
      </c>
      <c r="N7" s="347">
        <v>0.5</v>
      </c>
      <c r="O7" s="233">
        <f>SUM(L7:N7)</f>
        <v>1</v>
      </c>
    </row>
    <row r="8" spans="1:15" ht="256" thickBot="1" x14ac:dyDescent="0.25">
      <c r="A8" s="567"/>
      <c r="B8" s="77" t="s">
        <v>4</v>
      </c>
      <c r="C8" s="31" t="s">
        <v>706</v>
      </c>
      <c r="D8" s="31" t="s">
        <v>707</v>
      </c>
      <c r="E8" s="31" t="s">
        <v>704</v>
      </c>
      <c r="F8" s="78">
        <v>44926</v>
      </c>
      <c r="G8" s="143" t="s">
        <v>1165</v>
      </c>
      <c r="H8" s="144" t="s">
        <v>930</v>
      </c>
      <c r="I8" s="180" t="s">
        <v>893</v>
      </c>
      <c r="J8" s="229" t="s">
        <v>1166</v>
      </c>
      <c r="K8" s="303" t="s">
        <v>1064</v>
      </c>
      <c r="L8" s="349">
        <v>0.3</v>
      </c>
      <c r="M8" s="350">
        <v>0.4</v>
      </c>
      <c r="N8" s="349">
        <v>0.3</v>
      </c>
      <c r="O8" s="234">
        <f t="shared" ref="O8:O20" si="0">SUM(L8:N8)</f>
        <v>1</v>
      </c>
    </row>
    <row r="9" spans="1:15" ht="58" thickBot="1" x14ac:dyDescent="0.25">
      <c r="A9" s="560" t="s">
        <v>849</v>
      </c>
      <c r="B9" s="77" t="s">
        <v>5</v>
      </c>
      <c r="C9" s="31" t="s">
        <v>708</v>
      </c>
      <c r="D9" s="31" t="s">
        <v>1167</v>
      </c>
      <c r="E9" s="31" t="s">
        <v>704</v>
      </c>
      <c r="F9" s="78">
        <v>44803</v>
      </c>
      <c r="G9" s="143" t="s">
        <v>936</v>
      </c>
      <c r="H9" s="144" t="s">
        <v>930</v>
      </c>
      <c r="I9" s="180" t="s">
        <v>893</v>
      </c>
      <c r="J9" s="229" t="s">
        <v>1168</v>
      </c>
      <c r="K9" s="303"/>
      <c r="L9" s="349">
        <v>0.3</v>
      </c>
      <c r="M9" s="350">
        <v>0.7</v>
      </c>
      <c r="N9" s="338">
        <v>0</v>
      </c>
      <c r="O9" s="234">
        <f t="shared" si="0"/>
        <v>1</v>
      </c>
    </row>
    <row r="10" spans="1:15" ht="58" thickBot="1" x14ac:dyDescent="0.25">
      <c r="A10" s="561"/>
      <c r="B10" s="77" t="s">
        <v>6</v>
      </c>
      <c r="C10" s="31" t="s">
        <v>709</v>
      </c>
      <c r="D10" s="31" t="s">
        <v>1169</v>
      </c>
      <c r="E10" s="31" t="s">
        <v>704</v>
      </c>
      <c r="F10" s="78">
        <v>44926</v>
      </c>
      <c r="G10" s="143" t="s">
        <v>1170</v>
      </c>
      <c r="H10" s="144" t="s">
        <v>930</v>
      </c>
      <c r="I10" s="180" t="s">
        <v>893</v>
      </c>
      <c r="J10" s="229" t="s">
        <v>1065</v>
      </c>
      <c r="K10" s="303" t="s">
        <v>1171</v>
      </c>
      <c r="L10" s="349">
        <v>0.3</v>
      </c>
      <c r="M10" s="350">
        <v>0.4</v>
      </c>
      <c r="N10" s="349">
        <v>0.3</v>
      </c>
      <c r="O10" s="234">
        <f t="shared" si="0"/>
        <v>1</v>
      </c>
    </row>
    <row r="11" spans="1:15" ht="61" thickBot="1" x14ac:dyDescent="0.25">
      <c r="A11" s="567"/>
      <c r="B11" s="77" t="s">
        <v>7</v>
      </c>
      <c r="C11" s="31" t="s">
        <v>710</v>
      </c>
      <c r="D11" s="31" t="s">
        <v>711</v>
      </c>
      <c r="E11" s="31" t="s">
        <v>704</v>
      </c>
      <c r="F11" s="78">
        <v>44681</v>
      </c>
      <c r="G11" s="146" t="s">
        <v>931</v>
      </c>
      <c r="H11" s="144" t="s">
        <v>930</v>
      </c>
      <c r="I11" s="180" t="s">
        <v>893</v>
      </c>
      <c r="J11" s="229" t="s">
        <v>1066</v>
      </c>
      <c r="K11" s="303" t="s">
        <v>1172</v>
      </c>
      <c r="L11" s="349">
        <v>1</v>
      </c>
      <c r="M11" s="350">
        <v>0</v>
      </c>
      <c r="N11" s="349">
        <v>0</v>
      </c>
      <c r="O11" s="234">
        <f t="shared" si="0"/>
        <v>1</v>
      </c>
    </row>
    <row r="12" spans="1:15" ht="165.75" customHeight="1" thickBot="1" x14ac:dyDescent="0.25">
      <c r="A12" s="560" t="s">
        <v>850</v>
      </c>
      <c r="B12" s="77" t="s">
        <v>8</v>
      </c>
      <c r="C12" s="31" t="s">
        <v>712</v>
      </c>
      <c r="D12" s="31" t="s">
        <v>707</v>
      </c>
      <c r="E12" s="31" t="s">
        <v>704</v>
      </c>
      <c r="F12" s="78">
        <v>44926</v>
      </c>
      <c r="G12" s="143" t="s">
        <v>1173</v>
      </c>
      <c r="H12" s="144" t="s">
        <v>930</v>
      </c>
      <c r="I12" s="180" t="s">
        <v>893</v>
      </c>
      <c r="J12" s="229" t="s">
        <v>1067</v>
      </c>
      <c r="K12" s="303" t="s">
        <v>1095</v>
      </c>
      <c r="L12" s="349">
        <v>0.5</v>
      </c>
      <c r="M12" s="350">
        <v>0.25</v>
      </c>
      <c r="N12" s="349">
        <v>0.25</v>
      </c>
      <c r="O12" s="234">
        <f t="shared" si="0"/>
        <v>1</v>
      </c>
    </row>
    <row r="13" spans="1:15" ht="83.25" customHeight="1" thickBot="1" x14ac:dyDescent="0.25">
      <c r="A13" s="567"/>
      <c r="B13" s="77" t="s">
        <v>16</v>
      </c>
      <c r="C13" s="31" t="s">
        <v>713</v>
      </c>
      <c r="D13" s="31" t="s">
        <v>714</v>
      </c>
      <c r="E13" s="31" t="s">
        <v>704</v>
      </c>
      <c r="F13" s="78">
        <v>44926</v>
      </c>
      <c r="G13" s="143" t="s">
        <v>1174</v>
      </c>
      <c r="H13" s="144" t="s">
        <v>930</v>
      </c>
      <c r="I13" s="180" t="s">
        <v>893</v>
      </c>
      <c r="J13" s="294" t="s">
        <v>1068</v>
      </c>
      <c r="K13" s="303" t="s">
        <v>1175</v>
      </c>
      <c r="L13" s="349">
        <v>0.5</v>
      </c>
      <c r="M13" s="350">
        <v>0.3</v>
      </c>
      <c r="N13" s="349">
        <v>0.2</v>
      </c>
      <c r="O13" s="234">
        <f t="shared" si="0"/>
        <v>1</v>
      </c>
    </row>
    <row r="14" spans="1:15" ht="135.75" customHeight="1" thickBot="1" x14ac:dyDescent="0.25">
      <c r="A14" s="560" t="s">
        <v>851</v>
      </c>
      <c r="B14" s="77" t="s">
        <v>9</v>
      </c>
      <c r="C14" s="31" t="s">
        <v>715</v>
      </c>
      <c r="D14" s="31" t="s">
        <v>716</v>
      </c>
      <c r="E14" s="31" t="s">
        <v>704</v>
      </c>
      <c r="F14" s="78">
        <v>44926</v>
      </c>
      <c r="G14" s="143" t="s">
        <v>932</v>
      </c>
      <c r="H14" s="144" t="s">
        <v>930</v>
      </c>
      <c r="I14" s="180" t="s">
        <v>893</v>
      </c>
      <c r="J14" s="294" t="s">
        <v>1188</v>
      </c>
      <c r="K14" s="303" t="s">
        <v>1096</v>
      </c>
      <c r="L14" s="349">
        <v>0.5</v>
      </c>
      <c r="M14" s="350">
        <v>0.2</v>
      </c>
      <c r="N14" s="349">
        <v>0.3</v>
      </c>
      <c r="O14" s="234">
        <f t="shared" si="0"/>
        <v>1</v>
      </c>
    </row>
    <row r="15" spans="1:15" ht="99" customHeight="1" thickBot="1" x14ac:dyDescent="0.25">
      <c r="A15" s="561"/>
      <c r="B15" s="77" t="s">
        <v>10</v>
      </c>
      <c r="C15" s="31" t="s">
        <v>1176</v>
      </c>
      <c r="D15" s="31" t="s">
        <v>1177</v>
      </c>
      <c r="E15" s="31" t="s">
        <v>704</v>
      </c>
      <c r="F15" s="78">
        <v>44926</v>
      </c>
      <c r="G15" s="146" t="s">
        <v>933</v>
      </c>
      <c r="H15" s="144" t="s">
        <v>930</v>
      </c>
      <c r="I15" s="180" t="s">
        <v>893</v>
      </c>
      <c r="J15" s="294" t="s">
        <v>1069</v>
      </c>
      <c r="K15" s="303" t="s">
        <v>1178</v>
      </c>
      <c r="L15" s="349">
        <v>0.3</v>
      </c>
      <c r="M15" s="350">
        <v>0.5</v>
      </c>
      <c r="N15" s="349">
        <v>0.2</v>
      </c>
      <c r="O15" s="234">
        <f t="shared" si="0"/>
        <v>1</v>
      </c>
    </row>
    <row r="16" spans="1:15" ht="210" thickBot="1" x14ac:dyDescent="0.25">
      <c r="A16" s="556" t="s">
        <v>852</v>
      </c>
      <c r="B16" s="79" t="s">
        <v>21</v>
      </c>
      <c r="C16" s="31" t="s">
        <v>717</v>
      </c>
      <c r="D16" s="31" t="s">
        <v>718</v>
      </c>
      <c r="E16" s="31" t="s">
        <v>704</v>
      </c>
      <c r="F16" s="78" t="s">
        <v>719</v>
      </c>
      <c r="G16" s="143" t="s">
        <v>1179</v>
      </c>
      <c r="H16" s="144" t="s">
        <v>930</v>
      </c>
      <c r="I16" s="180" t="s">
        <v>893</v>
      </c>
      <c r="J16" s="294" t="s">
        <v>1180</v>
      </c>
      <c r="K16" s="303" t="s">
        <v>1070</v>
      </c>
      <c r="L16" s="349">
        <v>0.35</v>
      </c>
      <c r="M16" s="350">
        <v>0.35</v>
      </c>
      <c r="N16" s="349">
        <v>0.3</v>
      </c>
      <c r="O16" s="234">
        <f t="shared" si="0"/>
        <v>1</v>
      </c>
    </row>
    <row r="17" spans="1:15" ht="99" customHeight="1" thickBot="1" x14ac:dyDescent="0.25">
      <c r="A17" s="548"/>
      <c r="B17" s="79" t="s">
        <v>23</v>
      </c>
      <c r="C17" s="31" t="s">
        <v>720</v>
      </c>
      <c r="D17" s="31" t="s">
        <v>721</v>
      </c>
      <c r="E17" s="31" t="s">
        <v>704</v>
      </c>
      <c r="F17" s="78" t="s">
        <v>722</v>
      </c>
      <c r="G17" s="143" t="s">
        <v>1181</v>
      </c>
      <c r="H17" s="144" t="s">
        <v>930</v>
      </c>
      <c r="I17" s="180" t="s">
        <v>893</v>
      </c>
      <c r="J17" s="294" t="s">
        <v>1071</v>
      </c>
      <c r="K17" s="303" t="s">
        <v>1072</v>
      </c>
      <c r="L17" s="349">
        <v>0.35</v>
      </c>
      <c r="M17" s="350">
        <v>0.35</v>
      </c>
      <c r="N17" s="349">
        <v>0.3</v>
      </c>
      <c r="O17" s="234">
        <f t="shared" si="0"/>
        <v>1</v>
      </c>
    </row>
    <row r="18" spans="1:15" ht="99" customHeight="1" thickBot="1" x14ac:dyDescent="0.25">
      <c r="A18" s="548"/>
      <c r="B18" s="80" t="s">
        <v>25</v>
      </c>
      <c r="C18" s="31" t="s">
        <v>723</v>
      </c>
      <c r="D18" s="136" t="s">
        <v>724</v>
      </c>
      <c r="E18" s="31" t="s">
        <v>704</v>
      </c>
      <c r="F18" s="31" t="s">
        <v>200</v>
      </c>
      <c r="G18" s="143" t="s">
        <v>934</v>
      </c>
      <c r="H18" s="144" t="s">
        <v>930</v>
      </c>
      <c r="I18" s="180" t="s">
        <v>893</v>
      </c>
      <c r="J18" s="294" t="s">
        <v>1073</v>
      </c>
      <c r="K18" s="303" t="s">
        <v>1182</v>
      </c>
      <c r="L18" s="349">
        <v>0.3</v>
      </c>
      <c r="M18" s="350">
        <v>0.3</v>
      </c>
      <c r="N18" s="349">
        <v>0.4</v>
      </c>
      <c r="O18" s="234">
        <f t="shared" si="0"/>
        <v>1</v>
      </c>
    </row>
    <row r="19" spans="1:15" ht="349.5" customHeight="1" thickBot="1" x14ac:dyDescent="0.25">
      <c r="A19" s="548"/>
      <c r="B19" s="80" t="s">
        <v>24</v>
      </c>
      <c r="C19" s="31" t="s">
        <v>1183</v>
      </c>
      <c r="D19" s="136" t="s">
        <v>725</v>
      </c>
      <c r="E19" s="31" t="s">
        <v>704</v>
      </c>
      <c r="F19" s="31" t="s">
        <v>726</v>
      </c>
      <c r="G19" s="143" t="s">
        <v>1184</v>
      </c>
      <c r="H19" s="144" t="s">
        <v>930</v>
      </c>
      <c r="I19" s="180" t="s">
        <v>893</v>
      </c>
      <c r="J19" s="294" t="s">
        <v>1185</v>
      </c>
      <c r="K19" s="303" t="s">
        <v>1070</v>
      </c>
      <c r="L19" s="349">
        <v>0.35</v>
      </c>
      <c r="M19" s="350">
        <v>0.35</v>
      </c>
      <c r="N19" s="349">
        <v>0.3</v>
      </c>
      <c r="O19" s="234">
        <f t="shared" si="0"/>
        <v>1</v>
      </c>
    </row>
    <row r="20" spans="1:15" ht="147.75" customHeight="1" thickBot="1" x14ac:dyDescent="0.25">
      <c r="A20" s="398"/>
      <c r="B20" s="79" t="s">
        <v>729</v>
      </c>
      <c r="C20" s="31" t="s">
        <v>727</v>
      </c>
      <c r="D20" s="136" t="s">
        <v>728</v>
      </c>
      <c r="E20" s="31" t="s">
        <v>704</v>
      </c>
      <c r="F20" s="78">
        <v>44926</v>
      </c>
      <c r="G20" s="143" t="s">
        <v>935</v>
      </c>
      <c r="H20" s="144" t="s">
        <v>930</v>
      </c>
      <c r="I20" s="180" t="s">
        <v>893</v>
      </c>
      <c r="J20" s="379" t="s">
        <v>1303</v>
      </c>
      <c r="K20" s="304" t="s">
        <v>1186</v>
      </c>
      <c r="L20" s="351">
        <v>0.2</v>
      </c>
      <c r="M20" s="352">
        <v>0.4</v>
      </c>
      <c r="N20" s="349">
        <v>0.3</v>
      </c>
      <c r="O20" s="235">
        <f t="shared" si="0"/>
        <v>0.90000000000000013</v>
      </c>
    </row>
    <row r="21" spans="1:15" ht="35" customHeight="1" thickBot="1" x14ac:dyDescent="0.25">
      <c r="K21" s="262" t="s">
        <v>1023</v>
      </c>
      <c r="L21" s="264">
        <f>AVERAGE(L7:L20)</f>
        <v>0.39285714285714279</v>
      </c>
      <c r="M21" s="264">
        <f>AVERAGE(M7:M20)</f>
        <v>0.3392857142857143</v>
      </c>
      <c r="N21" s="264">
        <f>AVERAGE(N7:N20)</f>
        <v>0.26071428571428568</v>
      </c>
      <c r="O21" s="263">
        <f>L21+M21+N21</f>
        <v>0.99285714285714277</v>
      </c>
    </row>
  </sheetData>
  <mergeCells count="14">
    <mergeCell ref="J5:O5"/>
    <mergeCell ref="A16:A20"/>
    <mergeCell ref="B4:G4"/>
    <mergeCell ref="A14:A15"/>
    <mergeCell ref="A2:A4"/>
    <mergeCell ref="A5:I5"/>
    <mergeCell ref="B6:C6"/>
    <mergeCell ref="A7:A8"/>
    <mergeCell ref="A9:A11"/>
    <mergeCell ref="H2:I2"/>
    <mergeCell ref="H3:I3"/>
    <mergeCell ref="H4:I4"/>
    <mergeCell ref="B2:G3"/>
    <mergeCell ref="A12:A13"/>
  </mergeCells>
  <hyperlinks>
    <hyperlink ref="H7" r:id="rId1" xr:uid="{00000000-0004-0000-0400-000000000000}"/>
    <hyperlink ref="H8" r:id="rId2" xr:uid="{00000000-0004-0000-0400-000001000000}"/>
    <hyperlink ref="H9" r:id="rId3" xr:uid="{00000000-0004-0000-0400-000002000000}"/>
    <hyperlink ref="H10" r:id="rId4" xr:uid="{00000000-0004-0000-0400-000003000000}"/>
    <hyperlink ref="H11" r:id="rId5" xr:uid="{00000000-0004-0000-0400-000004000000}"/>
    <hyperlink ref="H12" r:id="rId6" xr:uid="{00000000-0004-0000-0400-000005000000}"/>
    <hyperlink ref="H13" r:id="rId7" xr:uid="{00000000-0004-0000-0400-000006000000}"/>
    <hyperlink ref="H14" r:id="rId8" xr:uid="{00000000-0004-0000-0400-000007000000}"/>
    <hyperlink ref="H15" r:id="rId9" xr:uid="{00000000-0004-0000-0400-000008000000}"/>
    <hyperlink ref="H16" r:id="rId10" xr:uid="{00000000-0004-0000-0400-000009000000}"/>
    <hyperlink ref="H17" r:id="rId11" xr:uid="{00000000-0004-0000-0400-00000A000000}"/>
    <hyperlink ref="H18" r:id="rId12" xr:uid="{00000000-0004-0000-0400-00000B000000}"/>
    <hyperlink ref="H19" r:id="rId13" xr:uid="{00000000-0004-0000-0400-00000C000000}"/>
    <hyperlink ref="H20" r:id="rId14" xr:uid="{00000000-0004-0000-0400-00000D000000}"/>
  </hyperlinks>
  <pageMargins left="0.7" right="0.7" top="0.75" bottom="0.75" header="0.3" footer="0.3"/>
  <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2:S50"/>
  <sheetViews>
    <sheetView showGridLines="0" zoomScale="66" zoomScaleNormal="40" workbookViewId="0">
      <selection activeCell="L47" sqref="L47"/>
    </sheetView>
  </sheetViews>
  <sheetFormatPr baseColWidth="10" defaultRowHeight="15" x14ac:dyDescent="0.2"/>
  <cols>
    <col min="1" max="1" width="31" style="18" customWidth="1"/>
    <col min="2" max="2" width="7.33203125" style="18" customWidth="1"/>
    <col min="3" max="3" width="40.6640625" style="18" customWidth="1"/>
    <col min="4" max="4" width="59.33203125" style="18" customWidth="1"/>
    <col min="5" max="5" width="41.83203125" style="18" customWidth="1"/>
    <col min="6" max="6" width="35.6640625" style="18" customWidth="1"/>
    <col min="7" max="7" width="54.5" style="18" customWidth="1"/>
    <col min="8" max="8" width="35.6640625" style="18" customWidth="1"/>
    <col min="9" max="9" width="151.33203125" style="18" customWidth="1"/>
    <col min="10" max="10" width="142.1640625" style="18" customWidth="1"/>
    <col min="11" max="11" width="61.5" style="18" customWidth="1"/>
    <col min="12" max="12" width="126.5" style="18" customWidth="1"/>
    <col min="13" max="13" width="42" style="18" customWidth="1"/>
    <col min="14" max="14" width="25.5" style="371" customWidth="1"/>
    <col min="15" max="15" width="27.33203125" style="371" customWidth="1"/>
    <col min="16" max="16" width="25.1640625" style="371" customWidth="1"/>
    <col min="17" max="17" width="17.6640625" style="289" customWidth="1"/>
    <col min="18" max="18" width="10.83203125" style="18"/>
    <col min="19" max="19" width="11.6640625" style="18" bestFit="1" customWidth="1"/>
    <col min="20" max="258" width="10.83203125" style="18"/>
    <col min="259" max="259" width="27" style="18" customWidth="1"/>
    <col min="260" max="260" width="7.33203125" style="18" customWidth="1"/>
    <col min="261" max="261" width="34.5" style="18" customWidth="1"/>
    <col min="262" max="262" width="28" style="18" customWidth="1"/>
    <col min="263" max="263" width="37.33203125" style="18" customWidth="1"/>
    <col min="264" max="264" width="20.83203125" style="18" customWidth="1"/>
    <col min="265" max="265" width="35.6640625" style="18" customWidth="1"/>
    <col min="266" max="266" width="26.5" style="18" customWidth="1"/>
    <col min="267" max="267" width="32.33203125" style="18" customWidth="1"/>
    <col min="268" max="514" width="10.83203125" style="18"/>
    <col min="515" max="515" width="27" style="18" customWidth="1"/>
    <col min="516" max="516" width="7.33203125" style="18" customWidth="1"/>
    <col min="517" max="517" width="34.5" style="18" customWidth="1"/>
    <col min="518" max="518" width="28" style="18" customWidth="1"/>
    <col min="519" max="519" width="37.33203125" style="18" customWidth="1"/>
    <col min="520" max="520" width="20.83203125" style="18" customWidth="1"/>
    <col min="521" max="521" width="35.6640625" style="18" customWidth="1"/>
    <col min="522" max="522" width="26.5" style="18" customWidth="1"/>
    <col min="523" max="523" width="32.33203125" style="18" customWidth="1"/>
    <col min="524" max="770" width="10.83203125" style="18"/>
    <col min="771" max="771" width="27" style="18" customWidth="1"/>
    <col min="772" max="772" width="7.33203125" style="18" customWidth="1"/>
    <col min="773" max="773" width="34.5" style="18" customWidth="1"/>
    <col min="774" max="774" width="28" style="18" customWidth="1"/>
    <col min="775" max="775" width="37.33203125" style="18" customWidth="1"/>
    <col min="776" max="776" width="20.83203125" style="18" customWidth="1"/>
    <col min="777" max="777" width="35.6640625" style="18" customWidth="1"/>
    <col min="778" max="778" width="26.5" style="18" customWidth="1"/>
    <col min="779" max="779" width="32.33203125" style="18" customWidth="1"/>
    <col min="780" max="1026" width="10.83203125" style="18"/>
    <col min="1027" max="1027" width="27" style="18" customWidth="1"/>
    <col min="1028" max="1028" width="7.33203125" style="18" customWidth="1"/>
    <col min="1029" max="1029" width="34.5" style="18" customWidth="1"/>
    <col min="1030" max="1030" width="28" style="18" customWidth="1"/>
    <col min="1031" max="1031" width="37.33203125" style="18" customWidth="1"/>
    <col min="1032" max="1032" width="20.83203125" style="18" customWidth="1"/>
    <col min="1033" max="1033" width="35.6640625" style="18" customWidth="1"/>
    <col min="1034" max="1034" width="26.5" style="18" customWidth="1"/>
    <col min="1035" max="1035" width="32.33203125" style="18" customWidth="1"/>
    <col min="1036" max="1282" width="10.83203125" style="18"/>
    <col min="1283" max="1283" width="27" style="18" customWidth="1"/>
    <col min="1284" max="1284" width="7.33203125" style="18" customWidth="1"/>
    <col min="1285" max="1285" width="34.5" style="18" customWidth="1"/>
    <col min="1286" max="1286" width="28" style="18" customWidth="1"/>
    <col min="1287" max="1287" width="37.33203125" style="18" customWidth="1"/>
    <col min="1288" max="1288" width="20.83203125" style="18" customWidth="1"/>
    <col min="1289" max="1289" width="35.6640625" style="18" customWidth="1"/>
    <col min="1290" max="1290" width="26.5" style="18" customWidth="1"/>
    <col min="1291" max="1291" width="32.33203125" style="18" customWidth="1"/>
    <col min="1292" max="1538" width="10.83203125" style="18"/>
    <col min="1539" max="1539" width="27" style="18" customWidth="1"/>
    <col min="1540" max="1540" width="7.33203125" style="18" customWidth="1"/>
    <col min="1541" max="1541" width="34.5" style="18" customWidth="1"/>
    <col min="1542" max="1542" width="28" style="18" customWidth="1"/>
    <col min="1543" max="1543" width="37.33203125" style="18" customWidth="1"/>
    <col min="1544" max="1544" width="20.83203125" style="18" customWidth="1"/>
    <col min="1545" max="1545" width="35.6640625" style="18" customWidth="1"/>
    <col min="1546" max="1546" width="26.5" style="18" customWidth="1"/>
    <col min="1547" max="1547" width="32.33203125" style="18" customWidth="1"/>
    <col min="1548" max="1794" width="10.83203125" style="18"/>
    <col min="1795" max="1795" width="27" style="18" customWidth="1"/>
    <col min="1796" max="1796" width="7.33203125" style="18" customWidth="1"/>
    <col min="1797" max="1797" width="34.5" style="18" customWidth="1"/>
    <col min="1798" max="1798" width="28" style="18" customWidth="1"/>
    <col min="1799" max="1799" width="37.33203125" style="18" customWidth="1"/>
    <col min="1800" max="1800" width="20.83203125" style="18" customWidth="1"/>
    <col min="1801" max="1801" width="35.6640625" style="18" customWidth="1"/>
    <col min="1802" max="1802" width="26.5" style="18" customWidth="1"/>
    <col min="1803" max="1803" width="32.33203125" style="18" customWidth="1"/>
    <col min="1804" max="2050" width="10.83203125" style="18"/>
    <col min="2051" max="2051" width="27" style="18" customWidth="1"/>
    <col min="2052" max="2052" width="7.33203125" style="18" customWidth="1"/>
    <col min="2053" max="2053" width="34.5" style="18" customWidth="1"/>
    <col min="2054" max="2054" width="28" style="18" customWidth="1"/>
    <col min="2055" max="2055" width="37.33203125" style="18" customWidth="1"/>
    <col min="2056" max="2056" width="20.83203125" style="18" customWidth="1"/>
    <col min="2057" max="2057" width="35.6640625" style="18" customWidth="1"/>
    <col min="2058" max="2058" width="26.5" style="18" customWidth="1"/>
    <col min="2059" max="2059" width="32.33203125" style="18" customWidth="1"/>
    <col min="2060" max="2306" width="10.83203125" style="18"/>
    <col min="2307" max="2307" width="27" style="18" customWidth="1"/>
    <col min="2308" max="2308" width="7.33203125" style="18" customWidth="1"/>
    <col min="2309" max="2309" width="34.5" style="18" customWidth="1"/>
    <col min="2310" max="2310" width="28" style="18" customWidth="1"/>
    <col min="2311" max="2311" width="37.33203125" style="18" customWidth="1"/>
    <col min="2312" max="2312" width="20.83203125" style="18" customWidth="1"/>
    <col min="2313" max="2313" width="35.6640625" style="18" customWidth="1"/>
    <col min="2314" max="2314" width="26.5" style="18" customWidth="1"/>
    <col min="2315" max="2315" width="32.33203125" style="18" customWidth="1"/>
    <col min="2316" max="2562" width="10.83203125" style="18"/>
    <col min="2563" max="2563" width="27" style="18" customWidth="1"/>
    <col min="2564" max="2564" width="7.33203125" style="18" customWidth="1"/>
    <col min="2565" max="2565" width="34.5" style="18" customWidth="1"/>
    <col min="2566" max="2566" width="28" style="18" customWidth="1"/>
    <col min="2567" max="2567" width="37.33203125" style="18" customWidth="1"/>
    <col min="2568" max="2568" width="20.83203125" style="18" customWidth="1"/>
    <col min="2569" max="2569" width="35.6640625" style="18" customWidth="1"/>
    <col min="2570" max="2570" width="26.5" style="18" customWidth="1"/>
    <col min="2571" max="2571" width="32.33203125" style="18" customWidth="1"/>
    <col min="2572" max="2818" width="10.83203125" style="18"/>
    <col min="2819" max="2819" width="27" style="18" customWidth="1"/>
    <col min="2820" max="2820" width="7.33203125" style="18" customWidth="1"/>
    <col min="2821" max="2821" width="34.5" style="18" customWidth="1"/>
    <col min="2822" max="2822" width="28" style="18" customWidth="1"/>
    <col min="2823" max="2823" width="37.33203125" style="18" customWidth="1"/>
    <col min="2824" max="2824" width="20.83203125" style="18" customWidth="1"/>
    <col min="2825" max="2825" width="35.6640625" style="18" customWidth="1"/>
    <col min="2826" max="2826" width="26.5" style="18" customWidth="1"/>
    <col min="2827" max="2827" width="32.33203125" style="18" customWidth="1"/>
    <col min="2828" max="3074" width="10.83203125" style="18"/>
    <col min="3075" max="3075" width="27" style="18" customWidth="1"/>
    <col min="3076" max="3076" width="7.33203125" style="18" customWidth="1"/>
    <col min="3077" max="3077" width="34.5" style="18" customWidth="1"/>
    <col min="3078" max="3078" width="28" style="18" customWidth="1"/>
    <col min="3079" max="3079" width="37.33203125" style="18" customWidth="1"/>
    <col min="3080" max="3080" width="20.83203125" style="18" customWidth="1"/>
    <col min="3081" max="3081" width="35.6640625" style="18" customWidth="1"/>
    <col min="3082" max="3082" width="26.5" style="18" customWidth="1"/>
    <col min="3083" max="3083" width="32.33203125" style="18" customWidth="1"/>
    <col min="3084" max="3330" width="10.83203125" style="18"/>
    <col min="3331" max="3331" width="27" style="18" customWidth="1"/>
    <col min="3332" max="3332" width="7.33203125" style="18" customWidth="1"/>
    <col min="3333" max="3333" width="34.5" style="18" customWidth="1"/>
    <col min="3334" max="3334" width="28" style="18" customWidth="1"/>
    <col min="3335" max="3335" width="37.33203125" style="18" customWidth="1"/>
    <col min="3336" max="3336" width="20.83203125" style="18" customWidth="1"/>
    <col min="3337" max="3337" width="35.6640625" style="18" customWidth="1"/>
    <col min="3338" max="3338" width="26.5" style="18" customWidth="1"/>
    <col min="3339" max="3339" width="32.33203125" style="18" customWidth="1"/>
    <col min="3340" max="3586" width="10.83203125" style="18"/>
    <col min="3587" max="3587" width="27" style="18" customWidth="1"/>
    <col min="3588" max="3588" width="7.33203125" style="18" customWidth="1"/>
    <col min="3589" max="3589" width="34.5" style="18" customWidth="1"/>
    <col min="3590" max="3590" width="28" style="18" customWidth="1"/>
    <col min="3591" max="3591" width="37.33203125" style="18" customWidth="1"/>
    <col min="3592" max="3592" width="20.83203125" style="18" customWidth="1"/>
    <col min="3593" max="3593" width="35.6640625" style="18" customWidth="1"/>
    <col min="3594" max="3594" width="26.5" style="18" customWidth="1"/>
    <col min="3595" max="3595" width="32.33203125" style="18" customWidth="1"/>
    <col min="3596" max="3842" width="10.83203125" style="18"/>
    <col min="3843" max="3843" width="27" style="18" customWidth="1"/>
    <col min="3844" max="3844" width="7.33203125" style="18" customWidth="1"/>
    <col min="3845" max="3845" width="34.5" style="18" customWidth="1"/>
    <col min="3846" max="3846" width="28" style="18" customWidth="1"/>
    <col min="3847" max="3847" width="37.33203125" style="18" customWidth="1"/>
    <col min="3848" max="3848" width="20.83203125" style="18" customWidth="1"/>
    <col min="3849" max="3849" width="35.6640625" style="18" customWidth="1"/>
    <col min="3850" max="3850" width="26.5" style="18" customWidth="1"/>
    <col min="3851" max="3851" width="32.33203125" style="18" customWidth="1"/>
    <col min="3852" max="4098" width="10.83203125" style="18"/>
    <col min="4099" max="4099" width="27" style="18" customWidth="1"/>
    <col min="4100" max="4100" width="7.33203125" style="18" customWidth="1"/>
    <col min="4101" max="4101" width="34.5" style="18" customWidth="1"/>
    <col min="4102" max="4102" width="28" style="18" customWidth="1"/>
    <col min="4103" max="4103" width="37.33203125" style="18" customWidth="1"/>
    <col min="4104" max="4104" width="20.83203125" style="18" customWidth="1"/>
    <col min="4105" max="4105" width="35.6640625" style="18" customWidth="1"/>
    <col min="4106" max="4106" width="26.5" style="18" customWidth="1"/>
    <col min="4107" max="4107" width="32.33203125" style="18" customWidth="1"/>
    <col min="4108" max="4354" width="10.83203125" style="18"/>
    <col min="4355" max="4355" width="27" style="18" customWidth="1"/>
    <col min="4356" max="4356" width="7.33203125" style="18" customWidth="1"/>
    <col min="4357" max="4357" width="34.5" style="18" customWidth="1"/>
    <col min="4358" max="4358" width="28" style="18" customWidth="1"/>
    <col min="4359" max="4359" width="37.33203125" style="18" customWidth="1"/>
    <col min="4360" max="4360" width="20.83203125" style="18" customWidth="1"/>
    <col min="4361" max="4361" width="35.6640625" style="18" customWidth="1"/>
    <col min="4362" max="4362" width="26.5" style="18" customWidth="1"/>
    <col min="4363" max="4363" width="32.33203125" style="18" customWidth="1"/>
    <col min="4364" max="4610" width="10.83203125" style="18"/>
    <col min="4611" max="4611" width="27" style="18" customWidth="1"/>
    <col min="4612" max="4612" width="7.33203125" style="18" customWidth="1"/>
    <col min="4613" max="4613" width="34.5" style="18" customWidth="1"/>
    <col min="4614" max="4614" width="28" style="18" customWidth="1"/>
    <col min="4615" max="4615" width="37.33203125" style="18" customWidth="1"/>
    <col min="4616" max="4616" width="20.83203125" style="18" customWidth="1"/>
    <col min="4617" max="4617" width="35.6640625" style="18" customWidth="1"/>
    <col min="4618" max="4618" width="26.5" style="18" customWidth="1"/>
    <col min="4619" max="4619" width="32.33203125" style="18" customWidth="1"/>
    <col min="4620" max="4866" width="10.83203125" style="18"/>
    <col min="4867" max="4867" width="27" style="18" customWidth="1"/>
    <col min="4868" max="4868" width="7.33203125" style="18" customWidth="1"/>
    <col min="4869" max="4869" width="34.5" style="18" customWidth="1"/>
    <col min="4870" max="4870" width="28" style="18" customWidth="1"/>
    <col min="4871" max="4871" width="37.33203125" style="18" customWidth="1"/>
    <col min="4872" max="4872" width="20.83203125" style="18" customWidth="1"/>
    <col min="4873" max="4873" width="35.6640625" style="18" customWidth="1"/>
    <col min="4874" max="4874" width="26.5" style="18" customWidth="1"/>
    <col min="4875" max="4875" width="32.33203125" style="18" customWidth="1"/>
    <col min="4876" max="5122" width="10.83203125" style="18"/>
    <col min="5123" max="5123" width="27" style="18" customWidth="1"/>
    <col min="5124" max="5124" width="7.33203125" style="18" customWidth="1"/>
    <col min="5125" max="5125" width="34.5" style="18" customWidth="1"/>
    <col min="5126" max="5126" width="28" style="18" customWidth="1"/>
    <col min="5127" max="5127" width="37.33203125" style="18" customWidth="1"/>
    <col min="5128" max="5128" width="20.83203125" style="18" customWidth="1"/>
    <col min="5129" max="5129" width="35.6640625" style="18" customWidth="1"/>
    <col min="5130" max="5130" width="26.5" style="18" customWidth="1"/>
    <col min="5131" max="5131" width="32.33203125" style="18" customWidth="1"/>
    <col min="5132" max="5378" width="10.83203125" style="18"/>
    <col min="5379" max="5379" width="27" style="18" customWidth="1"/>
    <col min="5380" max="5380" width="7.33203125" style="18" customWidth="1"/>
    <col min="5381" max="5381" width="34.5" style="18" customWidth="1"/>
    <col min="5382" max="5382" width="28" style="18" customWidth="1"/>
    <col min="5383" max="5383" width="37.33203125" style="18" customWidth="1"/>
    <col min="5384" max="5384" width="20.83203125" style="18" customWidth="1"/>
    <col min="5385" max="5385" width="35.6640625" style="18" customWidth="1"/>
    <col min="5386" max="5386" width="26.5" style="18" customWidth="1"/>
    <col min="5387" max="5387" width="32.33203125" style="18" customWidth="1"/>
    <col min="5388" max="5634" width="10.83203125" style="18"/>
    <col min="5635" max="5635" width="27" style="18" customWidth="1"/>
    <col min="5636" max="5636" width="7.33203125" style="18" customWidth="1"/>
    <col min="5637" max="5637" width="34.5" style="18" customWidth="1"/>
    <col min="5638" max="5638" width="28" style="18" customWidth="1"/>
    <col min="5639" max="5639" width="37.33203125" style="18" customWidth="1"/>
    <col min="5640" max="5640" width="20.83203125" style="18" customWidth="1"/>
    <col min="5641" max="5641" width="35.6640625" style="18" customWidth="1"/>
    <col min="5642" max="5642" width="26.5" style="18" customWidth="1"/>
    <col min="5643" max="5643" width="32.33203125" style="18" customWidth="1"/>
    <col min="5644" max="5890" width="10.83203125" style="18"/>
    <col min="5891" max="5891" width="27" style="18" customWidth="1"/>
    <col min="5892" max="5892" width="7.33203125" style="18" customWidth="1"/>
    <col min="5893" max="5893" width="34.5" style="18" customWidth="1"/>
    <col min="5894" max="5894" width="28" style="18" customWidth="1"/>
    <col min="5895" max="5895" width="37.33203125" style="18" customWidth="1"/>
    <col min="5896" max="5896" width="20.83203125" style="18" customWidth="1"/>
    <col min="5897" max="5897" width="35.6640625" style="18" customWidth="1"/>
    <col min="5898" max="5898" width="26.5" style="18" customWidth="1"/>
    <col min="5899" max="5899" width="32.33203125" style="18" customWidth="1"/>
    <col min="5900" max="6146" width="10.83203125" style="18"/>
    <col min="6147" max="6147" width="27" style="18" customWidth="1"/>
    <col min="6148" max="6148" width="7.33203125" style="18" customWidth="1"/>
    <col min="6149" max="6149" width="34.5" style="18" customWidth="1"/>
    <col min="6150" max="6150" width="28" style="18" customWidth="1"/>
    <col min="6151" max="6151" width="37.33203125" style="18" customWidth="1"/>
    <col min="6152" max="6152" width="20.83203125" style="18" customWidth="1"/>
    <col min="6153" max="6153" width="35.6640625" style="18" customWidth="1"/>
    <col min="6154" max="6154" width="26.5" style="18" customWidth="1"/>
    <col min="6155" max="6155" width="32.33203125" style="18" customWidth="1"/>
    <col min="6156" max="6402" width="10.83203125" style="18"/>
    <col min="6403" max="6403" width="27" style="18" customWidth="1"/>
    <col min="6404" max="6404" width="7.33203125" style="18" customWidth="1"/>
    <col min="6405" max="6405" width="34.5" style="18" customWidth="1"/>
    <col min="6406" max="6406" width="28" style="18" customWidth="1"/>
    <col min="6407" max="6407" width="37.33203125" style="18" customWidth="1"/>
    <col min="6408" max="6408" width="20.83203125" style="18" customWidth="1"/>
    <col min="6409" max="6409" width="35.6640625" style="18" customWidth="1"/>
    <col min="6410" max="6410" width="26.5" style="18" customWidth="1"/>
    <col min="6411" max="6411" width="32.33203125" style="18" customWidth="1"/>
    <col min="6412" max="6658" width="10.83203125" style="18"/>
    <col min="6659" max="6659" width="27" style="18" customWidth="1"/>
    <col min="6660" max="6660" width="7.33203125" style="18" customWidth="1"/>
    <col min="6661" max="6661" width="34.5" style="18" customWidth="1"/>
    <col min="6662" max="6662" width="28" style="18" customWidth="1"/>
    <col min="6663" max="6663" width="37.33203125" style="18" customWidth="1"/>
    <col min="6664" max="6664" width="20.83203125" style="18" customWidth="1"/>
    <col min="6665" max="6665" width="35.6640625" style="18" customWidth="1"/>
    <col min="6666" max="6666" width="26.5" style="18" customWidth="1"/>
    <col min="6667" max="6667" width="32.33203125" style="18" customWidth="1"/>
    <col min="6668" max="6914" width="10.83203125" style="18"/>
    <col min="6915" max="6915" width="27" style="18" customWidth="1"/>
    <col min="6916" max="6916" width="7.33203125" style="18" customWidth="1"/>
    <col min="6917" max="6917" width="34.5" style="18" customWidth="1"/>
    <col min="6918" max="6918" width="28" style="18" customWidth="1"/>
    <col min="6919" max="6919" width="37.33203125" style="18" customWidth="1"/>
    <col min="6920" max="6920" width="20.83203125" style="18" customWidth="1"/>
    <col min="6921" max="6921" width="35.6640625" style="18" customWidth="1"/>
    <col min="6922" max="6922" width="26.5" style="18" customWidth="1"/>
    <col min="6923" max="6923" width="32.33203125" style="18" customWidth="1"/>
    <col min="6924" max="7170" width="10.83203125" style="18"/>
    <col min="7171" max="7171" width="27" style="18" customWidth="1"/>
    <col min="7172" max="7172" width="7.33203125" style="18" customWidth="1"/>
    <col min="7173" max="7173" width="34.5" style="18" customWidth="1"/>
    <col min="7174" max="7174" width="28" style="18" customWidth="1"/>
    <col min="7175" max="7175" width="37.33203125" style="18" customWidth="1"/>
    <col min="7176" max="7176" width="20.83203125" style="18" customWidth="1"/>
    <col min="7177" max="7177" width="35.6640625" style="18" customWidth="1"/>
    <col min="7178" max="7178" width="26.5" style="18" customWidth="1"/>
    <col min="7179" max="7179" width="32.33203125" style="18" customWidth="1"/>
    <col min="7180" max="7426" width="10.83203125" style="18"/>
    <col min="7427" max="7427" width="27" style="18" customWidth="1"/>
    <col min="7428" max="7428" width="7.33203125" style="18" customWidth="1"/>
    <col min="7429" max="7429" width="34.5" style="18" customWidth="1"/>
    <col min="7430" max="7430" width="28" style="18" customWidth="1"/>
    <col min="7431" max="7431" width="37.33203125" style="18" customWidth="1"/>
    <col min="7432" max="7432" width="20.83203125" style="18" customWidth="1"/>
    <col min="7433" max="7433" width="35.6640625" style="18" customWidth="1"/>
    <col min="7434" max="7434" width="26.5" style="18" customWidth="1"/>
    <col min="7435" max="7435" width="32.33203125" style="18" customWidth="1"/>
    <col min="7436" max="7682" width="10.83203125" style="18"/>
    <col min="7683" max="7683" width="27" style="18" customWidth="1"/>
    <col min="7684" max="7684" width="7.33203125" style="18" customWidth="1"/>
    <col min="7685" max="7685" width="34.5" style="18" customWidth="1"/>
    <col min="7686" max="7686" width="28" style="18" customWidth="1"/>
    <col min="7687" max="7687" width="37.33203125" style="18" customWidth="1"/>
    <col min="7688" max="7688" width="20.83203125" style="18" customWidth="1"/>
    <col min="7689" max="7689" width="35.6640625" style="18" customWidth="1"/>
    <col min="7690" max="7690" width="26.5" style="18" customWidth="1"/>
    <col min="7691" max="7691" width="32.33203125" style="18" customWidth="1"/>
    <col min="7692" max="7938" width="10.83203125" style="18"/>
    <col min="7939" max="7939" width="27" style="18" customWidth="1"/>
    <col min="7940" max="7940" width="7.33203125" style="18" customWidth="1"/>
    <col min="7941" max="7941" width="34.5" style="18" customWidth="1"/>
    <col min="7942" max="7942" width="28" style="18" customWidth="1"/>
    <col min="7943" max="7943" width="37.33203125" style="18" customWidth="1"/>
    <col min="7944" max="7944" width="20.83203125" style="18" customWidth="1"/>
    <col min="7945" max="7945" width="35.6640625" style="18" customWidth="1"/>
    <col min="7946" max="7946" width="26.5" style="18" customWidth="1"/>
    <col min="7947" max="7947" width="32.33203125" style="18" customWidth="1"/>
    <col min="7948" max="8194" width="10.83203125" style="18"/>
    <col min="8195" max="8195" width="27" style="18" customWidth="1"/>
    <col min="8196" max="8196" width="7.33203125" style="18" customWidth="1"/>
    <col min="8197" max="8197" width="34.5" style="18" customWidth="1"/>
    <col min="8198" max="8198" width="28" style="18" customWidth="1"/>
    <col min="8199" max="8199" width="37.33203125" style="18" customWidth="1"/>
    <col min="8200" max="8200" width="20.83203125" style="18" customWidth="1"/>
    <col min="8201" max="8201" width="35.6640625" style="18" customWidth="1"/>
    <col min="8202" max="8202" width="26.5" style="18" customWidth="1"/>
    <col min="8203" max="8203" width="32.33203125" style="18" customWidth="1"/>
    <col min="8204" max="8450" width="10.83203125" style="18"/>
    <col min="8451" max="8451" width="27" style="18" customWidth="1"/>
    <col min="8452" max="8452" width="7.33203125" style="18" customWidth="1"/>
    <col min="8453" max="8453" width="34.5" style="18" customWidth="1"/>
    <col min="8454" max="8454" width="28" style="18" customWidth="1"/>
    <col min="8455" max="8455" width="37.33203125" style="18" customWidth="1"/>
    <col min="8456" max="8456" width="20.83203125" style="18" customWidth="1"/>
    <col min="8457" max="8457" width="35.6640625" style="18" customWidth="1"/>
    <col min="8458" max="8458" width="26.5" style="18" customWidth="1"/>
    <col min="8459" max="8459" width="32.33203125" style="18" customWidth="1"/>
    <col min="8460" max="8706" width="10.83203125" style="18"/>
    <col min="8707" max="8707" width="27" style="18" customWidth="1"/>
    <col min="8708" max="8708" width="7.33203125" style="18" customWidth="1"/>
    <col min="8709" max="8709" width="34.5" style="18" customWidth="1"/>
    <col min="8710" max="8710" width="28" style="18" customWidth="1"/>
    <col min="8711" max="8711" width="37.33203125" style="18" customWidth="1"/>
    <col min="8712" max="8712" width="20.83203125" style="18" customWidth="1"/>
    <col min="8713" max="8713" width="35.6640625" style="18" customWidth="1"/>
    <col min="8714" max="8714" width="26.5" style="18" customWidth="1"/>
    <col min="8715" max="8715" width="32.33203125" style="18" customWidth="1"/>
    <col min="8716" max="8962" width="10.83203125" style="18"/>
    <col min="8963" max="8963" width="27" style="18" customWidth="1"/>
    <col min="8964" max="8964" width="7.33203125" style="18" customWidth="1"/>
    <col min="8965" max="8965" width="34.5" style="18" customWidth="1"/>
    <col min="8966" max="8966" width="28" style="18" customWidth="1"/>
    <col min="8967" max="8967" width="37.33203125" style="18" customWidth="1"/>
    <col min="8968" max="8968" width="20.83203125" style="18" customWidth="1"/>
    <col min="8969" max="8969" width="35.6640625" style="18" customWidth="1"/>
    <col min="8970" max="8970" width="26.5" style="18" customWidth="1"/>
    <col min="8971" max="8971" width="32.33203125" style="18" customWidth="1"/>
    <col min="8972" max="9218" width="10.83203125" style="18"/>
    <col min="9219" max="9219" width="27" style="18" customWidth="1"/>
    <col min="9220" max="9220" width="7.33203125" style="18" customWidth="1"/>
    <col min="9221" max="9221" width="34.5" style="18" customWidth="1"/>
    <col min="9222" max="9222" width="28" style="18" customWidth="1"/>
    <col min="9223" max="9223" width="37.33203125" style="18" customWidth="1"/>
    <col min="9224" max="9224" width="20.83203125" style="18" customWidth="1"/>
    <col min="9225" max="9225" width="35.6640625" style="18" customWidth="1"/>
    <col min="9226" max="9226" width="26.5" style="18" customWidth="1"/>
    <col min="9227" max="9227" width="32.33203125" style="18" customWidth="1"/>
    <col min="9228" max="9474" width="10.83203125" style="18"/>
    <col min="9475" max="9475" width="27" style="18" customWidth="1"/>
    <col min="9476" max="9476" width="7.33203125" style="18" customWidth="1"/>
    <col min="9477" max="9477" width="34.5" style="18" customWidth="1"/>
    <col min="9478" max="9478" width="28" style="18" customWidth="1"/>
    <col min="9479" max="9479" width="37.33203125" style="18" customWidth="1"/>
    <col min="9480" max="9480" width="20.83203125" style="18" customWidth="1"/>
    <col min="9481" max="9481" width="35.6640625" style="18" customWidth="1"/>
    <col min="9482" max="9482" width="26.5" style="18" customWidth="1"/>
    <col min="9483" max="9483" width="32.33203125" style="18" customWidth="1"/>
    <col min="9484" max="9730" width="10.83203125" style="18"/>
    <col min="9731" max="9731" width="27" style="18" customWidth="1"/>
    <col min="9732" max="9732" width="7.33203125" style="18" customWidth="1"/>
    <col min="9733" max="9733" width="34.5" style="18" customWidth="1"/>
    <col min="9734" max="9734" width="28" style="18" customWidth="1"/>
    <col min="9735" max="9735" width="37.33203125" style="18" customWidth="1"/>
    <col min="9736" max="9736" width="20.83203125" style="18" customWidth="1"/>
    <col min="9737" max="9737" width="35.6640625" style="18" customWidth="1"/>
    <col min="9738" max="9738" width="26.5" style="18" customWidth="1"/>
    <col min="9739" max="9739" width="32.33203125" style="18" customWidth="1"/>
    <col min="9740" max="9986" width="10.83203125" style="18"/>
    <col min="9987" max="9987" width="27" style="18" customWidth="1"/>
    <col min="9988" max="9988" width="7.33203125" style="18" customWidth="1"/>
    <col min="9989" max="9989" width="34.5" style="18" customWidth="1"/>
    <col min="9990" max="9990" width="28" style="18" customWidth="1"/>
    <col min="9991" max="9991" width="37.33203125" style="18" customWidth="1"/>
    <col min="9992" max="9992" width="20.83203125" style="18" customWidth="1"/>
    <col min="9993" max="9993" width="35.6640625" style="18" customWidth="1"/>
    <col min="9994" max="9994" width="26.5" style="18" customWidth="1"/>
    <col min="9995" max="9995" width="32.33203125" style="18" customWidth="1"/>
    <col min="9996" max="10242" width="10.83203125" style="18"/>
    <col min="10243" max="10243" width="27" style="18" customWidth="1"/>
    <col min="10244" max="10244" width="7.33203125" style="18" customWidth="1"/>
    <col min="10245" max="10245" width="34.5" style="18" customWidth="1"/>
    <col min="10246" max="10246" width="28" style="18" customWidth="1"/>
    <col min="10247" max="10247" width="37.33203125" style="18" customWidth="1"/>
    <col min="10248" max="10248" width="20.83203125" style="18" customWidth="1"/>
    <col min="10249" max="10249" width="35.6640625" style="18" customWidth="1"/>
    <col min="10250" max="10250" width="26.5" style="18" customWidth="1"/>
    <col min="10251" max="10251" width="32.33203125" style="18" customWidth="1"/>
    <col min="10252" max="10498" width="10.83203125" style="18"/>
    <col min="10499" max="10499" width="27" style="18" customWidth="1"/>
    <col min="10500" max="10500" width="7.33203125" style="18" customWidth="1"/>
    <col min="10501" max="10501" width="34.5" style="18" customWidth="1"/>
    <col min="10502" max="10502" width="28" style="18" customWidth="1"/>
    <col min="10503" max="10503" width="37.33203125" style="18" customWidth="1"/>
    <col min="10504" max="10504" width="20.83203125" style="18" customWidth="1"/>
    <col min="10505" max="10505" width="35.6640625" style="18" customWidth="1"/>
    <col min="10506" max="10506" width="26.5" style="18" customWidth="1"/>
    <col min="10507" max="10507" width="32.33203125" style="18" customWidth="1"/>
    <col min="10508" max="10754" width="10.83203125" style="18"/>
    <col min="10755" max="10755" width="27" style="18" customWidth="1"/>
    <col min="10756" max="10756" width="7.33203125" style="18" customWidth="1"/>
    <col min="10757" max="10757" width="34.5" style="18" customWidth="1"/>
    <col min="10758" max="10758" width="28" style="18" customWidth="1"/>
    <col min="10759" max="10759" width="37.33203125" style="18" customWidth="1"/>
    <col min="10760" max="10760" width="20.83203125" style="18" customWidth="1"/>
    <col min="10761" max="10761" width="35.6640625" style="18" customWidth="1"/>
    <col min="10762" max="10762" width="26.5" style="18" customWidth="1"/>
    <col min="10763" max="10763" width="32.33203125" style="18" customWidth="1"/>
    <col min="10764" max="11010" width="10.83203125" style="18"/>
    <col min="11011" max="11011" width="27" style="18" customWidth="1"/>
    <col min="11012" max="11012" width="7.33203125" style="18" customWidth="1"/>
    <col min="11013" max="11013" width="34.5" style="18" customWidth="1"/>
    <col min="11014" max="11014" width="28" style="18" customWidth="1"/>
    <col min="11015" max="11015" width="37.33203125" style="18" customWidth="1"/>
    <col min="11016" max="11016" width="20.83203125" style="18" customWidth="1"/>
    <col min="11017" max="11017" width="35.6640625" style="18" customWidth="1"/>
    <col min="11018" max="11018" width="26.5" style="18" customWidth="1"/>
    <col min="11019" max="11019" width="32.33203125" style="18" customWidth="1"/>
    <col min="11020" max="11266" width="10.83203125" style="18"/>
    <col min="11267" max="11267" width="27" style="18" customWidth="1"/>
    <col min="11268" max="11268" width="7.33203125" style="18" customWidth="1"/>
    <col min="11269" max="11269" width="34.5" style="18" customWidth="1"/>
    <col min="11270" max="11270" width="28" style="18" customWidth="1"/>
    <col min="11271" max="11271" width="37.33203125" style="18" customWidth="1"/>
    <col min="11272" max="11272" width="20.83203125" style="18" customWidth="1"/>
    <col min="11273" max="11273" width="35.6640625" style="18" customWidth="1"/>
    <col min="11274" max="11274" width="26.5" style="18" customWidth="1"/>
    <col min="11275" max="11275" width="32.33203125" style="18" customWidth="1"/>
    <col min="11276" max="11522" width="10.83203125" style="18"/>
    <col min="11523" max="11523" width="27" style="18" customWidth="1"/>
    <col min="11524" max="11524" width="7.33203125" style="18" customWidth="1"/>
    <col min="11525" max="11525" width="34.5" style="18" customWidth="1"/>
    <col min="11526" max="11526" width="28" style="18" customWidth="1"/>
    <col min="11527" max="11527" width="37.33203125" style="18" customWidth="1"/>
    <col min="11528" max="11528" width="20.83203125" style="18" customWidth="1"/>
    <col min="11529" max="11529" width="35.6640625" style="18" customWidth="1"/>
    <col min="11530" max="11530" width="26.5" style="18" customWidth="1"/>
    <col min="11531" max="11531" width="32.33203125" style="18" customWidth="1"/>
    <col min="11532" max="11778" width="10.83203125" style="18"/>
    <col min="11779" max="11779" width="27" style="18" customWidth="1"/>
    <col min="11780" max="11780" width="7.33203125" style="18" customWidth="1"/>
    <col min="11781" max="11781" width="34.5" style="18" customWidth="1"/>
    <col min="11782" max="11782" width="28" style="18" customWidth="1"/>
    <col min="11783" max="11783" width="37.33203125" style="18" customWidth="1"/>
    <col min="11784" max="11784" width="20.83203125" style="18" customWidth="1"/>
    <col min="11785" max="11785" width="35.6640625" style="18" customWidth="1"/>
    <col min="11786" max="11786" width="26.5" style="18" customWidth="1"/>
    <col min="11787" max="11787" width="32.33203125" style="18" customWidth="1"/>
    <col min="11788" max="12034" width="10.83203125" style="18"/>
    <col min="12035" max="12035" width="27" style="18" customWidth="1"/>
    <col min="12036" max="12036" width="7.33203125" style="18" customWidth="1"/>
    <col min="12037" max="12037" width="34.5" style="18" customWidth="1"/>
    <col min="12038" max="12038" width="28" style="18" customWidth="1"/>
    <col min="12039" max="12039" width="37.33203125" style="18" customWidth="1"/>
    <col min="12040" max="12040" width="20.83203125" style="18" customWidth="1"/>
    <col min="12041" max="12041" width="35.6640625" style="18" customWidth="1"/>
    <col min="12042" max="12042" width="26.5" style="18" customWidth="1"/>
    <col min="12043" max="12043" width="32.33203125" style="18" customWidth="1"/>
    <col min="12044" max="12290" width="10.83203125" style="18"/>
    <col min="12291" max="12291" width="27" style="18" customWidth="1"/>
    <col min="12292" max="12292" width="7.33203125" style="18" customWidth="1"/>
    <col min="12293" max="12293" width="34.5" style="18" customWidth="1"/>
    <col min="12294" max="12294" width="28" style="18" customWidth="1"/>
    <col min="12295" max="12295" width="37.33203125" style="18" customWidth="1"/>
    <col min="12296" max="12296" width="20.83203125" style="18" customWidth="1"/>
    <col min="12297" max="12297" width="35.6640625" style="18" customWidth="1"/>
    <col min="12298" max="12298" width="26.5" style="18" customWidth="1"/>
    <col min="12299" max="12299" width="32.33203125" style="18" customWidth="1"/>
    <col min="12300" max="12546" width="10.83203125" style="18"/>
    <col min="12547" max="12547" width="27" style="18" customWidth="1"/>
    <col min="12548" max="12548" width="7.33203125" style="18" customWidth="1"/>
    <col min="12549" max="12549" width="34.5" style="18" customWidth="1"/>
    <col min="12550" max="12550" width="28" style="18" customWidth="1"/>
    <col min="12551" max="12551" width="37.33203125" style="18" customWidth="1"/>
    <col min="12552" max="12552" width="20.83203125" style="18" customWidth="1"/>
    <col min="12553" max="12553" width="35.6640625" style="18" customWidth="1"/>
    <col min="12554" max="12554" width="26.5" style="18" customWidth="1"/>
    <col min="12555" max="12555" width="32.33203125" style="18" customWidth="1"/>
    <col min="12556" max="12802" width="10.83203125" style="18"/>
    <col min="12803" max="12803" width="27" style="18" customWidth="1"/>
    <col min="12804" max="12804" width="7.33203125" style="18" customWidth="1"/>
    <col min="12805" max="12805" width="34.5" style="18" customWidth="1"/>
    <col min="12806" max="12806" width="28" style="18" customWidth="1"/>
    <col min="12807" max="12807" width="37.33203125" style="18" customWidth="1"/>
    <col min="12808" max="12808" width="20.83203125" style="18" customWidth="1"/>
    <col min="12809" max="12809" width="35.6640625" style="18" customWidth="1"/>
    <col min="12810" max="12810" width="26.5" style="18" customWidth="1"/>
    <col min="12811" max="12811" width="32.33203125" style="18" customWidth="1"/>
    <col min="12812" max="13058" width="10.83203125" style="18"/>
    <col min="13059" max="13059" width="27" style="18" customWidth="1"/>
    <col min="13060" max="13060" width="7.33203125" style="18" customWidth="1"/>
    <col min="13061" max="13061" width="34.5" style="18" customWidth="1"/>
    <col min="13062" max="13062" width="28" style="18" customWidth="1"/>
    <col min="13063" max="13063" width="37.33203125" style="18" customWidth="1"/>
    <col min="13064" max="13064" width="20.83203125" style="18" customWidth="1"/>
    <col min="13065" max="13065" width="35.6640625" style="18" customWidth="1"/>
    <col min="13066" max="13066" width="26.5" style="18" customWidth="1"/>
    <col min="13067" max="13067" width="32.33203125" style="18" customWidth="1"/>
    <col min="13068" max="13314" width="10.83203125" style="18"/>
    <col min="13315" max="13315" width="27" style="18" customWidth="1"/>
    <col min="13316" max="13316" width="7.33203125" style="18" customWidth="1"/>
    <col min="13317" max="13317" width="34.5" style="18" customWidth="1"/>
    <col min="13318" max="13318" width="28" style="18" customWidth="1"/>
    <col min="13319" max="13319" width="37.33203125" style="18" customWidth="1"/>
    <col min="13320" max="13320" width="20.83203125" style="18" customWidth="1"/>
    <col min="13321" max="13321" width="35.6640625" style="18" customWidth="1"/>
    <col min="13322" max="13322" width="26.5" style="18" customWidth="1"/>
    <col min="13323" max="13323" width="32.33203125" style="18" customWidth="1"/>
    <col min="13324" max="13570" width="10.83203125" style="18"/>
    <col min="13571" max="13571" width="27" style="18" customWidth="1"/>
    <col min="13572" max="13572" width="7.33203125" style="18" customWidth="1"/>
    <col min="13573" max="13573" width="34.5" style="18" customWidth="1"/>
    <col min="13574" max="13574" width="28" style="18" customWidth="1"/>
    <col min="13575" max="13575" width="37.33203125" style="18" customWidth="1"/>
    <col min="13576" max="13576" width="20.83203125" style="18" customWidth="1"/>
    <col min="13577" max="13577" width="35.6640625" style="18" customWidth="1"/>
    <col min="13578" max="13578" width="26.5" style="18" customWidth="1"/>
    <col min="13579" max="13579" width="32.33203125" style="18" customWidth="1"/>
    <col min="13580" max="13826" width="10.83203125" style="18"/>
    <col min="13827" max="13827" width="27" style="18" customWidth="1"/>
    <col min="13828" max="13828" width="7.33203125" style="18" customWidth="1"/>
    <col min="13829" max="13829" width="34.5" style="18" customWidth="1"/>
    <col min="13830" max="13830" width="28" style="18" customWidth="1"/>
    <col min="13831" max="13831" width="37.33203125" style="18" customWidth="1"/>
    <col min="13832" max="13832" width="20.83203125" style="18" customWidth="1"/>
    <col min="13833" max="13833" width="35.6640625" style="18" customWidth="1"/>
    <col min="13834" max="13834" width="26.5" style="18" customWidth="1"/>
    <col min="13835" max="13835" width="32.33203125" style="18" customWidth="1"/>
    <col min="13836" max="14082" width="10.83203125" style="18"/>
    <col min="14083" max="14083" width="27" style="18" customWidth="1"/>
    <col min="14084" max="14084" width="7.33203125" style="18" customWidth="1"/>
    <col min="14085" max="14085" width="34.5" style="18" customWidth="1"/>
    <col min="14086" max="14086" width="28" style="18" customWidth="1"/>
    <col min="14087" max="14087" width="37.33203125" style="18" customWidth="1"/>
    <col min="14088" max="14088" width="20.83203125" style="18" customWidth="1"/>
    <col min="14089" max="14089" width="35.6640625" style="18" customWidth="1"/>
    <col min="14090" max="14090" width="26.5" style="18" customWidth="1"/>
    <col min="14091" max="14091" width="32.33203125" style="18" customWidth="1"/>
    <col min="14092" max="14338" width="10.83203125" style="18"/>
    <col min="14339" max="14339" width="27" style="18" customWidth="1"/>
    <col min="14340" max="14340" width="7.33203125" style="18" customWidth="1"/>
    <col min="14341" max="14341" width="34.5" style="18" customWidth="1"/>
    <col min="14342" max="14342" width="28" style="18" customWidth="1"/>
    <col min="14343" max="14343" width="37.33203125" style="18" customWidth="1"/>
    <col min="14344" max="14344" width="20.83203125" style="18" customWidth="1"/>
    <col min="14345" max="14345" width="35.6640625" style="18" customWidth="1"/>
    <col min="14346" max="14346" width="26.5" style="18" customWidth="1"/>
    <col min="14347" max="14347" width="32.33203125" style="18" customWidth="1"/>
    <col min="14348" max="14594" width="10.83203125" style="18"/>
    <col min="14595" max="14595" width="27" style="18" customWidth="1"/>
    <col min="14596" max="14596" width="7.33203125" style="18" customWidth="1"/>
    <col min="14597" max="14597" width="34.5" style="18" customWidth="1"/>
    <col min="14598" max="14598" width="28" style="18" customWidth="1"/>
    <col min="14599" max="14599" width="37.33203125" style="18" customWidth="1"/>
    <col min="14600" max="14600" width="20.83203125" style="18" customWidth="1"/>
    <col min="14601" max="14601" width="35.6640625" style="18" customWidth="1"/>
    <col min="14602" max="14602" width="26.5" style="18" customWidth="1"/>
    <col min="14603" max="14603" width="32.33203125" style="18" customWidth="1"/>
    <col min="14604" max="14850" width="10.83203125" style="18"/>
    <col min="14851" max="14851" width="27" style="18" customWidth="1"/>
    <col min="14852" max="14852" width="7.33203125" style="18" customWidth="1"/>
    <col min="14853" max="14853" width="34.5" style="18" customWidth="1"/>
    <col min="14854" max="14854" width="28" style="18" customWidth="1"/>
    <col min="14855" max="14855" width="37.33203125" style="18" customWidth="1"/>
    <col min="14856" max="14856" width="20.83203125" style="18" customWidth="1"/>
    <col min="14857" max="14857" width="35.6640625" style="18" customWidth="1"/>
    <col min="14858" max="14858" width="26.5" style="18" customWidth="1"/>
    <col min="14859" max="14859" width="32.33203125" style="18" customWidth="1"/>
    <col min="14860" max="15106" width="10.83203125" style="18"/>
    <col min="15107" max="15107" width="27" style="18" customWidth="1"/>
    <col min="15108" max="15108" width="7.33203125" style="18" customWidth="1"/>
    <col min="15109" max="15109" width="34.5" style="18" customWidth="1"/>
    <col min="15110" max="15110" width="28" style="18" customWidth="1"/>
    <col min="15111" max="15111" width="37.33203125" style="18" customWidth="1"/>
    <col min="15112" max="15112" width="20.83203125" style="18" customWidth="1"/>
    <col min="15113" max="15113" width="35.6640625" style="18" customWidth="1"/>
    <col min="15114" max="15114" width="26.5" style="18" customWidth="1"/>
    <col min="15115" max="15115" width="32.33203125" style="18" customWidth="1"/>
    <col min="15116" max="15362" width="10.83203125" style="18"/>
    <col min="15363" max="15363" width="27" style="18" customWidth="1"/>
    <col min="15364" max="15364" width="7.33203125" style="18" customWidth="1"/>
    <col min="15365" max="15365" width="34.5" style="18" customWidth="1"/>
    <col min="15366" max="15366" width="28" style="18" customWidth="1"/>
    <col min="15367" max="15367" width="37.33203125" style="18" customWidth="1"/>
    <col min="15368" max="15368" width="20.83203125" style="18" customWidth="1"/>
    <col min="15369" max="15369" width="35.6640625" style="18" customWidth="1"/>
    <col min="15370" max="15370" width="26.5" style="18" customWidth="1"/>
    <col min="15371" max="15371" width="32.33203125" style="18" customWidth="1"/>
    <col min="15372" max="15618" width="10.83203125" style="18"/>
    <col min="15619" max="15619" width="27" style="18" customWidth="1"/>
    <col min="15620" max="15620" width="7.33203125" style="18" customWidth="1"/>
    <col min="15621" max="15621" width="34.5" style="18" customWidth="1"/>
    <col min="15622" max="15622" width="28" style="18" customWidth="1"/>
    <col min="15623" max="15623" width="37.33203125" style="18" customWidth="1"/>
    <col min="15624" max="15624" width="20.83203125" style="18" customWidth="1"/>
    <col min="15625" max="15625" width="35.6640625" style="18" customWidth="1"/>
    <col min="15626" max="15626" width="26.5" style="18" customWidth="1"/>
    <col min="15627" max="15627" width="32.33203125" style="18" customWidth="1"/>
    <col min="15628" max="15874" width="10.83203125" style="18"/>
    <col min="15875" max="15875" width="27" style="18" customWidth="1"/>
    <col min="15876" max="15876" width="7.33203125" style="18" customWidth="1"/>
    <col min="15877" max="15877" width="34.5" style="18" customWidth="1"/>
    <col min="15878" max="15878" width="28" style="18" customWidth="1"/>
    <col min="15879" max="15879" width="37.33203125" style="18" customWidth="1"/>
    <col min="15880" max="15880" width="20.83203125" style="18" customWidth="1"/>
    <col min="15881" max="15881" width="35.6640625" style="18" customWidth="1"/>
    <col min="15882" max="15882" width="26.5" style="18" customWidth="1"/>
    <col min="15883" max="15883" width="32.33203125" style="18" customWidth="1"/>
    <col min="15884" max="16130" width="10.83203125" style="18"/>
    <col min="16131" max="16131" width="27" style="18" customWidth="1"/>
    <col min="16132" max="16132" width="7.33203125" style="18" customWidth="1"/>
    <col min="16133" max="16133" width="34.5" style="18" customWidth="1"/>
    <col min="16134" max="16134" width="28" style="18" customWidth="1"/>
    <col min="16135" max="16135" width="37.33203125" style="18" customWidth="1"/>
    <col min="16136" max="16136" width="20.83203125" style="18" customWidth="1"/>
    <col min="16137" max="16137" width="35.6640625" style="18" customWidth="1"/>
    <col min="16138" max="16138" width="26.5" style="18" customWidth="1"/>
    <col min="16139" max="16139" width="32.33203125" style="18" customWidth="1"/>
    <col min="16140" max="16384" width="10.83203125" style="18"/>
  </cols>
  <sheetData>
    <row r="2" spans="1:19" ht="16" thickBot="1" x14ac:dyDescent="0.25">
      <c r="A2" s="588"/>
      <c r="B2" s="589"/>
      <c r="C2" s="589"/>
      <c r="D2" s="589"/>
      <c r="E2" s="589"/>
      <c r="F2" s="589"/>
      <c r="G2" s="589"/>
      <c r="H2" s="589"/>
      <c r="I2" s="589"/>
      <c r="J2" s="589"/>
      <c r="K2" s="590"/>
    </row>
    <row r="3" spans="1:19" ht="31.5" customHeight="1" x14ac:dyDescent="0.2">
      <c r="A3" s="601"/>
      <c r="B3" s="591" t="s">
        <v>228</v>
      </c>
      <c r="C3" s="592"/>
      <c r="D3" s="592"/>
      <c r="E3" s="592"/>
      <c r="F3" s="592"/>
      <c r="G3" s="592"/>
      <c r="H3" s="592"/>
      <c r="I3" s="592"/>
      <c r="J3" s="593"/>
      <c r="K3" s="32" t="s">
        <v>236</v>
      </c>
    </row>
    <row r="4" spans="1:19" ht="33" customHeight="1" x14ac:dyDescent="0.2">
      <c r="A4" s="602"/>
      <c r="B4" s="594"/>
      <c r="C4" s="595"/>
      <c r="D4" s="595"/>
      <c r="E4" s="595"/>
      <c r="F4" s="595"/>
      <c r="G4" s="595"/>
      <c r="H4" s="595"/>
      <c r="I4" s="595"/>
      <c r="J4" s="596"/>
      <c r="K4" s="33" t="s">
        <v>230</v>
      </c>
    </row>
    <row r="5" spans="1:19" ht="29.5" customHeight="1" thickBot="1" x14ac:dyDescent="0.25">
      <c r="A5" s="603"/>
      <c r="B5" s="591" t="s">
        <v>226</v>
      </c>
      <c r="C5" s="592"/>
      <c r="D5" s="592"/>
      <c r="E5" s="592"/>
      <c r="F5" s="592"/>
      <c r="G5" s="592"/>
      <c r="H5" s="592"/>
      <c r="I5" s="592"/>
      <c r="J5" s="593"/>
      <c r="K5" s="34" t="s">
        <v>229</v>
      </c>
    </row>
    <row r="6" spans="1:19" ht="30" thickBot="1" x14ac:dyDescent="0.25">
      <c r="A6" s="597" t="s">
        <v>202</v>
      </c>
      <c r="B6" s="598"/>
      <c r="C6" s="598"/>
      <c r="D6" s="598"/>
      <c r="E6" s="598"/>
      <c r="F6" s="598"/>
      <c r="G6" s="598"/>
      <c r="H6" s="598"/>
      <c r="I6" s="598"/>
      <c r="J6" s="598"/>
      <c r="K6" s="599"/>
      <c r="L6" s="490"/>
      <c r="M6" s="491"/>
      <c r="N6" s="491"/>
      <c r="O6" s="491"/>
      <c r="P6" s="491"/>
      <c r="Q6" s="435"/>
    </row>
    <row r="7" spans="1:19" s="35" customFormat="1" ht="69" thickBot="1" x14ac:dyDescent="0.25">
      <c r="A7" s="134" t="s">
        <v>0</v>
      </c>
      <c r="B7" s="565" t="s">
        <v>194</v>
      </c>
      <c r="C7" s="566"/>
      <c r="D7" s="135" t="s">
        <v>1</v>
      </c>
      <c r="E7" s="135" t="s">
        <v>203</v>
      </c>
      <c r="F7" s="134" t="s">
        <v>15</v>
      </c>
      <c r="G7" s="135" t="s">
        <v>853</v>
      </c>
      <c r="H7" s="135" t="s">
        <v>2</v>
      </c>
      <c r="I7" s="29" t="s">
        <v>192</v>
      </c>
      <c r="J7" s="29" t="s">
        <v>20</v>
      </c>
      <c r="K7" s="29" t="s">
        <v>224</v>
      </c>
      <c r="L7" s="220" t="s">
        <v>1022</v>
      </c>
      <c r="M7" s="220" t="s">
        <v>214</v>
      </c>
      <c r="N7" s="232" t="s">
        <v>1018</v>
      </c>
      <c r="O7" s="232" t="s">
        <v>1019</v>
      </c>
      <c r="P7" s="232" t="s">
        <v>1020</v>
      </c>
      <c r="Q7" s="185" t="s">
        <v>1021</v>
      </c>
    </row>
    <row r="8" spans="1:19" s="35" customFormat="1" ht="77" customHeight="1" thickBot="1" x14ac:dyDescent="0.25">
      <c r="A8" s="587" t="s">
        <v>854</v>
      </c>
      <c r="B8" s="604" t="s">
        <v>3</v>
      </c>
      <c r="C8" s="604" t="s">
        <v>730</v>
      </c>
      <c r="D8" s="607" t="s">
        <v>731</v>
      </c>
      <c r="E8" s="604" t="s">
        <v>732</v>
      </c>
      <c r="F8" s="607" t="s">
        <v>733</v>
      </c>
      <c r="G8" s="81" t="s">
        <v>918</v>
      </c>
      <c r="H8" s="610">
        <v>44926</v>
      </c>
      <c r="I8" s="147" t="s">
        <v>917</v>
      </c>
      <c r="J8" s="148" t="s">
        <v>919</v>
      </c>
      <c r="K8" s="180" t="s">
        <v>893</v>
      </c>
      <c r="L8" s="583" t="s">
        <v>1302</v>
      </c>
      <c r="M8" s="585" t="s">
        <v>1235</v>
      </c>
      <c r="N8" s="581">
        <v>0.2</v>
      </c>
      <c r="O8" s="581">
        <v>0.28000000000000003</v>
      </c>
      <c r="P8" s="581">
        <v>0.25</v>
      </c>
      <c r="Q8" s="582">
        <f>SUM(N8:P8)</f>
        <v>0.73</v>
      </c>
    </row>
    <row r="9" spans="1:19" s="35" customFormat="1" ht="96" thickBot="1" x14ac:dyDescent="0.25">
      <c r="A9" s="600"/>
      <c r="B9" s="605"/>
      <c r="C9" s="605"/>
      <c r="D9" s="608"/>
      <c r="E9" s="605"/>
      <c r="F9" s="608"/>
      <c r="G9" s="81" t="s">
        <v>243</v>
      </c>
      <c r="H9" s="611"/>
      <c r="I9" s="147" t="s">
        <v>966</v>
      </c>
      <c r="J9" s="149" t="s">
        <v>967</v>
      </c>
      <c r="K9" s="180" t="s">
        <v>893</v>
      </c>
      <c r="L9" s="584"/>
      <c r="M9" s="586"/>
      <c r="N9" s="579"/>
      <c r="O9" s="579"/>
      <c r="P9" s="579"/>
      <c r="Q9" s="580"/>
    </row>
    <row r="10" spans="1:19" s="35" customFormat="1" ht="96" thickBot="1" x14ac:dyDescent="0.25">
      <c r="A10" s="600"/>
      <c r="B10" s="605"/>
      <c r="C10" s="605"/>
      <c r="D10" s="608"/>
      <c r="E10" s="605"/>
      <c r="F10" s="608"/>
      <c r="G10" s="81" t="s">
        <v>921</v>
      </c>
      <c r="H10" s="611"/>
      <c r="I10" s="147" t="s">
        <v>1189</v>
      </c>
      <c r="J10" s="148" t="s">
        <v>1190</v>
      </c>
      <c r="K10" s="180" t="s">
        <v>893</v>
      </c>
      <c r="L10" s="584"/>
      <c r="M10" s="586"/>
      <c r="N10" s="579"/>
      <c r="O10" s="579"/>
      <c r="P10" s="579"/>
      <c r="Q10" s="580"/>
    </row>
    <row r="11" spans="1:19" s="35" customFormat="1" ht="77" thickBot="1" x14ac:dyDescent="0.25">
      <c r="A11" s="600"/>
      <c r="B11" s="605"/>
      <c r="C11" s="605"/>
      <c r="D11" s="608"/>
      <c r="E11" s="605"/>
      <c r="F11" s="608"/>
      <c r="G11" s="81" t="s">
        <v>950</v>
      </c>
      <c r="H11" s="611"/>
      <c r="I11" s="147" t="s">
        <v>1191</v>
      </c>
      <c r="J11" s="147" t="s">
        <v>948</v>
      </c>
      <c r="K11" s="180" t="s">
        <v>893</v>
      </c>
      <c r="L11" s="584"/>
      <c r="M11" s="586"/>
      <c r="N11" s="579"/>
      <c r="O11" s="579"/>
      <c r="P11" s="579"/>
      <c r="Q11" s="580"/>
    </row>
    <row r="12" spans="1:19" s="35" customFormat="1" ht="58" thickBot="1" x14ac:dyDescent="0.25">
      <c r="A12" s="600"/>
      <c r="B12" s="605"/>
      <c r="C12" s="605"/>
      <c r="D12" s="608"/>
      <c r="E12" s="605"/>
      <c r="F12" s="608"/>
      <c r="G12" s="81" t="s">
        <v>912</v>
      </c>
      <c r="H12" s="611"/>
      <c r="I12" s="147" t="s">
        <v>1192</v>
      </c>
      <c r="J12" s="144" t="s">
        <v>1193</v>
      </c>
      <c r="K12" s="180" t="s">
        <v>893</v>
      </c>
      <c r="L12" s="584"/>
      <c r="M12" s="586"/>
      <c r="N12" s="579"/>
      <c r="O12" s="579"/>
      <c r="P12" s="579"/>
      <c r="Q12" s="580"/>
    </row>
    <row r="13" spans="1:19" s="35" customFormat="1" ht="39" thickBot="1" x14ac:dyDescent="0.25">
      <c r="A13" s="600"/>
      <c r="B13" s="605"/>
      <c r="C13" s="605"/>
      <c r="D13" s="608"/>
      <c r="E13" s="605"/>
      <c r="F13" s="608"/>
      <c r="G13" s="81" t="s">
        <v>908</v>
      </c>
      <c r="H13" s="611"/>
      <c r="I13" s="147" t="s">
        <v>906</v>
      </c>
      <c r="J13" s="149" t="s">
        <v>907</v>
      </c>
      <c r="K13" s="180" t="s">
        <v>893</v>
      </c>
      <c r="L13" s="584"/>
      <c r="M13" s="586"/>
      <c r="N13" s="579"/>
      <c r="O13" s="579"/>
      <c r="P13" s="579"/>
      <c r="Q13" s="580"/>
    </row>
    <row r="14" spans="1:19" s="35" customFormat="1" ht="310" customHeight="1" thickBot="1" x14ac:dyDescent="0.25">
      <c r="A14" s="600"/>
      <c r="B14" s="606"/>
      <c r="C14" s="606"/>
      <c r="D14" s="609"/>
      <c r="E14" s="606"/>
      <c r="F14" s="609"/>
      <c r="G14" s="81" t="s">
        <v>895</v>
      </c>
      <c r="H14" s="612"/>
      <c r="I14" s="150" t="s">
        <v>896</v>
      </c>
      <c r="J14" s="151" t="s">
        <v>1194</v>
      </c>
      <c r="K14" s="180" t="s">
        <v>893</v>
      </c>
      <c r="L14" s="584"/>
      <c r="M14" s="586"/>
      <c r="N14" s="576"/>
      <c r="O14" s="576"/>
      <c r="P14" s="576"/>
      <c r="Q14" s="578"/>
    </row>
    <row r="15" spans="1:19" s="35" customFormat="1" ht="77" thickBot="1" x14ac:dyDescent="0.25">
      <c r="A15" s="561"/>
      <c r="B15" s="81" t="s">
        <v>4</v>
      </c>
      <c r="C15" s="81" t="s">
        <v>734</v>
      </c>
      <c r="D15" s="82" t="s">
        <v>735</v>
      </c>
      <c r="E15" s="81" t="s">
        <v>736</v>
      </c>
      <c r="F15" s="81" t="s">
        <v>737</v>
      </c>
      <c r="G15" s="81" t="s">
        <v>738</v>
      </c>
      <c r="H15" s="83">
        <v>44926</v>
      </c>
      <c r="I15" s="147" t="s">
        <v>922</v>
      </c>
      <c r="J15" s="148" t="s">
        <v>923</v>
      </c>
      <c r="K15" s="180" t="s">
        <v>893</v>
      </c>
      <c r="L15" s="331" t="s">
        <v>1236</v>
      </c>
      <c r="M15" s="333" t="s">
        <v>1237</v>
      </c>
      <c r="N15" s="372">
        <v>0.33329999999999999</v>
      </c>
      <c r="O15" s="372">
        <v>0.33329999999999999</v>
      </c>
      <c r="P15" s="372">
        <v>0.33329999999999999</v>
      </c>
      <c r="Q15" s="290">
        <f>SUM(N15:P15)</f>
        <v>0.99990000000000001</v>
      </c>
    </row>
    <row r="16" spans="1:19" s="35" customFormat="1" ht="58" thickBot="1" x14ac:dyDescent="0.25">
      <c r="A16" s="561"/>
      <c r="B16" s="82" t="s">
        <v>196</v>
      </c>
      <c r="C16" s="31" t="s">
        <v>739</v>
      </c>
      <c r="D16" s="82" t="s">
        <v>740</v>
      </c>
      <c r="E16" s="82" t="s">
        <v>1195</v>
      </c>
      <c r="F16" s="82" t="s">
        <v>741</v>
      </c>
      <c r="G16" s="82" t="s">
        <v>742</v>
      </c>
      <c r="H16" s="83">
        <v>44926</v>
      </c>
      <c r="I16" s="147" t="s">
        <v>1196</v>
      </c>
      <c r="J16" s="149" t="s">
        <v>962</v>
      </c>
      <c r="K16" s="180" t="s">
        <v>893</v>
      </c>
      <c r="L16" s="330" t="s">
        <v>1300</v>
      </c>
      <c r="M16" s="332" t="s">
        <v>1280</v>
      </c>
      <c r="N16" s="372">
        <v>0.33329999999999999</v>
      </c>
      <c r="O16" s="372">
        <v>0.33329999999999999</v>
      </c>
      <c r="P16" s="372">
        <v>0.33</v>
      </c>
      <c r="Q16" s="290">
        <f t="shared" ref="Q16:Q47" si="0">SUM(N16:P16)</f>
        <v>0.99659999999999993</v>
      </c>
      <c r="S16" s="345"/>
    </row>
    <row r="17" spans="1:18" s="35" customFormat="1" ht="126.75" customHeight="1" thickBot="1" x14ac:dyDescent="0.25">
      <c r="A17" s="561"/>
      <c r="B17" s="607" t="s">
        <v>198</v>
      </c>
      <c r="C17" s="615" t="s">
        <v>1197</v>
      </c>
      <c r="D17" s="618" t="s">
        <v>743</v>
      </c>
      <c r="E17" s="615" t="s">
        <v>744</v>
      </c>
      <c r="F17" s="618" t="s">
        <v>745</v>
      </c>
      <c r="G17" s="81" t="s">
        <v>950</v>
      </c>
      <c r="H17" s="615" t="s">
        <v>746</v>
      </c>
      <c r="I17" s="152" t="s">
        <v>949</v>
      </c>
      <c r="J17" s="148" t="s">
        <v>952</v>
      </c>
      <c r="K17" s="180" t="s">
        <v>893</v>
      </c>
      <c r="L17" s="331" t="s">
        <v>1281</v>
      </c>
      <c r="M17" s="586" t="s">
        <v>1282</v>
      </c>
      <c r="N17" s="575">
        <v>0.28000000000000003</v>
      </c>
      <c r="O17" s="575">
        <v>0.26</v>
      </c>
      <c r="P17" s="575">
        <v>0.33329999999999999</v>
      </c>
      <c r="Q17" s="577">
        <f t="shared" si="0"/>
        <v>0.87329999999999997</v>
      </c>
      <c r="R17" s="345"/>
    </row>
    <row r="18" spans="1:18" s="35" customFormat="1" ht="126.75" customHeight="1" thickBot="1" x14ac:dyDescent="0.25">
      <c r="A18" s="561"/>
      <c r="B18" s="608"/>
      <c r="C18" s="616"/>
      <c r="D18" s="619"/>
      <c r="E18" s="616"/>
      <c r="F18" s="619"/>
      <c r="G18" s="81" t="s">
        <v>243</v>
      </c>
      <c r="H18" s="616"/>
      <c r="I18" s="152" t="s">
        <v>968</v>
      </c>
      <c r="J18" s="149" t="s">
        <v>969</v>
      </c>
      <c r="K18" s="180" t="s">
        <v>893</v>
      </c>
      <c r="L18" s="331" t="s">
        <v>1283</v>
      </c>
      <c r="M18" s="586"/>
      <c r="N18" s="579"/>
      <c r="O18" s="579"/>
      <c r="P18" s="579"/>
      <c r="Q18" s="580"/>
    </row>
    <row r="19" spans="1:18" s="35" customFormat="1" ht="77.25" customHeight="1" thickBot="1" x14ac:dyDescent="0.25">
      <c r="A19" s="561"/>
      <c r="B19" s="609"/>
      <c r="C19" s="617"/>
      <c r="D19" s="620"/>
      <c r="E19" s="617"/>
      <c r="F19" s="620"/>
      <c r="G19" s="81" t="s">
        <v>912</v>
      </c>
      <c r="H19" s="617"/>
      <c r="I19" s="152" t="s">
        <v>1198</v>
      </c>
      <c r="J19" s="149" t="s">
        <v>913</v>
      </c>
      <c r="K19" s="180" t="s">
        <v>893</v>
      </c>
      <c r="L19" s="334" t="s">
        <v>1032</v>
      </c>
      <c r="M19" s="586"/>
      <c r="N19" s="576"/>
      <c r="O19" s="576"/>
      <c r="P19" s="576"/>
      <c r="Q19" s="578"/>
    </row>
    <row r="20" spans="1:18" s="35" customFormat="1" ht="287.25" customHeight="1" thickBot="1" x14ac:dyDescent="0.25">
      <c r="A20" s="561"/>
      <c r="B20" s="82" t="s">
        <v>204</v>
      </c>
      <c r="C20" s="84" t="s">
        <v>1199</v>
      </c>
      <c r="D20" s="31" t="s">
        <v>747</v>
      </c>
      <c r="E20" s="31" t="s">
        <v>748</v>
      </c>
      <c r="F20" s="31" t="s">
        <v>749</v>
      </c>
      <c r="G20" s="67"/>
      <c r="H20" s="137">
        <v>44926</v>
      </c>
      <c r="I20" s="152" t="s">
        <v>924</v>
      </c>
      <c r="J20" s="148" t="s">
        <v>928</v>
      </c>
      <c r="K20" s="180" t="s">
        <v>893</v>
      </c>
      <c r="L20" s="327" t="s">
        <v>1238</v>
      </c>
      <c r="M20" s="329" t="s">
        <v>1239</v>
      </c>
      <c r="N20" s="372">
        <v>0.33329999999999999</v>
      </c>
      <c r="O20" s="372">
        <v>0.33329999999999999</v>
      </c>
      <c r="P20" s="372">
        <v>0.33329999999999999</v>
      </c>
      <c r="Q20" s="290">
        <f t="shared" si="0"/>
        <v>0.99990000000000001</v>
      </c>
    </row>
    <row r="21" spans="1:18" s="35" customFormat="1" ht="117.75" customHeight="1" thickBot="1" x14ac:dyDescent="0.25">
      <c r="A21" s="561"/>
      <c r="B21" s="82" t="s">
        <v>205</v>
      </c>
      <c r="C21" s="82" t="s">
        <v>750</v>
      </c>
      <c r="D21" s="82" t="s">
        <v>751</v>
      </c>
      <c r="E21" s="82" t="s">
        <v>752</v>
      </c>
      <c r="F21" s="82" t="s">
        <v>239</v>
      </c>
      <c r="G21" s="82" t="s">
        <v>185</v>
      </c>
      <c r="H21" s="83" t="s">
        <v>753</v>
      </c>
      <c r="I21" s="152" t="s">
        <v>1200</v>
      </c>
      <c r="J21" s="148" t="s">
        <v>894</v>
      </c>
      <c r="K21" s="180" t="s">
        <v>893</v>
      </c>
      <c r="L21" s="330" t="s">
        <v>1033</v>
      </c>
      <c r="M21" s="328" t="s">
        <v>1240</v>
      </c>
      <c r="N21" s="372">
        <v>0.3</v>
      </c>
      <c r="O21" s="372">
        <v>0</v>
      </c>
      <c r="P21" s="373">
        <v>0.33329999999999999</v>
      </c>
      <c r="Q21" s="290">
        <f t="shared" si="0"/>
        <v>0.63329999999999997</v>
      </c>
    </row>
    <row r="22" spans="1:18" s="35" customFormat="1" ht="153.75" customHeight="1" thickBot="1" x14ac:dyDescent="0.25">
      <c r="A22" s="561"/>
      <c r="B22" s="82" t="s">
        <v>630</v>
      </c>
      <c r="C22" s="84" t="s">
        <v>1201</v>
      </c>
      <c r="D22" s="84" t="s">
        <v>754</v>
      </c>
      <c r="E22" s="84" t="s">
        <v>755</v>
      </c>
      <c r="F22" s="31" t="s">
        <v>756</v>
      </c>
      <c r="G22" s="82" t="s">
        <v>757</v>
      </c>
      <c r="H22" s="84" t="s">
        <v>253</v>
      </c>
      <c r="I22" s="152" t="s">
        <v>1202</v>
      </c>
      <c r="J22" s="149" t="s">
        <v>1203</v>
      </c>
      <c r="K22" s="180" t="s">
        <v>893</v>
      </c>
      <c r="L22" s="330" t="s">
        <v>1241</v>
      </c>
      <c r="M22" s="328" t="s">
        <v>1242</v>
      </c>
      <c r="N22" s="372">
        <v>0.5</v>
      </c>
      <c r="O22" s="372">
        <v>0.45</v>
      </c>
      <c r="P22" s="373">
        <v>0.05</v>
      </c>
      <c r="Q22" s="290">
        <f t="shared" si="0"/>
        <v>1</v>
      </c>
    </row>
    <row r="23" spans="1:18" s="35" customFormat="1" ht="200" customHeight="1" thickBot="1" x14ac:dyDescent="0.25">
      <c r="A23" s="561"/>
      <c r="B23" s="82" t="s">
        <v>631</v>
      </c>
      <c r="C23" s="84" t="s">
        <v>758</v>
      </c>
      <c r="D23" s="31" t="s">
        <v>759</v>
      </c>
      <c r="E23" s="84" t="s">
        <v>760</v>
      </c>
      <c r="F23" s="31" t="s">
        <v>761</v>
      </c>
      <c r="G23" s="85"/>
      <c r="H23" s="84" t="s">
        <v>746</v>
      </c>
      <c r="I23" s="152" t="s">
        <v>970</v>
      </c>
      <c r="J23" s="149" t="s">
        <v>971</v>
      </c>
      <c r="K23" s="180" t="s">
        <v>893</v>
      </c>
      <c r="L23" s="327" t="s">
        <v>1301</v>
      </c>
      <c r="M23" s="329" t="s">
        <v>1243</v>
      </c>
      <c r="N23" s="372">
        <v>0.33329999999999999</v>
      </c>
      <c r="O23" s="372">
        <v>0.25</v>
      </c>
      <c r="P23" s="373">
        <v>0.33329999999999999</v>
      </c>
      <c r="Q23" s="290">
        <f t="shared" si="0"/>
        <v>0.91659999999999986</v>
      </c>
    </row>
    <row r="24" spans="1:18" s="35" customFormat="1" ht="207" customHeight="1" thickBot="1" x14ac:dyDescent="0.25">
      <c r="A24" s="561"/>
      <c r="B24" s="607" t="s">
        <v>632</v>
      </c>
      <c r="C24" s="618" t="s">
        <v>762</v>
      </c>
      <c r="D24" s="618" t="s">
        <v>759</v>
      </c>
      <c r="E24" s="615" t="s">
        <v>760</v>
      </c>
      <c r="F24" s="618" t="s">
        <v>1204</v>
      </c>
      <c r="G24" s="85" t="s">
        <v>243</v>
      </c>
      <c r="H24" s="615" t="s">
        <v>746</v>
      </c>
      <c r="I24" s="152" t="s">
        <v>973</v>
      </c>
      <c r="J24" s="144" t="s">
        <v>974</v>
      </c>
      <c r="K24" s="180" t="s">
        <v>893</v>
      </c>
      <c r="L24" s="327" t="s">
        <v>1301</v>
      </c>
      <c r="M24" s="329" t="s">
        <v>1244</v>
      </c>
      <c r="N24" s="575">
        <v>0.33329999999999999</v>
      </c>
      <c r="O24" s="575">
        <v>0.28000000000000003</v>
      </c>
      <c r="P24" s="575">
        <v>0.33329999999999999</v>
      </c>
      <c r="Q24" s="577">
        <f t="shared" si="0"/>
        <v>0.94659999999999989</v>
      </c>
    </row>
    <row r="25" spans="1:18" s="35" customFormat="1" ht="120" customHeight="1" thickBot="1" x14ac:dyDescent="0.25">
      <c r="A25" s="567"/>
      <c r="B25" s="609"/>
      <c r="C25" s="620"/>
      <c r="D25" s="620"/>
      <c r="E25" s="617"/>
      <c r="F25" s="620"/>
      <c r="G25" s="85" t="s">
        <v>972</v>
      </c>
      <c r="H25" s="617"/>
      <c r="I25" s="152" t="s">
        <v>1205</v>
      </c>
      <c r="J25" s="144" t="s">
        <v>937</v>
      </c>
      <c r="K25" s="180" t="s">
        <v>893</v>
      </c>
      <c r="L25" s="327" t="s">
        <v>1245</v>
      </c>
      <c r="M25" s="329" t="s">
        <v>1246</v>
      </c>
      <c r="N25" s="576"/>
      <c r="O25" s="576"/>
      <c r="P25" s="576"/>
      <c r="Q25" s="578"/>
    </row>
    <row r="26" spans="1:18" s="35" customFormat="1" ht="81.75" customHeight="1" thickBot="1" x14ac:dyDescent="0.25">
      <c r="A26" s="600"/>
      <c r="B26" s="605">
        <v>2.1</v>
      </c>
      <c r="C26" s="608" t="s">
        <v>1015</v>
      </c>
      <c r="D26" s="608" t="s">
        <v>1016</v>
      </c>
      <c r="E26" s="607" t="s">
        <v>763</v>
      </c>
      <c r="F26" s="607" t="s">
        <v>764</v>
      </c>
      <c r="G26" s="81" t="s">
        <v>912</v>
      </c>
      <c r="H26" s="613"/>
      <c r="I26" s="152" t="s">
        <v>914</v>
      </c>
      <c r="J26" s="149" t="s">
        <v>1206</v>
      </c>
      <c r="K26" s="180" t="s">
        <v>893</v>
      </c>
      <c r="L26" s="335" t="s">
        <v>1034</v>
      </c>
      <c r="M26" s="328" t="s">
        <v>1247</v>
      </c>
      <c r="N26" s="575">
        <v>0.33329999999999999</v>
      </c>
      <c r="O26" s="575">
        <v>0.33329999999999999</v>
      </c>
      <c r="P26" s="575">
        <v>0.33329999999999999</v>
      </c>
      <c r="Q26" s="577">
        <f t="shared" si="0"/>
        <v>0.99990000000000001</v>
      </c>
    </row>
    <row r="27" spans="1:18" s="35" customFormat="1" ht="81.75" customHeight="1" thickBot="1" x14ac:dyDescent="0.25">
      <c r="A27" s="600"/>
      <c r="B27" s="605"/>
      <c r="C27" s="608"/>
      <c r="D27" s="608"/>
      <c r="E27" s="608"/>
      <c r="F27" s="608"/>
      <c r="G27" s="81" t="s">
        <v>921</v>
      </c>
      <c r="H27" s="613"/>
      <c r="I27" s="153" t="s">
        <v>1207</v>
      </c>
      <c r="J27" s="149" t="s">
        <v>1208</v>
      </c>
      <c r="K27" s="180" t="s">
        <v>893</v>
      </c>
      <c r="L27" s="335" t="s">
        <v>1248</v>
      </c>
      <c r="M27" s="328" t="s">
        <v>1247</v>
      </c>
      <c r="N27" s="579"/>
      <c r="O27" s="579"/>
      <c r="P27" s="579"/>
      <c r="Q27" s="580"/>
    </row>
    <row r="28" spans="1:18" s="35" customFormat="1" ht="117.75" customHeight="1" thickBot="1" x14ac:dyDescent="0.25">
      <c r="A28" s="600"/>
      <c r="B28" s="605"/>
      <c r="C28" s="608"/>
      <c r="D28" s="608"/>
      <c r="E28" s="608"/>
      <c r="F28" s="608"/>
      <c r="G28" s="81" t="s">
        <v>908</v>
      </c>
      <c r="H28" s="613"/>
      <c r="I28" s="152" t="s">
        <v>1209</v>
      </c>
      <c r="J28" s="149" t="s">
        <v>909</v>
      </c>
      <c r="K28" s="230" t="s">
        <v>941</v>
      </c>
      <c r="L28" s="327" t="s">
        <v>1249</v>
      </c>
      <c r="M28" s="329" t="s">
        <v>1250</v>
      </c>
      <c r="N28" s="579"/>
      <c r="O28" s="579"/>
      <c r="P28" s="579"/>
      <c r="Q28" s="580"/>
    </row>
    <row r="29" spans="1:18" s="35" customFormat="1" ht="69.75" customHeight="1" thickBot="1" x14ac:dyDescent="0.25">
      <c r="A29" s="600"/>
      <c r="B29" s="606"/>
      <c r="C29" s="609"/>
      <c r="D29" s="609"/>
      <c r="E29" s="609"/>
      <c r="F29" s="609"/>
      <c r="G29" s="82" t="s">
        <v>895</v>
      </c>
      <c r="H29" s="614"/>
      <c r="I29" s="154" t="s">
        <v>897</v>
      </c>
      <c r="J29" s="155" t="s">
        <v>1210</v>
      </c>
      <c r="K29" s="180" t="s">
        <v>893</v>
      </c>
      <c r="L29" s="335" t="s">
        <v>1035</v>
      </c>
      <c r="M29" s="328" t="s">
        <v>1247</v>
      </c>
      <c r="N29" s="576"/>
      <c r="O29" s="576"/>
      <c r="P29" s="576"/>
      <c r="Q29" s="578"/>
    </row>
    <row r="30" spans="1:18" s="35" customFormat="1" ht="134" customHeight="1" thickBot="1" x14ac:dyDescent="0.25">
      <c r="A30" s="561"/>
      <c r="B30" s="81" t="s">
        <v>6</v>
      </c>
      <c r="C30" s="31" t="s">
        <v>765</v>
      </c>
      <c r="D30" s="31" t="s">
        <v>766</v>
      </c>
      <c r="E30" s="31" t="s">
        <v>767</v>
      </c>
      <c r="F30" s="31" t="s">
        <v>768</v>
      </c>
      <c r="G30" s="82"/>
      <c r="H30" s="78">
        <v>44925</v>
      </c>
      <c r="I30" s="152" t="s">
        <v>1011</v>
      </c>
      <c r="J30" s="177" t="s">
        <v>1017</v>
      </c>
      <c r="K30" s="180" t="s">
        <v>893</v>
      </c>
      <c r="L30" s="327" t="s">
        <v>1287</v>
      </c>
      <c r="M30" s="329" t="s">
        <v>1251</v>
      </c>
      <c r="N30" s="372">
        <v>0.33329999999999999</v>
      </c>
      <c r="O30" s="372">
        <v>0.33329999999999999</v>
      </c>
      <c r="P30" s="373">
        <v>0.3</v>
      </c>
      <c r="Q30" s="290">
        <f t="shared" si="0"/>
        <v>0.9665999999999999</v>
      </c>
    </row>
    <row r="31" spans="1:18" s="35" customFormat="1" ht="108.75" customHeight="1" thickBot="1" x14ac:dyDescent="0.25">
      <c r="A31" s="561"/>
      <c r="B31" s="81" t="s">
        <v>7</v>
      </c>
      <c r="C31" s="31" t="s">
        <v>769</v>
      </c>
      <c r="D31" s="31" t="s">
        <v>770</v>
      </c>
      <c r="E31" s="31" t="s">
        <v>770</v>
      </c>
      <c r="F31" s="31" t="s">
        <v>1211</v>
      </c>
      <c r="G31" s="82"/>
      <c r="H31" s="78">
        <v>44925</v>
      </c>
      <c r="I31" s="152" t="s">
        <v>1212</v>
      </c>
      <c r="J31" s="177" t="s">
        <v>1213</v>
      </c>
      <c r="K31" s="180" t="s">
        <v>893</v>
      </c>
      <c r="L31" s="327" t="s">
        <v>1036</v>
      </c>
      <c r="M31" s="329" t="s">
        <v>1252</v>
      </c>
      <c r="N31" s="372">
        <v>1</v>
      </c>
      <c r="O31" s="372"/>
      <c r="P31" s="374"/>
      <c r="Q31" s="290">
        <f t="shared" si="0"/>
        <v>1</v>
      </c>
    </row>
    <row r="32" spans="1:18" s="35" customFormat="1" ht="129.75" customHeight="1" thickBot="1" x14ac:dyDescent="0.25">
      <c r="A32" s="561"/>
      <c r="B32" s="604" t="s">
        <v>199</v>
      </c>
      <c r="C32" s="618" t="s">
        <v>771</v>
      </c>
      <c r="D32" s="618" t="s">
        <v>772</v>
      </c>
      <c r="E32" s="615" t="s">
        <v>760</v>
      </c>
      <c r="F32" s="618" t="s">
        <v>1204</v>
      </c>
      <c r="G32" s="82" t="s">
        <v>243</v>
      </c>
      <c r="H32" s="615" t="s">
        <v>746</v>
      </c>
      <c r="I32" s="152" t="s">
        <v>970</v>
      </c>
      <c r="J32" s="144" t="s">
        <v>975</v>
      </c>
      <c r="K32" s="180" t="s">
        <v>893</v>
      </c>
      <c r="L32" s="327" t="s">
        <v>1253</v>
      </c>
      <c r="M32" s="329" t="s">
        <v>1254</v>
      </c>
      <c r="N32" s="575">
        <v>0.33329999999999999</v>
      </c>
      <c r="O32" s="575">
        <v>0.33329999999999999</v>
      </c>
      <c r="P32" s="575">
        <v>0.33329999999999999</v>
      </c>
      <c r="Q32" s="577">
        <f t="shared" si="0"/>
        <v>0.99990000000000001</v>
      </c>
    </row>
    <row r="33" spans="1:17" s="35" customFormat="1" ht="115" thickBot="1" x14ac:dyDescent="0.25">
      <c r="A33" s="561"/>
      <c r="B33" s="606"/>
      <c r="C33" s="620"/>
      <c r="D33" s="620"/>
      <c r="E33" s="617"/>
      <c r="F33" s="620"/>
      <c r="G33" s="82" t="s">
        <v>972</v>
      </c>
      <c r="H33" s="617"/>
      <c r="I33" s="152" t="s">
        <v>1173</v>
      </c>
      <c r="J33" s="144" t="s">
        <v>937</v>
      </c>
      <c r="K33" s="180" t="s">
        <v>893</v>
      </c>
      <c r="L33" s="327" t="s">
        <v>1255</v>
      </c>
      <c r="M33" s="329" t="s">
        <v>1256</v>
      </c>
      <c r="N33" s="576"/>
      <c r="O33" s="576"/>
      <c r="P33" s="576"/>
      <c r="Q33" s="578"/>
    </row>
    <row r="34" spans="1:17" s="35" customFormat="1" ht="134" thickBot="1" x14ac:dyDescent="0.25">
      <c r="A34" s="561"/>
      <c r="B34" s="81" t="s">
        <v>201</v>
      </c>
      <c r="C34" s="87" t="s">
        <v>773</v>
      </c>
      <c r="D34" s="31" t="s">
        <v>774</v>
      </c>
      <c r="E34" s="31" t="s">
        <v>1214</v>
      </c>
      <c r="F34" s="31" t="s">
        <v>775</v>
      </c>
      <c r="G34" s="82"/>
      <c r="H34" s="31" t="s">
        <v>250</v>
      </c>
      <c r="I34" s="152" t="s">
        <v>976</v>
      </c>
      <c r="J34" s="149" t="s">
        <v>977</v>
      </c>
      <c r="K34" s="180" t="s">
        <v>893</v>
      </c>
      <c r="L34" s="327" t="s">
        <v>1257</v>
      </c>
      <c r="M34" s="329" t="s">
        <v>1258</v>
      </c>
      <c r="N34" s="372">
        <v>0.33329999999999999</v>
      </c>
      <c r="O34" s="372">
        <v>0.33329999999999999</v>
      </c>
      <c r="P34" s="372">
        <v>0.33329999999999999</v>
      </c>
      <c r="Q34" s="290">
        <f t="shared" si="0"/>
        <v>0.99990000000000001</v>
      </c>
    </row>
    <row r="35" spans="1:17" s="35" customFormat="1" ht="271.5" customHeight="1" thickBot="1" x14ac:dyDescent="0.25">
      <c r="A35" s="587" t="s">
        <v>855</v>
      </c>
      <c r="B35" s="82" t="s">
        <v>8</v>
      </c>
      <c r="C35" s="82" t="s">
        <v>1215</v>
      </c>
      <c r="D35" s="82" t="s">
        <v>776</v>
      </c>
      <c r="E35" s="82" t="s">
        <v>777</v>
      </c>
      <c r="F35" s="82" t="s">
        <v>778</v>
      </c>
      <c r="G35" s="82" t="s">
        <v>779</v>
      </c>
      <c r="H35" s="86">
        <v>44925</v>
      </c>
      <c r="I35" s="152" t="s">
        <v>942</v>
      </c>
      <c r="J35" s="149" t="s">
        <v>945</v>
      </c>
      <c r="K35" s="180" t="s">
        <v>893</v>
      </c>
      <c r="L35" s="327" t="s">
        <v>1259</v>
      </c>
      <c r="M35" s="329" t="s">
        <v>1260</v>
      </c>
      <c r="N35" s="372">
        <v>0.33329999999999999</v>
      </c>
      <c r="O35" s="372">
        <v>0.3</v>
      </c>
      <c r="P35" s="373">
        <v>0.36</v>
      </c>
      <c r="Q35" s="290">
        <f t="shared" si="0"/>
        <v>0.99329999999999996</v>
      </c>
    </row>
    <row r="36" spans="1:17" s="35" customFormat="1" ht="250.5" customHeight="1" thickBot="1" x14ac:dyDescent="0.25">
      <c r="A36" s="561"/>
      <c r="B36" s="82" t="s">
        <v>16</v>
      </c>
      <c r="C36" s="82" t="s">
        <v>1216</v>
      </c>
      <c r="D36" s="82" t="s">
        <v>1217</v>
      </c>
      <c r="E36" s="82" t="s">
        <v>780</v>
      </c>
      <c r="F36" s="82" t="s">
        <v>781</v>
      </c>
      <c r="G36" s="82" t="s">
        <v>782</v>
      </c>
      <c r="H36" s="82" t="s">
        <v>783</v>
      </c>
      <c r="I36" s="152" t="s">
        <v>943</v>
      </c>
      <c r="J36" s="149" t="s">
        <v>947</v>
      </c>
      <c r="K36" s="180" t="s">
        <v>893</v>
      </c>
      <c r="L36" s="330" t="s">
        <v>1037</v>
      </c>
      <c r="M36" s="329" t="s">
        <v>1261</v>
      </c>
      <c r="N36" s="372">
        <v>0.38</v>
      </c>
      <c r="O36" s="372">
        <v>0.33329999999999999</v>
      </c>
      <c r="P36" s="373">
        <v>0.28999999999999998</v>
      </c>
      <c r="Q36" s="290">
        <f t="shared" si="0"/>
        <v>1.0033000000000001</v>
      </c>
    </row>
    <row r="37" spans="1:17" s="35" customFormat="1" ht="229" thickBot="1" x14ac:dyDescent="0.25">
      <c r="A37" s="561"/>
      <c r="B37" s="82" t="s">
        <v>206</v>
      </c>
      <c r="C37" s="82" t="s">
        <v>1218</v>
      </c>
      <c r="D37" s="82" t="s">
        <v>1219</v>
      </c>
      <c r="E37" s="81" t="s">
        <v>784</v>
      </c>
      <c r="F37" s="82" t="s">
        <v>781</v>
      </c>
      <c r="G37" s="82" t="s">
        <v>782</v>
      </c>
      <c r="H37" s="86">
        <v>44925</v>
      </c>
      <c r="I37" s="152" t="s">
        <v>944</v>
      </c>
      <c r="J37" s="144" t="s">
        <v>946</v>
      </c>
      <c r="K37" s="180" t="s">
        <v>893</v>
      </c>
      <c r="L37" s="327" t="s">
        <v>1038</v>
      </c>
      <c r="M37" s="329" t="s">
        <v>1262</v>
      </c>
      <c r="N37" s="372">
        <v>0.28000000000000003</v>
      </c>
      <c r="O37" s="372">
        <v>0.3</v>
      </c>
      <c r="P37" s="373">
        <v>0.33329999999999999</v>
      </c>
      <c r="Q37" s="290">
        <f t="shared" si="0"/>
        <v>0.9133</v>
      </c>
    </row>
    <row r="38" spans="1:17" s="35" customFormat="1" ht="72.75" customHeight="1" thickBot="1" x14ac:dyDescent="0.25">
      <c r="A38" s="561"/>
      <c r="B38" s="607" t="s">
        <v>207</v>
      </c>
      <c r="C38" s="607" t="s">
        <v>1220</v>
      </c>
      <c r="D38" s="607" t="s">
        <v>1221</v>
      </c>
      <c r="E38" s="607" t="s">
        <v>785</v>
      </c>
      <c r="F38" s="607" t="s">
        <v>786</v>
      </c>
      <c r="G38" s="82" t="s">
        <v>950</v>
      </c>
      <c r="H38" s="624">
        <v>44895</v>
      </c>
      <c r="I38" s="152" t="s">
        <v>1222</v>
      </c>
      <c r="J38" s="144" t="s">
        <v>951</v>
      </c>
      <c r="K38" s="180" t="s">
        <v>893</v>
      </c>
      <c r="L38" s="327" t="s">
        <v>1039</v>
      </c>
      <c r="M38" s="621" t="s">
        <v>1263</v>
      </c>
      <c r="N38" s="575">
        <v>0</v>
      </c>
      <c r="O38" s="575">
        <v>0.3</v>
      </c>
      <c r="P38" s="575">
        <v>0.5</v>
      </c>
      <c r="Q38" s="577">
        <f t="shared" si="0"/>
        <v>0.8</v>
      </c>
    </row>
    <row r="39" spans="1:17" s="35" customFormat="1" ht="72.75" customHeight="1" thickBot="1" x14ac:dyDescent="0.25">
      <c r="A39" s="561"/>
      <c r="B39" s="608"/>
      <c r="C39" s="608"/>
      <c r="D39" s="608"/>
      <c r="E39" s="608"/>
      <c r="F39" s="608"/>
      <c r="G39" s="82" t="s">
        <v>925</v>
      </c>
      <c r="H39" s="613"/>
      <c r="I39" s="153" t="s">
        <v>926</v>
      </c>
      <c r="J39" s="156" t="s">
        <v>927</v>
      </c>
      <c r="K39" s="180" t="s">
        <v>893</v>
      </c>
      <c r="L39" s="327" t="s">
        <v>1264</v>
      </c>
      <c r="M39" s="621"/>
      <c r="N39" s="579"/>
      <c r="O39" s="579"/>
      <c r="P39" s="579"/>
      <c r="Q39" s="580"/>
    </row>
    <row r="40" spans="1:17" s="35" customFormat="1" ht="94.5" customHeight="1" thickBot="1" x14ac:dyDescent="0.25">
      <c r="A40" s="561"/>
      <c r="B40" s="608"/>
      <c r="C40" s="608"/>
      <c r="D40" s="608"/>
      <c r="E40" s="608"/>
      <c r="F40" s="608"/>
      <c r="G40" s="81" t="s">
        <v>908</v>
      </c>
      <c r="H40" s="613"/>
      <c r="I40" s="152" t="s">
        <v>910</v>
      </c>
      <c r="J40" s="149" t="s">
        <v>911</v>
      </c>
      <c r="K40" s="231" t="s">
        <v>941</v>
      </c>
      <c r="L40" s="327" t="s">
        <v>1040</v>
      </c>
      <c r="M40" s="621"/>
      <c r="N40" s="579"/>
      <c r="O40" s="579"/>
      <c r="P40" s="579"/>
      <c r="Q40" s="580"/>
    </row>
    <row r="41" spans="1:17" s="35" customFormat="1" ht="60.75" customHeight="1" thickBot="1" x14ac:dyDescent="0.25">
      <c r="A41" s="561"/>
      <c r="B41" s="609"/>
      <c r="C41" s="609"/>
      <c r="D41" s="609"/>
      <c r="E41" s="609"/>
      <c r="F41" s="609"/>
      <c r="G41" s="82" t="s">
        <v>895</v>
      </c>
      <c r="H41" s="614"/>
      <c r="I41" s="154" t="s">
        <v>898</v>
      </c>
      <c r="J41" s="155" t="s">
        <v>1223</v>
      </c>
      <c r="K41" s="180" t="s">
        <v>893</v>
      </c>
      <c r="L41" s="327" t="s">
        <v>1265</v>
      </c>
      <c r="M41" s="621"/>
      <c r="N41" s="576"/>
      <c r="O41" s="576"/>
      <c r="P41" s="576"/>
      <c r="Q41" s="578"/>
    </row>
    <row r="42" spans="1:17" s="35" customFormat="1" ht="286" thickBot="1" x14ac:dyDescent="0.25">
      <c r="A42" s="561"/>
      <c r="B42" s="82" t="s">
        <v>208</v>
      </c>
      <c r="C42" s="82" t="s">
        <v>1224</v>
      </c>
      <c r="D42" s="82" t="s">
        <v>1225</v>
      </c>
      <c r="E42" s="82" t="s">
        <v>787</v>
      </c>
      <c r="F42" s="82" t="s">
        <v>788</v>
      </c>
      <c r="G42" s="82" t="s">
        <v>1226</v>
      </c>
      <c r="H42" s="86">
        <v>44925</v>
      </c>
      <c r="I42" s="152" t="s">
        <v>1227</v>
      </c>
      <c r="J42" s="149" t="s">
        <v>938</v>
      </c>
      <c r="K42" s="180" t="s">
        <v>893</v>
      </c>
      <c r="L42" s="327" t="s">
        <v>1041</v>
      </c>
      <c r="M42" s="329" t="s">
        <v>1266</v>
      </c>
      <c r="N42" s="372">
        <v>0.33329999999999999</v>
      </c>
      <c r="O42" s="372">
        <v>0.33329999999999999</v>
      </c>
      <c r="P42" s="372">
        <v>0.33329999999999999</v>
      </c>
      <c r="Q42" s="290">
        <f t="shared" si="0"/>
        <v>0.99990000000000001</v>
      </c>
    </row>
    <row r="43" spans="1:17" s="35" customFormat="1" ht="210" thickBot="1" x14ac:dyDescent="0.25">
      <c r="A43" s="587" t="s">
        <v>856</v>
      </c>
      <c r="B43" s="81" t="s">
        <v>9</v>
      </c>
      <c r="C43" s="81" t="s">
        <v>1228</v>
      </c>
      <c r="D43" s="81" t="s">
        <v>789</v>
      </c>
      <c r="E43" s="81" t="s">
        <v>790</v>
      </c>
      <c r="F43" s="82" t="s">
        <v>791</v>
      </c>
      <c r="G43" s="82" t="s">
        <v>1229</v>
      </c>
      <c r="H43" s="88">
        <v>44925</v>
      </c>
      <c r="I43" s="168" t="s">
        <v>1230</v>
      </c>
      <c r="J43" s="149" t="s">
        <v>937</v>
      </c>
      <c r="K43" s="180" t="s">
        <v>893</v>
      </c>
      <c r="L43" s="327" t="s">
        <v>1286</v>
      </c>
      <c r="M43" s="329" t="s">
        <v>1267</v>
      </c>
      <c r="N43" s="372">
        <v>0.2</v>
      </c>
      <c r="O43" s="372">
        <v>0.33329999999999999</v>
      </c>
      <c r="P43" s="373">
        <v>0.47</v>
      </c>
      <c r="Q43" s="290">
        <f t="shared" si="0"/>
        <v>1.0032999999999999</v>
      </c>
    </row>
    <row r="44" spans="1:17" s="35" customFormat="1" ht="126.75" customHeight="1" thickBot="1" x14ac:dyDescent="0.25">
      <c r="A44" s="567"/>
      <c r="B44" s="81" t="s">
        <v>10</v>
      </c>
      <c r="C44" s="81" t="s">
        <v>792</v>
      </c>
      <c r="D44" s="81" t="s">
        <v>1231</v>
      </c>
      <c r="E44" s="82" t="s">
        <v>793</v>
      </c>
      <c r="F44" s="82" t="s">
        <v>781</v>
      </c>
      <c r="G44" s="82" t="s">
        <v>794</v>
      </c>
      <c r="H44" s="86">
        <v>44925</v>
      </c>
      <c r="I44" s="622" t="s">
        <v>939</v>
      </c>
      <c r="J44" s="623"/>
      <c r="K44" s="623"/>
      <c r="L44" s="327" t="s">
        <v>1134</v>
      </c>
      <c r="M44" s="329"/>
      <c r="N44" s="372">
        <v>0.33</v>
      </c>
      <c r="O44" s="372">
        <v>0.67</v>
      </c>
      <c r="P44" s="374"/>
      <c r="Q44" s="290">
        <f t="shared" si="0"/>
        <v>1</v>
      </c>
    </row>
    <row r="45" spans="1:17" s="35" customFormat="1" ht="169" customHeight="1" thickBot="1" x14ac:dyDescent="0.25">
      <c r="A45" s="587" t="s">
        <v>857</v>
      </c>
      <c r="B45" s="81" t="s">
        <v>21</v>
      </c>
      <c r="C45" s="82" t="s">
        <v>795</v>
      </c>
      <c r="D45" s="82" t="s">
        <v>796</v>
      </c>
      <c r="E45" s="82" t="s">
        <v>1232</v>
      </c>
      <c r="F45" s="82" t="s">
        <v>778</v>
      </c>
      <c r="G45" s="82" t="s">
        <v>786</v>
      </c>
      <c r="H45" s="81" t="s">
        <v>797</v>
      </c>
      <c r="I45" s="150" t="s">
        <v>940</v>
      </c>
      <c r="J45" s="149" t="s">
        <v>937</v>
      </c>
      <c r="K45" s="180" t="s">
        <v>893</v>
      </c>
      <c r="L45" s="327" t="s">
        <v>1268</v>
      </c>
      <c r="M45" s="329" t="s">
        <v>1279</v>
      </c>
      <c r="N45" s="372">
        <v>0.5</v>
      </c>
      <c r="O45" s="372">
        <v>0.33329999999999999</v>
      </c>
      <c r="P45" s="373">
        <v>0.17</v>
      </c>
      <c r="Q45" s="290">
        <f t="shared" si="0"/>
        <v>1.0032999999999999</v>
      </c>
    </row>
    <row r="46" spans="1:17" s="35" customFormat="1" ht="181" customHeight="1" thickBot="1" x14ac:dyDescent="0.25">
      <c r="A46" s="561"/>
      <c r="B46" s="81" t="s">
        <v>23</v>
      </c>
      <c r="C46" s="82" t="s">
        <v>798</v>
      </c>
      <c r="D46" s="82" t="s">
        <v>799</v>
      </c>
      <c r="E46" s="82" t="s">
        <v>800</v>
      </c>
      <c r="F46" s="82" t="s">
        <v>778</v>
      </c>
      <c r="G46" s="82" t="s">
        <v>200</v>
      </c>
      <c r="H46" s="82" t="s">
        <v>783</v>
      </c>
      <c r="I46" s="167" t="s">
        <v>1233</v>
      </c>
      <c r="J46" s="149" t="s">
        <v>937</v>
      </c>
      <c r="K46" s="180" t="s">
        <v>893</v>
      </c>
      <c r="L46" s="327" t="s">
        <v>1295</v>
      </c>
      <c r="M46" s="329" t="s">
        <v>1269</v>
      </c>
      <c r="N46" s="372">
        <v>0.25</v>
      </c>
      <c r="O46" s="372">
        <v>0.33329999999999999</v>
      </c>
      <c r="P46" s="372">
        <v>0.33329999999999999</v>
      </c>
      <c r="Q46" s="290">
        <f t="shared" si="0"/>
        <v>0.91659999999999986</v>
      </c>
    </row>
    <row r="47" spans="1:17" s="35" customFormat="1" ht="195" customHeight="1" thickBot="1" x14ac:dyDescent="0.25">
      <c r="A47" s="567"/>
      <c r="B47" s="82" t="s">
        <v>25</v>
      </c>
      <c r="C47" s="82" t="s">
        <v>801</v>
      </c>
      <c r="D47" s="82" t="s">
        <v>802</v>
      </c>
      <c r="E47" s="82" t="s">
        <v>803</v>
      </c>
      <c r="F47" s="82" t="s">
        <v>243</v>
      </c>
      <c r="G47" s="82" t="s">
        <v>804</v>
      </c>
      <c r="H47" s="82" t="s">
        <v>783</v>
      </c>
      <c r="I47" s="147" t="s">
        <v>1234</v>
      </c>
      <c r="J47" s="144" t="s">
        <v>978</v>
      </c>
      <c r="K47" s="180" t="s">
        <v>893</v>
      </c>
      <c r="L47" s="327" t="s">
        <v>1284</v>
      </c>
      <c r="M47" s="336" t="s">
        <v>1285</v>
      </c>
      <c r="N47" s="375">
        <v>0.28000000000000003</v>
      </c>
      <c r="O47" s="372">
        <v>0.33329999999999999</v>
      </c>
      <c r="P47" s="372">
        <v>0.33329999999999999</v>
      </c>
      <c r="Q47" s="291">
        <f t="shared" si="0"/>
        <v>0.94659999999999989</v>
      </c>
    </row>
    <row r="48" spans="1:17" s="35" customFormat="1" ht="44" customHeight="1" thickBot="1" x14ac:dyDescent="0.25">
      <c r="A48" s="36"/>
      <c r="M48" s="326" t="s">
        <v>1023</v>
      </c>
      <c r="N48" s="264">
        <f>AVERAGE(N8:N47)</f>
        <v>0.34026250000000008</v>
      </c>
      <c r="O48" s="264">
        <f>AVERAGE(O8:O47)</f>
        <v>0.3227347826086957</v>
      </c>
      <c r="P48" s="264">
        <f>AVERAGE(P8:P47)</f>
        <v>0.32058636363636367</v>
      </c>
      <c r="Q48" s="263">
        <f>+N48+O48+P48</f>
        <v>0.98358364624505956</v>
      </c>
    </row>
    <row r="49" spans="14:17" s="35" customFormat="1" ht="15" customHeight="1" x14ac:dyDescent="0.2">
      <c r="N49" s="376"/>
      <c r="O49" s="376"/>
      <c r="P49" s="376"/>
      <c r="Q49" s="292"/>
    </row>
    <row r="50" spans="14:17" s="35" customFormat="1" ht="15" customHeight="1" x14ac:dyDescent="0.2">
      <c r="N50" s="376"/>
      <c r="O50" s="376"/>
      <c r="P50" s="376"/>
      <c r="Q50" s="292"/>
    </row>
  </sheetData>
  <mergeCells count="77">
    <mergeCell ref="M38:M41"/>
    <mergeCell ref="I44:K44"/>
    <mergeCell ref="E24:E25"/>
    <mergeCell ref="F24:F25"/>
    <mergeCell ref="H24:H25"/>
    <mergeCell ref="H32:H33"/>
    <mergeCell ref="E26:E29"/>
    <mergeCell ref="F26:F29"/>
    <mergeCell ref="H38:H41"/>
    <mergeCell ref="B32:B33"/>
    <mergeCell ref="C32:C33"/>
    <mergeCell ref="D32:D33"/>
    <mergeCell ref="E32:E33"/>
    <mergeCell ref="F32:F33"/>
    <mergeCell ref="B38:B41"/>
    <mergeCell ref="C38:C41"/>
    <mergeCell ref="D38:D41"/>
    <mergeCell ref="E38:E41"/>
    <mergeCell ref="F38:F41"/>
    <mergeCell ref="H8:H14"/>
    <mergeCell ref="B26:B29"/>
    <mergeCell ref="C26:C29"/>
    <mergeCell ref="D26:D29"/>
    <mergeCell ref="H26:H29"/>
    <mergeCell ref="B17:B19"/>
    <mergeCell ref="C17:C19"/>
    <mergeCell ref="D17:D19"/>
    <mergeCell ref="E17:E19"/>
    <mergeCell ref="F17:F19"/>
    <mergeCell ref="H17:H19"/>
    <mergeCell ref="B24:B25"/>
    <mergeCell ref="C24:C25"/>
    <mergeCell ref="D24:D25"/>
    <mergeCell ref="A45:A47"/>
    <mergeCell ref="A43:A44"/>
    <mergeCell ref="A2:K2"/>
    <mergeCell ref="B3:J4"/>
    <mergeCell ref="A6:K6"/>
    <mergeCell ref="B7:C7"/>
    <mergeCell ref="A8:A25"/>
    <mergeCell ref="A26:A34"/>
    <mergeCell ref="A35:A42"/>
    <mergeCell ref="A3:A5"/>
    <mergeCell ref="B5:J5"/>
    <mergeCell ref="B8:B14"/>
    <mergeCell ref="C8:C14"/>
    <mergeCell ref="D8:D14"/>
    <mergeCell ref="E8:E14"/>
    <mergeCell ref="F8:F14"/>
    <mergeCell ref="N17:N19"/>
    <mergeCell ref="O17:O19"/>
    <mergeCell ref="P24:P25"/>
    <mergeCell ref="L6:Q6"/>
    <mergeCell ref="P8:P14"/>
    <mergeCell ref="Q8:Q14"/>
    <mergeCell ref="P17:P19"/>
    <mergeCell ref="Q17:Q19"/>
    <mergeCell ref="L8:L14"/>
    <mergeCell ref="M8:M14"/>
    <mergeCell ref="N8:N14"/>
    <mergeCell ref="O8:O14"/>
    <mergeCell ref="Q24:Q25"/>
    <mergeCell ref="M17:M19"/>
    <mergeCell ref="N26:N29"/>
    <mergeCell ref="O26:O29"/>
    <mergeCell ref="P26:P29"/>
    <mergeCell ref="Q26:Q29"/>
    <mergeCell ref="N24:N25"/>
    <mergeCell ref="O24:O25"/>
    <mergeCell ref="P32:P33"/>
    <mergeCell ref="Q32:Q33"/>
    <mergeCell ref="N38:N41"/>
    <mergeCell ref="O38:O41"/>
    <mergeCell ref="P38:P41"/>
    <mergeCell ref="Q38:Q41"/>
    <mergeCell ref="N32:N33"/>
    <mergeCell ref="O32:O33"/>
  </mergeCells>
  <hyperlinks>
    <hyperlink ref="J29" r:id="rId1" display="https://www.cundinamarca.gov.co/dependencias/secintegracionregional/informacion-de-interes/preguntas-frecuentes" xr:uid="{00000000-0004-0000-0500-000000000000}"/>
    <hyperlink ref="J13" r:id="rId2" xr:uid="{00000000-0004-0000-0500-000001000000}"/>
    <hyperlink ref="J28" r:id="rId3" xr:uid="{00000000-0004-0000-0500-000002000000}"/>
    <hyperlink ref="J40" r:id="rId4" xr:uid="{00000000-0004-0000-0500-000003000000}"/>
    <hyperlink ref="J12" r:id="rId5" display="https://www.cundinamarca.gov.co/dependencias/secasuntosinternacionales/transparencia/instrumentos-de-gestion-de-informacion" xr:uid="{00000000-0004-0000-0500-000004000000}"/>
    <hyperlink ref="J19" r:id="rId6" xr:uid="{00000000-0004-0000-0500-000005000000}"/>
    <hyperlink ref="J26" r:id="rId7" display="https://www.cundinamarca.gov.co/dependencias/secasuntosinternacionales/informacion-de-interes/preguntas-frecuentes" xr:uid="{00000000-0004-0000-0500-000006000000}"/>
    <hyperlink ref="J15" r:id="rId8" display="https://drive.google.com/drive/folders/1S7JrWMKAiztRGeUhnPiRBUoPh-Tmfx28" xr:uid="{00000000-0004-0000-0500-000007000000}"/>
    <hyperlink ref="J27" r:id="rId9" display="https://www.cundinamarca.gov.co/dependencias/sechabitatyvivienda/informacion-de-interes/preguntas-frecuentes" xr:uid="{00000000-0004-0000-0500-000008000000}"/>
    <hyperlink ref="J25" r:id="rId10" xr:uid="{00000000-0004-0000-0500-000009000000}"/>
    <hyperlink ref="J33" r:id="rId11" xr:uid="{00000000-0004-0000-0500-00000A000000}"/>
    <hyperlink ref="J42" r:id="rId12" xr:uid="{00000000-0004-0000-0500-00000B000000}"/>
    <hyperlink ref="J43" r:id="rId13" xr:uid="{00000000-0004-0000-0500-00000C000000}"/>
    <hyperlink ref="J45" r:id="rId14" xr:uid="{00000000-0004-0000-0500-00000D000000}"/>
    <hyperlink ref="J46" r:id="rId15" xr:uid="{00000000-0004-0000-0500-00000E000000}"/>
    <hyperlink ref="J35" r:id="rId16" xr:uid="{00000000-0004-0000-0500-00000F000000}"/>
    <hyperlink ref="J37" r:id="rId17" xr:uid="{00000000-0004-0000-0500-000010000000}"/>
    <hyperlink ref="J11" r:id="rId18" xr:uid="{00000000-0004-0000-0500-000011000000}"/>
    <hyperlink ref="J38" r:id="rId19" xr:uid="{00000000-0004-0000-0500-000012000000}"/>
    <hyperlink ref="J16" r:id="rId20" xr:uid="{00000000-0004-0000-0500-000013000000}"/>
    <hyperlink ref="J9" r:id="rId21" xr:uid="{00000000-0004-0000-0500-000014000000}"/>
    <hyperlink ref="J18" r:id="rId22" display="https://www.cundinamarca.gov.co/transparencia" xr:uid="{00000000-0004-0000-0500-000015000000}"/>
    <hyperlink ref="J22" r:id="rId23" display="https://apps.procuraduria.gov.co/ita/publico/consultaMatrizDetallada/  " xr:uid="{00000000-0004-0000-0500-000016000000}"/>
    <hyperlink ref="J23" r:id="rId24" xr:uid="{00000000-0004-0000-0500-000017000000}"/>
    <hyperlink ref="J24" r:id="rId25" xr:uid="{00000000-0004-0000-0500-000018000000}"/>
    <hyperlink ref="J32" r:id="rId26" xr:uid="{00000000-0004-0000-0500-000019000000}"/>
    <hyperlink ref="J34" r:id="rId27" xr:uid="{00000000-0004-0000-0500-00001A000000}"/>
    <hyperlink ref="J47" r:id="rId28" xr:uid="{00000000-0004-0000-0500-00001B000000}"/>
  </hyperlinks>
  <pageMargins left="0.7" right="0.7" top="0.75" bottom="0.75" header="0.3" footer="0.3"/>
  <pageSetup paperSize="9" orientation="portrait" r:id="rId29"/>
  <drawing r:id="rId3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E99"/>
  <sheetViews>
    <sheetView showGridLines="0" topLeftCell="C1" zoomScaleNormal="100" workbookViewId="0">
      <selection activeCell="O10" sqref="O10"/>
    </sheetView>
  </sheetViews>
  <sheetFormatPr baseColWidth="10" defaultColWidth="14.5" defaultRowHeight="15" x14ac:dyDescent="0.2"/>
  <cols>
    <col min="1" max="1" width="27.33203125" customWidth="1"/>
    <col min="2" max="2" width="11.5" customWidth="1"/>
    <col min="3" max="3" width="48.83203125" customWidth="1"/>
    <col min="4" max="4" width="49.33203125" customWidth="1"/>
    <col min="5" max="5" width="30.83203125" customWidth="1"/>
    <col min="6" max="6" width="34.5" customWidth="1"/>
    <col min="7" max="8" width="28.1640625" customWidth="1"/>
    <col min="9" max="9" width="47.6640625" customWidth="1"/>
    <col min="10" max="10" width="43.83203125" customWidth="1"/>
    <col min="11" max="11" width="47.1640625" customWidth="1"/>
    <col min="12" max="12" width="48.83203125" customWidth="1"/>
    <col min="13" max="13" width="37" customWidth="1"/>
    <col min="14" max="16" width="20.83203125" style="236" customWidth="1"/>
    <col min="17" max="17" width="16.33203125" style="237" customWidth="1"/>
    <col min="18" max="31" width="11.5" customWidth="1"/>
  </cols>
  <sheetData>
    <row r="1" spans="1:31" x14ac:dyDescent="0.2">
      <c r="A1" s="54"/>
      <c r="B1" s="54"/>
      <c r="C1" s="54"/>
      <c r="D1" s="54"/>
      <c r="E1" s="54"/>
      <c r="F1" s="54"/>
      <c r="G1" s="54"/>
      <c r="H1" s="54"/>
      <c r="I1" s="54"/>
      <c r="J1" s="54"/>
      <c r="K1" s="54"/>
      <c r="L1" s="54"/>
      <c r="M1" s="54"/>
      <c r="N1" s="279"/>
      <c r="O1" s="279"/>
      <c r="P1" s="279"/>
      <c r="Q1" s="240"/>
      <c r="R1" s="54"/>
      <c r="S1" s="54"/>
      <c r="T1" s="54"/>
      <c r="U1" s="54"/>
      <c r="V1" s="54"/>
      <c r="W1" s="54"/>
      <c r="X1" s="54"/>
      <c r="Y1" s="54"/>
      <c r="Z1" s="54"/>
      <c r="AA1" s="54"/>
      <c r="AB1" s="54"/>
      <c r="AC1" s="54"/>
      <c r="AD1" s="54"/>
      <c r="AE1" s="54"/>
    </row>
    <row r="2" spans="1:31" ht="18" x14ac:dyDescent="0.2">
      <c r="A2" s="628"/>
      <c r="B2" s="629" t="s">
        <v>228</v>
      </c>
      <c r="C2" s="416"/>
      <c r="D2" s="416"/>
      <c r="E2" s="416"/>
      <c r="F2" s="416"/>
      <c r="G2" s="416"/>
      <c r="H2" s="416"/>
      <c r="I2" s="416"/>
      <c r="J2" s="416"/>
      <c r="K2" s="417"/>
      <c r="L2" s="54"/>
      <c r="M2" s="54"/>
      <c r="N2" s="279"/>
      <c r="O2" s="279"/>
      <c r="P2" s="279"/>
      <c r="Q2" s="240"/>
      <c r="R2" s="54"/>
      <c r="S2" s="54"/>
      <c r="T2" s="54"/>
      <c r="U2" s="54"/>
      <c r="V2" s="54"/>
      <c r="W2" s="54"/>
      <c r="X2" s="54"/>
      <c r="Y2" s="54"/>
      <c r="Z2" s="54"/>
      <c r="AA2" s="54"/>
      <c r="AB2" s="54"/>
      <c r="AC2" s="54"/>
      <c r="AD2" s="54"/>
      <c r="AE2" s="54"/>
    </row>
    <row r="3" spans="1:31" x14ac:dyDescent="0.2">
      <c r="A3" s="548"/>
      <c r="B3" s="630" t="s">
        <v>227</v>
      </c>
      <c r="C3" s="416"/>
      <c r="D3" s="416"/>
      <c r="E3" s="416"/>
      <c r="F3" s="416"/>
      <c r="G3" s="416"/>
      <c r="H3" s="416"/>
      <c r="I3" s="416"/>
      <c r="J3" s="416"/>
      <c r="K3" s="417"/>
      <c r="L3" s="54"/>
      <c r="M3" s="54"/>
      <c r="N3" s="279"/>
      <c r="O3" s="279"/>
      <c r="P3" s="279"/>
      <c r="Q3" s="240"/>
      <c r="R3" s="54"/>
      <c r="S3" s="54"/>
      <c r="T3" s="54"/>
      <c r="U3" s="54"/>
      <c r="V3" s="54"/>
      <c r="W3" s="54"/>
      <c r="X3" s="54"/>
      <c r="Y3" s="54"/>
      <c r="Z3" s="54"/>
      <c r="AA3" s="54"/>
      <c r="AB3" s="54"/>
      <c r="AC3" s="54"/>
      <c r="AD3" s="54"/>
      <c r="AE3" s="54"/>
    </row>
    <row r="4" spans="1:31" x14ac:dyDescent="0.2">
      <c r="A4" s="398"/>
      <c r="B4" s="630" t="s">
        <v>805</v>
      </c>
      <c r="C4" s="416"/>
      <c r="D4" s="416"/>
      <c r="E4" s="416"/>
      <c r="F4" s="416"/>
      <c r="G4" s="416"/>
      <c r="H4" s="416"/>
      <c r="I4" s="416"/>
      <c r="J4" s="416"/>
      <c r="K4" s="417"/>
      <c r="L4" s="54"/>
      <c r="M4" s="54"/>
      <c r="N4" s="279"/>
      <c r="O4" s="279"/>
      <c r="P4" s="279"/>
      <c r="Q4" s="240"/>
      <c r="R4" s="54"/>
      <c r="S4" s="54"/>
      <c r="T4" s="54"/>
      <c r="U4" s="54"/>
      <c r="V4" s="54"/>
      <c r="W4" s="54"/>
      <c r="X4" s="54"/>
      <c r="Y4" s="54"/>
      <c r="Z4" s="54"/>
      <c r="AA4" s="54"/>
      <c r="AB4" s="54"/>
      <c r="AC4" s="54"/>
      <c r="AD4" s="54"/>
      <c r="AE4" s="54"/>
    </row>
    <row r="5" spans="1:31" ht="19" thickBot="1" x14ac:dyDescent="0.25">
      <c r="A5" s="54"/>
      <c r="B5" s="89"/>
      <c r="C5" s="89"/>
      <c r="D5" s="89"/>
      <c r="E5" s="89"/>
      <c r="F5" s="89"/>
      <c r="G5" s="89"/>
      <c r="H5" s="89"/>
      <c r="I5" s="89"/>
      <c r="J5" s="89"/>
      <c r="K5" s="89"/>
      <c r="L5" s="54"/>
      <c r="M5" s="54"/>
      <c r="N5" s="279"/>
      <c r="O5" s="279"/>
      <c r="P5" s="279"/>
      <c r="Q5" s="240"/>
      <c r="R5" s="54"/>
      <c r="S5" s="54"/>
      <c r="T5" s="54"/>
      <c r="U5" s="54"/>
      <c r="V5" s="54"/>
      <c r="W5" s="54"/>
      <c r="X5" s="54"/>
      <c r="Y5" s="54"/>
      <c r="Z5" s="54"/>
      <c r="AA5" s="54"/>
      <c r="AB5" s="54"/>
      <c r="AC5" s="54"/>
      <c r="AD5" s="54"/>
      <c r="AE5" s="54"/>
    </row>
    <row r="6" spans="1:31" ht="21" thickBot="1" x14ac:dyDescent="0.25">
      <c r="A6" s="631" t="s">
        <v>806</v>
      </c>
      <c r="B6" s="633" t="s">
        <v>807</v>
      </c>
      <c r="C6" s="632"/>
      <c r="D6" s="632"/>
      <c r="E6" s="632"/>
      <c r="F6" s="632"/>
      <c r="G6" s="632"/>
      <c r="H6" s="632"/>
      <c r="I6" s="632"/>
      <c r="J6" s="632"/>
      <c r="K6" s="632"/>
      <c r="L6" s="490"/>
      <c r="M6" s="491"/>
      <c r="N6" s="491"/>
      <c r="O6" s="491"/>
      <c r="P6" s="491"/>
      <c r="Q6" s="435"/>
      <c r="R6" s="54"/>
      <c r="S6" s="54"/>
      <c r="T6" s="54"/>
      <c r="U6" s="54"/>
      <c r="V6" s="54"/>
      <c r="W6" s="54"/>
      <c r="X6" s="54"/>
      <c r="Y6" s="54"/>
      <c r="Z6" s="54"/>
      <c r="AA6" s="54"/>
      <c r="AB6" s="54"/>
      <c r="AC6" s="54"/>
      <c r="AD6" s="54"/>
      <c r="AE6" s="54"/>
    </row>
    <row r="7" spans="1:31" ht="86" thickBot="1" x14ac:dyDescent="0.25">
      <c r="A7" s="632"/>
      <c r="B7" s="634" t="s">
        <v>194</v>
      </c>
      <c r="C7" s="632"/>
      <c r="D7" s="90" t="s">
        <v>209</v>
      </c>
      <c r="E7" s="90" t="s">
        <v>210</v>
      </c>
      <c r="F7" s="91" t="s">
        <v>211</v>
      </c>
      <c r="G7" s="90" t="s">
        <v>19</v>
      </c>
      <c r="H7" s="90" t="s">
        <v>212</v>
      </c>
      <c r="I7" s="29" t="s">
        <v>192</v>
      </c>
      <c r="J7" s="29" t="s">
        <v>20</v>
      </c>
      <c r="K7" s="29" t="s">
        <v>224</v>
      </c>
      <c r="L7" s="220" t="s">
        <v>1022</v>
      </c>
      <c r="M7" s="377" t="s">
        <v>214</v>
      </c>
      <c r="N7" s="232" t="s">
        <v>1018</v>
      </c>
      <c r="O7" s="232" t="s">
        <v>1019</v>
      </c>
      <c r="P7" s="239" t="s">
        <v>1020</v>
      </c>
      <c r="Q7" s="239" t="s">
        <v>1021</v>
      </c>
      <c r="R7" s="54"/>
      <c r="S7" s="54"/>
      <c r="T7" s="54"/>
      <c r="U7" s="54"/>
      <c r="V7" s="54"/>
      <c r="W7" s="54"/>
      <c r="X7" s="54"/>
      <c r="Y7" s="54"/>
      <c r="Z7" s="54"/>
      <c r="AA7" s="54"/>
      <c r="AB7" s="54"/>
      <c r="AC7" s="54"/>
      <c r="AD7" s="54"/>
      <c r="AE7" s="54"/>
    </row>
    <row r="8" spans="1:31" ht="129" thickBot="1" x14ac:dyDescent="0.25">
      <c r="A8" s="625" t="s">
        <v>808</v>
      </c>
      <c r="B8" s="30" t="s">
        <v>3</v>
      </c>
      <c r="C8" s="30" t="s">
        <v>863</v>
      </c>
      <c r="D8" s="30" t="s">
        <v>809</v>
      </c>
      <c r="E8" s="30" t="s">
        <v>864</v>
      </c>
      <c r="F8" s="30" t="s">
        <v>865</v>
      </c>
      <c r="G8" s="30" t="s">
        <v>239</v>
      </c>
      <c r="H8" s="30" t="s">
        <v>866</v>
      </c>
      <c r="I8" s="145" t="s">
        <v>875</v>
      </c>
      <c r="J8" s="145" t="s">
        <v>885</v>
      </c>
      <c r="K8" s="180" t="s">
        <v>893</v>
      </c>
      <c r="L8" s="286" t="s">
        <v>1024</v>
      </c>
      <c r="M8" s="323" t="s">
        <v>1270</v>
      </c>
      <c r="N8" s="341">
        <v>0</v>
      </c>
      <c r="O8" s="341">
        <v>0</v>
      </c>
      <c r="P8" s="280">
        <v>1</v>
      </c>
      <c r="Q8" s="241">
        <f>P8</f>
        <v>1</v>
      </c>
      <c r="R8" s="54"/>
      <c r="S8" s="54"/>
      <c r="T8" s="54"/>
      <c r="U8" s="54"/>
      <c r="V8" s="54"/>
      <c r="W8" s="54"/>
      <c r="X8" s="54"/>
      <c r="Y8" s="54"/>
      <c r="Z8" s="54"/>
      <c r="AA8" s="54"/>
      <c r="AB8" s="54"/>
      <c r="AC8" s="54"/>
      <c r="AD8" s="54"/>
      <c r="AE8" s="54"/>
    </row>
    <row r="9" spans="1:31" ht="80.25" customHeight="1" thickBot="1" x14ac:dyDescent="0.25">
      <c r="A9" s="626"/>
      <c r="B9" s="30" t="s">
        <v>4</v>
      </c>
      <c r="C9" s="30" t="s">
        <v>867</v>
      </c>
      <c r="D9" s="30" t="s">
        <v>810</v>
      </c>
      <c r="E9" s="30" t="s">
        <v>868</v>
      </c>
      <c r="F9" s="30" t="s">
        <v>869</v>
      </c>
      <c r="G9" s="30" t="s">
        <v>239</v>
      </c>
      <c r="H9" s="30" t="s">
        <v>870</v>
      </c>
      <c r="I9" s="145" t="s">
        <v>876</v>
      </c>
      <c r="J9" s="145" t="s">
        <v>886</v>
      </c>
      <c r="K9" s="180" t="s">
        <v>893</v>
      </c>
      <c r="L9" s="287" t="s">
        <v>1025</v>
      </c>
      <c r="M9" s="324" t="s">
        <v>1271</v>
      </c>
      <c r="N9" s="342">
        <v>0</v>
      </c>
      <c r="O9" s="342">
        <v>0</v>
      </c>
      <c r="P9" s="282">
        <v>1</v>
      </c>
      <c r="Q9" s="242">
        <f t="shared" ref="Q9:Q16" si="0">SUM(N9:P9)</f>
        <v>1</v>
      </c>
      <c r="R9" s="54"/>
      <c r="S9" s="54"/>
      <c r="T9" s="54"/>
      <c r="U9" s="54"/>
      <c r="V9" s="54"/>
      <c r="W9" s="54"/>
      <c r="X9" s="54"/>
      <c r="Y9" s="54"/>
      <c r="Z9" s="54"/>
      <c r="AA9" s="54"/>
      <c r="AB9" s="54"/>
      <c r="AC9" s="54"/>
      <c r="AD9" s="54"/>
      <c r="AE9" s="54"/>
    </row>
    <row r="10" spans="1:31" ht="82.5" customHeight="1" thickBot="1" x14ac:dyDescent="0.25">
      <c r="A10" s="626"/>
      <c r="B10" s="30" t="s">
        <v>196</v>
      </c>
      <c r="C10" s="30" t="s">
        <v>871</v>
      </c>
      <c r="D10" s="30" t="s">
        <v>809</v>
      </c>
      <c r="E10" s="30" t="s">
        <v>872</v>
      </c>
      <c r="F10" s="30" t="s">
        <v>873</v>
      </c>
      <c r="G10" s="30" t="s">
        <v>239</v>
      </c>
      <c r="H10" s="30" t="s">
        <v>874</v>
      </c>
      <c r="I10" s="145" t="s">
        <v>877</v>
      </c>
      <c r="J10" s="145" t="s">
        <v>887</v>
      </c>
      <c r="K10" s="180" t="s">
        <v>893</v>
      </c>
      <c r="L10" s="287" t="s">
        <v>1026</v>
      </c>
      <c r="M10" s="324" t="s">
        <v>1272</v>
      </c>
      <c r="N10" s="342"/>
      <c r="O10" s="342">
        <v>0</v>
      </c>
      <c r="P10" s="282">
        <v>0.8</v>
      </c>
      <c r="Q10" s="242">
        <f t="shared" si="0"/>
        <v>0.8</v>
      </c>
      <c r="R10" s="54"/>
      <c r="S10" s="54"/>
      <c r="T10" s="54"/>
      <c r="U10" s="54"/>
      <c r="V10" s="54"/>
      <c r="W10" s="54"/>
      <c r="X10" s="54"/>
      <c r="Y10" s="54"/>
      <c r="Z10" s="54"/>
      <c r="AA10" s="54"/>
      <c r="AB10" s="54"/>
      <c r="AC10" s="54"/>
      <c r="AD10" s="54"/>
      <c r="AE10" s="54"/>
    </row>
    <row r="11" spans="1:31" ht="57.75" customHeight="1" thickBot="1" x14ac:dyDescent="0.25">
      <c r="A11" s="627" t="s">
        <v>811</v>
      </c>
      <c r="B11" s="30" t="s">
        <v>5</v>
      </c>
      <c r="C11" s="30" t="s">
        <v>812</v>
      </c>
      <c r="D11" s="30" t="s">
        <v>813</v>
      </c>
      <c r="E11" s="30" t="s">
        <v>814</v>
      </c>
      <c r="F11" s="30" t="s">
        <v>815</v>
      </c>
      <c r="G11" s="30" t="s">
        <v>816</v>
      </c>
      <c r="H11" s="30">
        <v>44620</v>
      </c>
      <c r="I11" s="145" t="s">
        <v>878</v>
      </c>
      <c r="J11" s="145" t="s">
        <v>888</v>
      </c>
      <c r="K11" s="180" t="s">
        <v>893</v>
      </c>
      <c r="L11" s="287" t="s">
        <v>1027</v>
      </c>
      <c r="M11" s="324" t="s">
        <v>1273</v>
      </c>
      <c r="N11" s="281">
        <v>1</v>
      </c>
      <c r="O11" s="342">
        <v>0</v>
      </c>
      <c r="P11" s="343">
        <v>0</v>
      </c>
      <c r="Q11" s="242">
        <f t="shared" si="0"/>
        <v>1</v>
      </c>
      <c r="R11" s="54"/>
      <c r="S11" s="54"/>
      <c r="T11" s="54"/>
      <c r="U11" s="54"/>
      <c r="V11" s="54"/>
      <c r="W11" s="54"/>
      <c r="X11" s="54"/>
      <c r="Y11" s="54"/>
      <c r="Z11" s="54"/>
      <c r="AA11" s="54"/>
      <c r="AB11" s="54"/>
      <c r="AC11" s="54"/>
      <c r="AD11" s="54"/>
      <c r="AE11" s="54"/>
    </row>
    <row r="12" spans="1:31" ht="79.5" customHeight="1" thickBot="1" x14ac:dyDescent="0.25">
      <c r="A12" s="548"/>
      <c r="B12" s="30" t="s">
        <v>6</v>
      </c>
      <c r="C12" s="30" t="s">
        <v>817</v>
      </c>
      <c r="D12" s="30" t="s">
        <v>818</v>
      </c>
      <c r="E12" s="30" t="s">
        <v>819</v>
      </c>
      <c r="F12" s="30" t="s">
        <v>820</v>
      </c>
      <c r="G12" s="30" t="s">
        <v>816</v>
      </c>
      <c r="H12" s="30">
        <v>44578</v>
      </c>
      <c r="I12" s="145" t="s">
        <v>879</v>
      </c>
      <c r="J12" s="145" t="s">
        <v>889</v>
      </c>
      <c r="K12" s="180" t="s">
        <v>893</v>
      </c>
      <c r="L12" s="287" t="s">
        <v>1027</v>
      </c>
      <c r="M12" s="324" t="s">
        <v>1274</v>
      </c>
      <c r="N12" s="281">
        <v>1</v>
      </c>
      <c r="O12" s="281"/>
      <c r="P12" s="343">
        <v>0</v>
      </c>
      <c r="Q12" s="242">
        <f t="shared" si="0"/>
        <v>1</v>
      </c>
      <c r="R12" s="54"/>
      <c r="S12" s="54"/>
      <c r="T12" s="54"/>
      <c r="U12" s="54"/>
      <c r="V12" s="54"/>
      <c r="W12" s="54"/>
      <c r="X12" s="54"/>
      <c r="Y12" s="54"/>
      <c r="Z12" s="54"/>
      <c r="AA12" s="54"/>
      <c r="AB12" s="54"/>
      <c r="AC12" s="54"/>
      <c r="AD12" s="54"/>
      <c r="AE12" s="54"/>
    </row>
    <row r="13" spans="1:31" ht="97" thickBot="1" x14ac:dyDescent="0.25">
      <c r="A13" s="548"/>
      <c r="B13" s="30" t="s">
        <v>7</v>
      </c>
      <c r="C13" s="30" t="s">
        <v>821</v>
      </c>
      <c r="D13" s="30" t="s">
        <v>822</v>
      </c>
      <c r="E13" s="30" t="s">
        <v>823</v>
      </c>
      <c r="F13" s="30" t="s">
        <v>824</v>
      </c>
      <c r="G13" s="30" t="s">
        <v>816</v>
      </c>
      <c r="H13" s="30">
        <v>44607</v>
      </c>
      <c r="I13" s="145" t="s">
        <v>880</v>
      </c>
      <c r="J13" s="145" t="s">
        <v>890</v>
      </c>
      <c r="K13" s="180" t="s">
        <v>893</v>
      </c>
      <c r="L13" s="287" t="s">
        <v>1028</v>
      </c>
      <c r="M13" s="324" t="s">
        <v>1275</v>
      </c>
      <c r="N13" s="281">
        <v>0</v>
      </c>
      <c r="O13" s="281">
        <v>0.1</v>
      </c>
      <c r="P13" s="282">
        <v>0.9</v>
      </c>
      <c r="Q13" s="242">
        <f t="shared" si="0"/>
        <v>1</v>
      </c>
      <c r="R13" s="54"/>
      <c r="S13" s="54"/>
      <c r="T13" s="54"/>
      <c r="U13" s="54"/>
      <c r="V13" s="54"/>
      <c r="W13" s="54"/>
      <c r="X13" s="54"/>
      <c r="Y13" s="54"/>
      <c r="Z13" s="54"/>
      <c r="AA13" s="54"/>
      <c r="AB13" s="54"/>
      <c r="AC13" s="54"/>
      <c r="AD13" s="54"/>
      <c r="AE13" s="54"/>
    </row>
    <row r="14" spans="1:31" ht="71" thickBot="1" x14ac:dyDescent="0.25">
      <c r="A14" s="548"/>
      <c r="B14" s="30" t="s">
        <v>199</v>
      </c>
      <c r="C14" s="30" t="s">
        <v>825</v>
      </c>
      <c r="D14" s="30" t="s">
        <v>826</v>
      </c>
      <c r="E14" s="30" t="s">
        <v>827</v>
      </c>
      <c r="F14" s="30" t="s">
        <v>828</v>
      </c>
      <c r="G14" s="30" t="s">
        <v>829</v>
      </c>
      <c r="H14" s="30" t="s">
        <v>830</v>
      </c>
      <c r="I14" s="145" t="s">
        <v>881</v>
      </c>
      <c r="J14" s="145" t="s">
        <v>891</v>
      </c>
      <c r="K14" s="180" t="s">
        <v>893</v>
      </c>
      <c r="L14" s="287" t="s">
        <v>1029</v>
      </c>
      <c r="M14" s="324" t="s">
        <v>1276</v>
      </c>
      <c r="N14" s="281">
        <v>0.33329999999999999</v>
      </c>
      <c r="O14" s="281">
        <v>0.1</v>
      </c>
      <c r="P14" s="282">
        <v>0.56999999999999995</v>
      </c>
      <c r="Q14" s="242">
        <f t="shared" si="0"/>
        <v>1.0032999999999999</v>
      </c>
      <c r="R14" s="54"/>
      <c r="S14" s="54"/>
      <c r="T14" s="54"/>
      <c r="U14" s="54"/>
      <c r="V14" s="54"/>
      <c r="W14" s="54"/>
      <c r="X14" s="54"/>
      <c r="Y14" s="54"/>
      <c r="Z14" s="54"/>
      <c r="AA14" s="54"/>
      <c r="AB14" s="54"/>
      <c r="AC14" s="54"/>
      <c r="AD14" s="54"/>
      <c r="AE14" s="54"/>
    </row>
    <row r="15" spans="1:31" ht="85" thickBot="1" x14ac:dyDescent="0.25">
      <c r="A15" s="548"/>
      <c r="B15" s="30" t="s">
        <v>201</v>
      </c>
      <c r="C15" s="30" t="s">
        <v>831</v>
      </c>
      <c r="D15" s="30" t="s">
        <v>832</v>
      </c>
      <c r="E15" s="30" t="s">
        <v>833</v>
      </c>
      <c r="F15" s="30" t="s">
        <v>834</v>
      </c>
      <c r="G15" s="30" t="s">
        <v>829</v>
      </c>
      <c r="H15" s="30" t="s">
        <v>835</v>
      </c>
      <c r="I15" s="145" t="s">
        <v>882</v>
      </c>
      <c r="J15" s="145" t="s">
        <v>892</v>
      </c>
      <c r="K15" s="180" t="s">
        <v>893</v>
      </c>
      <c r="L15" s="287" t="s">
        <v>1030</v>
      </c>
      <c r="M15" s="324" t="s">
        <v>1277</v>
      </c>
      <c r="N15" s="281">
        <v>0.33329999999999999</v>
      </c>
      <c r="O15" s="281">
        <v>0.2</v>
      </c>
      <c r="P15" s="282">
        <v>0.33329999999999999</v>
      </c>
      <c r="Q15" s="242">
        <f t="shared" si="0"/>
        <v>0.86660000000000004</v>
      </c>
      <c r="R15" s="54"/>
      <c r="S15" s="54"/>
      <c r="T15" s="54"/>
      <c r="U15" s="54"/>
      <c r="V15" s="54"/>
      <c r="W15" s="54"/>
      <c r="X15" s="54"/>
      <c r="Y15" s="54"/>
      <c r="Z15" s="54"/>
      <c r="AA15" s="54"/>
      <c r="AB15" s="54"/>
      <c r="AC15" s="54"/>
      <c r="AD15" s="54"/>
      <c r="AE15" s="54"/>
    </row>
    <row r="16" spans="1:31" ht="65" thickBot="1" x14ac:dyDescent="0.25">
      <c r="A16" s="398"/>
      <c r="B16" s="30" t="s">
        <v>260</v>
      </c>
      <c r="C16" s="30" t="s">
        <v>836</v>
      </c>
      <c r="D16" s="30" t="s">
        <v>837</v>
      </c>
      <c r="E16" s="30" t="s">
        <v>838</v>
      </c>
      <c r="F16" s="30" t="s">
        <v>839</v>
      </c>
      <c r="G16" s="30" t="s">
        <v>816</v>
      </c>
      <c r="H16" s="30" t="s">
        <v>840</v>
      </c>
      <c r="I16" s="145" t="s">
        <v>883</v>
      </c>
      <c r="J16" s="145" t="s">
        <v>884</v>
      </c>
      <c r="K16" s="180" t="s">
        <v>893</v>
      </c>
      <c r="L16" s="288" t="s">
        <v>1031</v>
      </c>
      <c r="M16" s="325" t="s">
        <v>1278</v>
      </c>
      <c r="N16" s="283">
        <v>0</v>
      </c>
      <c r="O16" s="283">
        <v>0.23</v>
      </c>
      <c r="P16" s="284">
        <v>0.6</v>
      </c>
      <c r="Q16" s="243">
        <f t="shared" si="0"/>
        <v>0.83</v>
      </c>
      <c r="R16" s="54"/>
      <c r="S16" s="54"/>
      <c r="T16" s="54"/>
      <c r="U16" s="54"/>
      <c r="V16" s="54"/>
      <c r="W16" s="54"/>
      <c r="X16" s="54"/>
      <c r="Y16" s="54"/>
      <c r="Z16" s="54"/>
      <c r="AA16" s="54"/>
      <c r="AB16" s="54"/>
      <c r="AC16" s="54"/>
      <c r="AD16" s="54"/>
      <c r="AE16" s="54"/>
    </row>
    <row r="17" spans="1:31" ht="39" customHeight="1" thickBot="1" x14ac:dyDescent="0.25">
      <c r="A17" s="27"/>
      <c r="B17" s="27"/>
      <c r="C17" s="27"/>
      <c r="D17" s="27"/>
      <c r="E17" s="27"/>
      <c r="F17" s="27"/>
      <c r="G17" s="27"/>
      <c r="H17" s="27"/>
      <c r="I17" s="27"/>
      <c r="J17" s="27"/>
      <c r="K17" s="27"/>
      <c r="L17" s="54"/>
      <c r="M17" s="262" t="s">
        <v>1023</v>
      </c>
      <c r="N17" s="378">
        <v>0.31</v>
      </c>
      <c r="O17" s="285">
        <f>AVERAGE(O8:O16)</f>
        <v>7.8750000000000001E-2</v>
      </c>
      <c r="P17" s="285">
        <f>AVERAGE(P8:P16)</f>
        <v>0.57814444444444435</v>
      </c>
      <c r="Q17" s="340">
        <f>N17+O17+P17</f>
        <v>0.96689444444444428</v>
      </c>
      <c r="R17" s="54"/>
      <c r="S17" s="54"/>
      <c r="T17" s="54"/>
      <c r="U17" s="54"/>
      <c r="V17" s="54"/>
      <c r="W17" s="54"/>
      <c r="X17" s="54"/>
      <c r="Y17" s="54"/>
      <c r="Z17" s="54"/>
      <c r="AA17" s="54"/>
      <c r="AB17" s="54"/>
      <c r="AC17" s="54"/>
      <c r="AD17" s="54"/>
      <c r="AE17" s="54"/>
    </row>
    <row r="18" spans="1:31" x14ac:dyDescent="0.2">
      <c r="A18" s="27"/>
      <c r="B18" s="27"/>
      <c r="C18" s="27"/>
      <c r="D18" s="27"/>
      <c r="E18" s="27"/>
      <c r="F18" s="27"/>
      <c r="G18" s="27"/>
      <c r="H18" s="27"/>
      <c r="I18" s="27"/>
      <c r="J18" s="27"/>
      <c r="K18" s="27"/>
      <c r="L18" s="54"/>
      <c r="M18" s="54"/>
      <c r="N18" s="279"/>
      <c r="O18" s="279"/>
      <c r="P18" s="279"/>
      <c r="Q18" s="240"/>
      <c r="R18" s="54"/>
      <c r="S18" s="54"/>
      <c r="T18" s="54"/>
      <c r="U18" s="54"/>
      <c r="V18" s="54"/>
      <c r="W18" s="54"/>
      <c r="X18" s="54"/>
      <c r="Y18" s="54"/>
      <c r="Z18" s="54"/>
      <c r="AA18" s="54"/>
      <c r="AB18" s="54"/>
      <c r="AC18" s="54"/>
      <c r="AD18" s="54"/>
      <c r="AE18" s="54"/>
    </row>
    <row r="19" spans="1:31" x14ac:dyDescent="0.2">
      <c r="A19" s="27"/>
      <c r="B19" s="27"/>
      <c r="C19" s="27"/>
      <c r="D19" s="27"/>
      <c r="E19" s="27"/>
      <c r="F19" s="27"/>
      <c r="G19" s="27"/>
      <c r="H19" s="27"/>
      <c r="I19" s="27"/>
      <c r="J19" s="27"/>
      <c r="K19" s="27"/>
      <c r="L19" s="54"/>
      <c r="M19" s="54"/>
      <c r="N19" s="279"/>
      <c r="O19" s="279"/>
      <c r="P19" s="279"/>
      <c r="Q19" s="240"/>
      <c r="R19" s="54"/>
      <c r="S19" s="54"/>
      <c r="T19" s="54"/>
      <c r="U19" s="54"/>
      <c r="V19" s="54"/>
      <c r="W19" s="54"/>
      <c r="X19" s="54"/>
      <c r="Y19" s="54"/>
      <c r="Z19" s="54"/>
      <c r="AA19" s="54"/>
      <c r="AB19" s="54"/>
      <c r="AC19" s="54"/>
      <c r="AD19" s="54"/>
      <c r="AE19" s="54"/>
    </row>
    <row r="20" spans="1:31" ht="15.75" customHeight="1" x14ac:dyDescent="0.2">
      <c r="A20" s="27"/>
      <c r="B20" s="27"/>
      <c r="C20" s="27"/>
      <c r="D20" s="27"/>
      <c r="E20" s="27"/>
      <c r="F20" s="27"/>
      <c r="G20" s="27"/>
      <c r="H20" s="27"/>
      <c r="I20" s="27"/>
      <c r="J20" s="27"/>
      <c r="K20" s="27"/>
      <c r="L20" s="54"/>
      <c r="M20" s="54"/>
      <c r="N20" s="279"/>
      <c r="O20" s="279"/>
      <c r="P20" s="279"/>
      <c r="Q20" s="240"/>
      <c r="R20" s="54"/>
      <c r="S20" s="54"/>
      <c r="T20" s="54"/>
      <c r="U20" s="54"/>
      <c r="V20" s="54"/>
      <c r="W20" s="54"/>
      <c r="X20" s="54"/>
      <c r="Y20" s="54"/>
      <c r="Z20" s="54"/>
      <c r="AA20" s="54"/>
      <c r="AB20" s="54"/>
      <c r="AC20" s="54"/>
      <c r="AD20" s="54"/>
      <c r="AE20" s="54"/>
    </row>
    <row r="21" spans="1:31" ht="15.75" customHeight="1" x14ac:dyDescent="0.2">
      <c r="A21" s="27"/>
      <c r="B21" s="27"/>
      <c r="C21" s="27"/>
      <c r="D21" s="27"/>
      <c r="E21" s="27"/>
      <c r="F21" s="27"/>
      <c r="G21" s="27"/>
      <c r="H21" s="27"/>
      <c r="I21" s="27"/>
      <c r="J21" s="27"/>
      <c r="K21" s="27"/>
      <c r="L21" s="54"/>
      <c r="M21" s="54"/>
      <c r="N21" s="279"/>
      <c r="O21" s="279"/>
      <c r="P21" s="279"/>
      <c r="Q21" s="240"/>
      <c r="R21" s="54"/>
      <c r="S21" s="54"/>
      <c r="T21" s="54"/>
      <c r="U21" s="54"/>
      <c r="V21" s="54"/>
      <c r="W21" s="54"/>
      <c r="X21" s="54"/>
      <c r="Y21" s="54"/>
      <c r="Z21" s="54"/>
      <c r="AA21" s="54"/>
      <c r="AB21" s="54"/>
      <c r="AC21" s="54"/>
      <c r="AD21" s="54"/>
      <c r="AE21" s="54"/>
    </row>
    <row r="22" spans="1:31" ht="15.75" customHeight="1" x14ac:dyDescent="0.2">
      <c r="A22" s="27"/>
      <c r="B22" s="27"/>
      <c r="C22" s="27"/>
      <c r="D22" s="27"/>
      <c r="E22" s="27"/>
      <c r="F22" s="27"/>
      <c r="G22" s="27"/>
      <c r="H22" s="27"/>
      <c r="I22" s="27"/>
      <c r="J22" s="27"/>
      <c r="K22" s="27"/>
      <c r="L22" s="54"/>
      <c r="M22" s="54"/>
      <c r="N22" s="279"/>
      <c r="O22" s="279"/>
      <c r="P22" s="279"/>
      <c r="Q22" s="240"/>
      <c r="R22" s="54"/>
      <c r="S22" s="54"/>
      <c r="T22" s="54"/>
      <c r="U22" s="54"/>
      <c r="V22" s="54"/>
      <c r="W22" s="54"/>
      <c r="X22" s="54"/>
      <c r="Y22" s="54"/>
      <c r="Z22" s="54"/>
      <c r="AA22" s="54"/>
      <c r="AB22" s="54"/>
      <c r="AC22" s="54"/>
      <c r="AD22" s="54"/>
      <c r="AE22" s="54"/>
    </row>
    <row r="23" spans="1:31" ht="15.75" customHeight="1" x14ac:dyDescent="0.2">
      <c r="A23" s="54"/>
      <c r="B23" s="54"/>
      <c r="C23" s="54"/>
      <c r="D23" s="54"/>
      <c r="E23" s="54"/>
      <c r="F23" s="54"/>
      <c r="G23" s="54"/>
      <c r="H23" s="54"/>
      <c r="I23" s="54"/>
      <c r="J23" s="54"/>
      <c r="K23" s="54"/>
      <c r="L23" s="54"/>
      <c r="M23" s="54"/>
      <c r="N23" s="279"/>
      <c r="O23" s="279"/>
      <c r="P23" s="279"/>
      <c r="Q23" s="240"/>
      <c r="R23" s="54"/>
      <c r="S23" s="54"/>
      <c r="T23" s="54"/>
      <c r="U23" s="54"/>
      <c r="V23" s="54"/>
      <c r="W23" s="54"/>
      <c r="X23" s="54"/>
      <c r="Y23" s="54"/>
      <c r="Z23" s="54"/>
      <c r="AA23" s="54"/>
      <c r="AB23" s="54"/>
      <c r="AC23" s="54"/>
      <c r="AD23" s="54"/>
      <c r="AE23" s="54"/>
    </row>
    <row r="24" spans="1:31" ht="15.75" customHeight="1" x14ac:dyDescent="0.2">
      <c r="A24" s="54"/>
      <c r="B24" s="54"/>
      <c r="C24" s="54"/>
      <c r="D24" s="54"/>
      <c r="E24" s="54"/>
      <c r="F24" s="54"/>
      <c r="G24" s="54"/>
      <c r="H24" s="54"/>
      <c r="I24" s="54"/>
      <c r="J24" s="54"/>
      <c r="K24" s="54"/>
      <c r="L24" s="54"/>
      <c r="M24" s="54"/>
      <c r="N24" s="279"/>
      <c r="O24" s="279"/>
      <c r="P24" s="279"/>
      <c r="Q24" s="240"/>
      <c r="R24" s="54"/>
      <c r="S24" s="54"/>
      <c r="T24" s="54"/>
      <c r="U24" s="54"/>
      <c r="V24" s="54"/>
      <c r="W24" s="54"/>
      <c r="X24" s="54"/>
      <c r="Y24" s="54"/>
      <c r="Z24" s="54"/>
      <c r="AA24" s="54"/>
      <c r="AB24" s="54"/>
      <c r="AC24" s="54"/>
      <c r="AD24" s="54"/>
      <c r="AE24" s="54"/>
    </row>
    <row r="25" spans="1:31" ht="15.75" customHeight="1" x14ac:dyDescent="0.2">
      <c r="A25" s="54"/>
      <c r="B25" s="54"/>
      <c r="C25" s="54"/>
      <c r="D25" s="54"/>
      <c r="E25" s="54"/>
      <c r="F25" s="54"/>
      <c r="G25" s="54"/>
      <c r="H25" s="54"/>
      <c r="I25" s="54"/>
      <c r="J25" s="54"/>
      <c r="K25" s="54"/>
      <c r="L25" s="54"/>
      <c r="M25" s="54"/>
      <c r="N25" s="279"/>
      <c r="O25" s="279"/>
      <c r="P25" s="279"/>
      <c r="Q25" s="240"/>
      <c r="R25" s="54"/>
      <c r="S25" s="54"/>
      <c r="T25" s="54"/>
      <c r="U25" s="54"/>
      <c r="V25" s="54"/>
      <c r="W25" s="54"/>
      <c r="X25" s="54"/>
      <c r="Y25" s="54"/>
      <c r="Z25" s="54"/>
      <c r="AA25" s="54"/>
      <c r="AB25" s="54"/>
      <c r="AC25" s="54"/>
      <c r="AD25" s="54"/>
      <c r="AE25" s="54"/>
    </row>
    <row r="26" spans="1:31" ht="15.75" customHeight="1" x14ac:dyDescent="0.2">
      <c r="A26" s="54"/>
      <c r="B26" s="54"/>
      <c r="C26" s="54"/>
      <c r="D26" s="54"/>
      <c r="E26" s="54"/>
      <c r="F26" s="54"/>
      <c r="G26" s="54"/>
      <c r="H26" s="54"/>
      <c r="I26" s="54"/>
      <c r="J26" s="54"/>
      <c r="K26" s="54"/>
      <c r="L26" s="54"/>
      <c r="M26" s="54"/>
      <c r="N26" s="279"/>
      <c r="O26" s="279"/>
      <c r="P26" s="279"/>
      <c r="Q26" s="240"/>
      <c r="R26" s="54"/>
      <c r="S26" s="54"/>
      <c r="T26" s="54"/>
      <c r="U26" s="54"/>
      <c r="V26" s="54"/>
      <c r="W26" s="54"/>
      <c r="X26" s="54"/>
      <c r="Y26" s="54"/>
      <c r="Z26" s="54"/>
      <c r="AA26" s="54"/>
      <c r="AB26" s="54"/>
      <c r="AC26" s="54"/>
      <c r="AD26" s="54"/>
      <c r="AE26" s="54"/>
    </row>
    <row r="27" spans="1:31" ht="15.75" customHeight="1" x14ac:dyDescent="0.2">
      <c r="A27" s="54"/>
      <c r="B27" s="54"/>
      <c r="C27" s="54"/>
      <c r="D27" s="54"/>
      <c r="E27" s="54"/>
      <c r="F27" s="54"/>
      <c r="G27" s="54"/>
      <c r="H27" s="54"/>
      <c r="I27" s="54"/>
      <c r="J27" s="54"/>
      <c r="K27" s="54"/>
      <c r="L27" s="54"/>
      <c r="M27" s="54"/>
      <c r="N27" s="279"/>
      <c r="O27" s="279"/>
      <c r="P27" s="279"/>
      <c r="Q27" s="240"/>
      <c r="R27" s="54"/>
      <c r="S27" s="54"/>
      <c r="T27" s="54"/>
      <c r="U27" s="54"/>
      <c r="V27" s="54"/>
      <c r="W27" s="54"/>
      <c r="X27" s="54"/>
      <c r="Y27" s="54"/>
      <c r="Z27" s="54"/>
      <c r="AA27" s="54"/>
      <c r="AB27" s="54"/>
      <c r="AC27" s="54"/>
      <c r="AD27" s="54"/>
      <c r="AE27" s="54"/>
    </row>
    <row r="28" spans="1:31" ht="15.75" customHeight="1" x14ac:dyDescent="0.2">
      <c r="A28" s="54"/>
      <c r="B28" s="54"/>
      <c r="C28" s="54"/>
      <c r="D28" s="54"/>
      <c r="E28" s="54"/>
      <c r="F28" s="54"/>
      <c r="G28" s="54"/>
      <c r="H28" s="54"/>
      <c r="I28" s="54"/>
      <c r="J28" s="54"/>
      <c r="K28" s="54"/>
      <c r="L28" s="54"/>
      <c r="M28" s="54"/>
      <c r="N28" s="279"/>
      <c r="O28" s="279"/>
      <c r="P28" s="279"/>
      <c r="Q28" s="240"/>
      <c r="R28" s="54"/>
      <c r="S28" s="54"/>
      <c r="T28" s="54"/>
      <c r="U28" s="54"/>
      <c r="V28" s="54"/>
      <c r="W28" s="54"/>
      <c r="X28" s="54"/>
      <c r="Y28" s="54"/>
      <c r="Z28" s="54"/>
      <c r="AA28" s="54"/>
      <c r="AB28" s="54"/>
      <c r="AC28" s="54"/>
      <c r="AD28" s="54"/>
      <c r="AE28" s="54"/>
    </row>
    <row r="29" spans="1:31" ht="15.75" customHeight="1" x14ac:dyDescent="0.2">
      <c r="A29" s="54"/>
      <c r="B29" s="54"/>
      <c r="C29" s="54"/>
      <c r="D29" s="54"/>
      <c r="E29" s="54"/>
      <c r="F29" s="54"/>
      <c r="G29" s="54"/>
      <c r="H29" s="54"/>
      <c r="I29" s="54"/>
      <c r="J29" s="54"/>
      <c r="K29" s="54"/>
      <c r="L29" s="54"/>
      <c r="M29" s="54"/>
      <c r="N29" s="279"/>
      <c r="O29" s="279"/>
      <c r="P29" s="279"/>
      <c r="Q29" s="240"/>
      <c r="R29" s="54"/>
      <c r="S29" s="54"/>
      <c r="T29" s="54"/>
      <c r="U29" s="54"/>
      <c r="V29" s="54"/>
      <c r="W29" s="54"/>
      <c r="X29" s="54"/>
      <c r="Y29" s="54"/>
      <c r="Z29" s="54"/>
      <c r="AA29" s="54"/>
      <c r="AB29" s="54"/>
      <c r="AC29" s="54"/>
      <c r="AD29" s="54"/>
      <c r="AE29" s="54"/>
    </row>
    <row r="30" spans="1:31" ht="15.75" customHeight="1" x14ac:dyDescent="0.2">
      <c r="A30" s="54"/>
      <c r="B30" s="54"/>
      <c r="C30" s="54"/>
      <c r="D30" s="54"/>
      <c r="E30" s="54"/>
      <c r="F30" s="54"/>
      <c r="G30" s="54"/>
      <c r="H30" s="54"/>
      <c r="I30" s="54"/>
      <c r="J30" s="54"/>
      <c r="K30" s="54"/>
      <c r="L30" s="54"/>
      <c r="M30" s="54"/>
      <c r="N30" s="279"/>
      <c r="O30" s="279"/>
      <c r="P30" s="279"/>
      <c r="Q30" s="240"/>
      <c r="R30" s="54"/>
      <c r="S30" s="54"/>
      <c r="T30" s="54"/>
      <c r="U30" s="54"/>
      <c r="V30" s="54"/>
      <c r="W30" s="54"/>
      <c r="X30" s="54"/>
      <c r="Y30" s="54"/>
      <c r="Z30" s="54"/>
      <c r="AA30" s="54"/>
      <c r="AB30" s="54"/>
      <c r="AC30" s="54"/>
      <c r="AD30" s="54"/>
      <c r="AE30" s="54"/>
    </row>
    <row r="31" spans="1:31" ht="15.75" customHeight="1" x14ac:dyDescent="0.2">
      <c r="A31" s="54"/>
      <c r="B31" s="54"/>
      <c r="C31" s="54"/>
      <c r="D31" s="54"/>
      <c r="E31" s="54"/>
      <c r="F31" s="54"/>
      <c r="G31" s="54"/>
      <c r="H31" s="54"/>
      <c r="I31" s="54"/>
      <c r="J31" s="54"/>
      <c r="K31" s="54"/>
      <c r="L31" s="54"/>
      <c r="M31" s="54"/>
      <c r="N31" s="279"/>
      <c r="O31" s="279"/>
      <c r="P31" s="279"/>
      <c r="Q31" s="240"/>
      <c r="R31" s="54"/>
      <c r="S31" s="54"/>
      <c r="T31" s="54"/>
      <c r="U31" s="54"/>
      <c r="V31" s="54"/>
      <c r="W31" s="54"/>
      <c r="X31" s="54"/>
      <c r="Y31" s="54"/>
      <c r="Z31" s="54"/>
      <c r="AA31" s="54"/>
      <c r="AB31" s="54"/>
      <c r="AC31" s="54"/>
      <c r="AD31" s="54"/>
      <c r="AE31" s="54"/>
    </row>
    <row r="32" spans="1:31" ht="15.75" customHeight="1" x14ac:dyDescent="0.2">
      <c r="A32" s="54"/>
      <c r="B32" s="54"/>
      <c r="C32" s="54"/>
      <c r="D32" s="54"/>
      <c r="E32" s="54"/>
      <c r="F32" s="54"/>
      <c r="G32" s="54"/>
      <c r="H32" s="54"/>
      <c r="I32" s="54"/>
      <c r="J32" s="54"/>
      <c r="K32" s="54"/>
      <c r="L32" s="54"/>
      <c r="M32" s="54"/>
      <c r="N32" s="279"/>
      <c r="O32" s="279"/>
      <c r="P32" s="279"/>
      <c r="Q32" s="240"/>
      <c r="R32" s="54"/>
      <c r="S32" s="54"/>
      <c r="T32" s="54"/>
      <c r="U32" s="54"/>
      <c r="V32" s="54"/>
      <c r="W32" s="54"/>
      <c r="X32" s="54"/>
      <c r="Y32" s="54"/>
      <c r="Z32" s="54"/>
      <c r="AA32" s="54"/>
      <c r="AB32" s="54"/>
      <c r="AC32" s="54"/>
      <c r="AD32" s="54"/>
      <c r="AE32" s="54"/>
    </row>
    <row r="33" spans="1:31" ht="15.75" customHeight="1" x14ac:dyDescent="0.2">
      <c r="A33" s="54"/>
      <c r="B33" s="54"/>
      <c r="C33" s="54"/>
      <c r="D33" s="54"/>
      <c r="E33" s="54"/>
      <c r="F33" s="54"/>
      <c r="G33" s="54"/>
      <c r="H33" s="54"/>
      <c r="I33" s="54"/>
      <c r="J33" s="54"/>
      <c r="K33" s="54"/>
      <c r="L33" s="54"/>
      <c r="M33" s="54"/>
      <c r="N33" s="279"/>
      <c r="O33" s="279"/>
      <c r="P33" s="279"/>
      <c r="Q33" s="240"/>
      <c r="R33" s="54"/>
      <c r="S33" s="54"/>
      <c r="T33" s="54"/>
      <c r="U33" s="54"/>
      <c r="V33" s="54"/>
      <c r="W33" s="54"/>
      <c r="X33" s="54"/>
      <c r="Y33" s="54"/>
      <c r="Z33" s="54"/>
      <c r="AA33" s="54"/>
      <c r="AB33" s="54"/>
      <c r="AC33" s="54"/>
      <c r="AD33" s="54"/>
      <c r="AE33" s="54"/>
    </row>
    <row r="34" spans="1:31" ht="15.75" customHeight="1" x14ac:dyDescent="0.2">
      <c r="A34" s="54"/>
      <c r="B34" s="54"/>
      <c r="C34" s="54"/>
      <c r="D34" s="54"/>
      <c r="E34" s="54"/>
      <c r="F34" s="54"/>
      <c r="G34" s="54"/>
      <c r="H34" s="54"/>
      <c r="I34" s="54"/>
      <c r="J34" s="54"/>
      <c r="K34" s="54"/>
      <c r="L34" s="54"/>
      <c r="M34" s="54"/>
      <c r="N34" s="279"/>
      <c r="O34" s="279"/>
      <c r="P34" s="279"/>
      <c r="Q34" s="240"/>
      <c r="R34" s="54"/>
      <c r="S34" s="54"/>
      <c r="T34" s="54"/>
      <c r="U34" s="54"/>
      <c r="V34" s="54"/>
      <c r="W34" s="54"/>
      <c r="X34" s="54"/>
      <c r="Y34" s="54"/>
      <c r="Z34" s="54"/>
      <c r="AA34" s="54"/>
      <c r="AB34" s="54"/>
      <c r="AC34" s="54"/>
      <c r="AD34" s="54"/>
      <c r="AE34" s="54"/>
    </row>
    <row r="35" spans="1:31" ht="15.75" customHeight="1" x14ac:dyDescent="0.2">
      <c r="A35" s="54"/>
      <c r="B35" s="54"/>
      <c r="C35" s="54"/>
      <c r="D35" s="54"/>
      <c r="E35" s="54"/>
      <c r="F35" s="54"/>
      <c r="G35" s="54"/>
      <c r="H35" s="54"/>
      <c r="I35" s="54"/>
      <c r="J35" s="54"/>
      <c r="K35" s="54"/>
      <c r="L35" s="54"/>
      <c r="M35" s="54"/>
      <c r="N35" s="279"/>
      <c r="O35" s="279"/>
      <c r="P35" s="279"/>
      <c r="Q35" s="240"/>
      <c r="R35" s="54"/>
      <c r="S35" s="54"/>
      <c r="T35" s="54"/>
      <c r="U35" s="54"/>
      <c r="V35" s="54"/>
      <c r="W35" s="54"/>
      <c r="X35" s="54"/>
      <c r="Y35" s="54"/>
      <c r="Z35" s="54"/>
      <c r="AA35" s="54"/>
      <c r="AB35" s="54"/>
      <c r="AC35" s="54"/>
      <c r="AD35" s="54"/>
      <c r="AE35" s="54"/>
    </row>
    <row r="36" spans="1:31" ht="15.75" customHeight="1" x14ac:dyDescent="0.2">
      <c r="A36" s="54"/>
      <c r="B36" s="54"/>
      <c r="C36" s="54"/>
      <c r="D36" s="54"/>
      <c r="E36" s="54"/>
      <c r="F36" s="54"/>
      <c r="G36" s="54"/>
      <c r="H36" s="54"/>
      <c r="I36" s="54"/>
      <c r="J36" s="54"/>
      <c r="K36" s="54"/>
      <c r="L36" s="54"/>
      <c r="M36" s="54"/>
      <c r="N36" s="279"/>
      <c r="O36" s="279"/>
      <c r="P36" s="279"/>
      <c r="Q36" s="240"/>
      <c r="R36" s="54"/>
      <c r="S36" s="54"/>
      <c r="T36" s="54"/>
      <c r="U36" s="54"/>
      <c r="V36" s="54"/>
      <c r="W36" s="54"/>
      <c r="X36" s="54"/>
      <c r="Y36" s="54"/>
      <c r="Z36" s="54"/>
      <c r="AA36" s="54"/>
      <c r="AB36" s="54"/>
      <c r="AC36" s="54"/>
      <c r="AD36" s="54"/>
      <c r="AE36" s="54"/>
    </row>
    <row r="37" spans="1:31" ht="15.75" customHeight="1" x14ac:dyDescent="0.2">
      <c r="A37" s="54"/>
      <c r="B37" s="54"/>
      <c r="C37" s="54"/>
      <c r="D37" s="54"/>
      <c r="E37" s="54"/>
      <c r="F37" s="54"/>
      <c r="G37" s="54"/>
      <c r="H37" s="54"/>
      <c r="I37" s="54"/>
      <c r="J37" s="54"/>
      <c r="K37" s="54"/>
      <c r="L37" s="54"/>
      <c r="M37" s="54"/>
      <c r="N37" s="279"/>
      <c r="O37" s="279"/>
      <c r="P37" s="279"/>
      <c r="Q37" s="240"/>
      <c r="R37" s="54"/>
      <c r="S37" s="54"/>
      <c r="T37" s="54"/>
      <c r="U37" s="54"/>
      <c r="V37" s="54"/>
      <c r="W37" s="54"/>
      <c r="X37" s="54"/>
      <c r="Y37" s="54"/>
      <c r="Z37" s="54"/>
      <c r="AA37" s="54"/>
      <c r="AB37" s="54"/>
      <c r="AC37" s="54"/>
      <c r="AD37" s="54"/>
      <c r="AE37" s="54"/>
    </row>
    <row r="38" spans="1:31" ht="15.75" customHeight="1" x14ac:dyDescent="0.2">
      <c r="A38" s="54"/>
      <c r="B38" s="54"/>
      <c r="C38" s="54"/>
      <c r="D38" s="54"/>
      <c r="E38" s="54"/>
      <c r="F38" s="54"/>
      <c r="G38" s="54"/>
      <c r="H38" s="54"/>
      <c r="I38" s="54"/>
      <c r="J38" s="54"/>
      <c r="K38" s="54"/>
      <c r="L38" s="54"/>
      <c r="M38" s="54"/>
      <c r="N38" s="279"/>
      <c r="O38" s="279"/>
      <c r="P38" s="279"/>
      <c r="Q38" s="240"/>
      <c r="R38" s="54"/>
      <c r="S38" s="54"/>
      <c r="T38" s="54"/>
      <c r="U38" s="54"/>
      <c r="V38" s="54"/>
      <c r="W38" s="54"/>
      <c r="X38" s="54"/>
      <c r="Y38" s="54"/>
      <c r="Z38" s="54"/>
      <c r="AA38" s="54"/>
      <c r="AB38" s="54"/>
      <c r="AC38" s="54"/>
      <c r="AD38" s="54"/>
      <c r="AE38" s="54"/>
    </row>
    <row r="39" spans="1:31" ht="15.75" customHeight="1" x14ac:dyDescent="0.2">
      <c r="A39" s="54"/>
      <c r="B39" s="54"/>
      <c r="C39" s="54"/>
      <c r="D39" s="54"/>
      <c r="E39" s="54"/>
      <c r="F39" s="54"/>
      <c r="G39" s="54"/>
      <c r="H39" s="54"/>
      <c r="I39" s="54"/>
      <c r="J39" s="54"/>
      <c r="K39" s="54"/>
      <c r="L39" s="54"/>
      <c r="M39" s="54"/>
      <c r="N39" s="279"/>
      <c r="O39" s="279"/>
      <c r="P39" s="279"/>
      <c r="Q39" s="240"/>
      <c r="R39" s="54"/>
      <c r="S39" s="54"/>
      <c r="T39" s="54"/>
      <c r="U39" s="54"/>
      <c r="V39" s="54"/>
      <c r="W39" s="54"/>
      <c r="X39" s="54"/>
      <c r="Y39" s="54"/>
      <c r="Z39" s="54"/>
      <c r="AA39" s="54"/>
      <c r="AB39" s="54"/>
      <c r="AC39" s="54"/>
      <c r="AD39" s="54"/>
      <c r="AE39" s="54"/>
    </row>
    <row r="40" spans="1:31" ht="15.75" customHeight="1" x14ac:dyDescent="0.2">
      <c r="A40" s="54"/>
      <c r="B40" s="54"/>
      <c r="C40" s="54"/>
      <c r="D40" s="54"/>
      <c r="E40" s="54"/>
      <c r="F40" s="54"/>
      <c r="G40" s="54"/>
      <c r="H40" s="54"/>
      <c r="I40" s="54"/>
      <c r="J40" s="54"/>
      <c r="K40" s="54"/>
      <c r="L40" s="54"/>
      <c r="M40" s="54"/>
      <c r="N40" s="279"/>
      <c r="O40" s="279"/>
      <c r="P40" s="279"/>
      <c r="Q40" s="240"/>
      <c r="R40" s="54"/>
      <c r="S40" s="54"/>
      <c r="T40" s="54"/>
      <c r="U40" s="54"/>
      <c r="V40" s="54"/>
      <c r="W40" s="54"/>
      <c r="X40" s="54"/>
      <c r="Y40" s="54"/>
      <c r="Z40" s="54"/>
      <c r="AA40" s="54"/>
      <c r="AB40" s="54"/>
      <c r="AC40" s="54"/>
      <c r="AD40" s="54"/>
      <c r="AE40" s="54"/>
    </row>
    <row r="41" spans="1:31" ht="15.75" customHeight="1" x14ac:dyDescent="0.2">
      <c r="A41" s="54"/>
      <c r="B41" s="54"/>
      <c r="C41" s="54"/>
      <c r="D41" s="54"/>
      <c r="E41" s="54"/>
      <c r="F41" s="54"/>
      <c r="G41" s="54"/>
      <c r="H41" s="54"/>
      <c r="I41" s="54"/>
      <c r="J41" s="54"/>
      <c r="K41" s="54"/>
      <c r="L41" s="54"/>
      <c r="M41" s="54"/>
      <c r="N41" s="279"/>
      <c r="O41" s="279"/>
      <c r="P41" s="279"/>
      <c r="Q41" s="240"/>
      <c r="R41" s="54"/>
      <c r="S41" s="54"/>
      <c r="T41" s="54"/>
      <c r="U41" s="54"/>
      <c r="V41" s="54"/>
      <c r="W41" s="54"/>
      <c r="X41" s="54"/>
      <c r="Y41" s="54"/>
      <c r="Z41" s="54"/>
      <c r="AA41" s="54"/>
      <c r="AB41" s="54"/>
      <c r="AC41" s="54"/>
      <c r="AD41" s="54"/>
      <c r="AE41" s="54"/>
    </row>
    <row r="42" spans="1:31" ht="15.75" customHeight="1" x14ac:dyDescent="0.2">
      <c r="A42" s="54"/>
      <c r="B42" s="54"/>
      <c r="C42" s="54"/>
      <c r="D42" s="54"/>
      <c r="E42" s="54"/>
      <c r="F42" s="54"/>
      <c r="G42" s="54"/>
      <c r="H42" s="54"/>
      <c r="I42" s="54"/>
      <c r="J42" s="54"/>
      <c r="K42" s="54"/>
      <c r="L42" s="54"/>
      <c r="M42" s="54"/>
      <c r="N42" s="279"/>
      <c r="O42" s="279"/>
      <c r="P42" s="279"/>
      <c r="Q42" s="240"/>
      <c r="R42" s="54"/>
      <c r="S42" s="54"/>
      <c r="T42" s="54"/>
      <c r="U42" s="54"/>
      <c r="V42" s="54"/>
      <c r="W42" s="54"/>
      <c r="X42" s="54"/>
      <c r="Y42" s="54"/>
      <c r="Z42" s="54"/>
      <c r="AA42" s="54"/>
      <c r="AB42" s="54"/>
      <c r="AC42" s="54"/>
      <c r="AD42" s="54"/>
      <c r="AE42" s="54"/>
    </row>
    <row r="43" spans="1:31" ht="15.75" customHeight="1" x14ac:dyDescent="0.2">
      <c r="A43" s="54"/>
      <c r="B43" s="54"/>
      <c r="C43" s="54"/>
      <c r="D43" s="54"/>
      <c r="E43" s="54"/>
      <c r="F43" s="54"/>
      <c r="G43" s="54"/>
      <c r="H43" s="54"/>
      <c r="I43" s="54"/>
      <c r="J43" s="54"/>
      <c r="K43" s="54"/>
      <c r="L43" s="54"/>
      <c r="M43" s="54"/>
      <c r="N43" s="279"/>
      <c r="O43" s="279"/>
      <c r="P43" s="279"/>
      <c r="Q43" s="240"/>
      <c r="R43" s="54"/>
      <c r="S43" s="54"/>
      <c r="T43" s="54"/>
      <c r="U43" s="54"/>
      <c r="V43" s="54"/>
      <c r="W43" s="54"/>
      <c r="X43" s="54"/>
      <c r="Y43" s="54"/>
      <c r="Z43" s="54"/>
      <c r="AA43" s="54"/>
      <c r="AB43" s="54"/>
      <c r="AC43" s="54"/>
      <c r="AD43" s="54"/>
      <c r="AE43" s="54"/>
    </row>
    <row r="44" spans="1:31" ht="15.75" customHeight="1" x14ac:dyDescent="0.2">
      <c r="A44" s="54"/>
      <c r="B44" s="54"/>
      <c r="C44" s="54"/>
      <c r="D44" s="54"/>
      <c r="E44" s="54"/>
      <c r="F44" s="54"/>
      <c r="G44" s="54"/>
      <c r="H44" s="54"/>
      <c r="I44" s="54"/>
      <c r="J44" s="54"/>
      <c r="K44" s="54"/>
      <c r="L44" s="54"/>
      <c r="M44" s="54"/>
      <c r="N44" s="279"/>
      <c r="O44" s="279"/>
      <c r="P44" s="279"/>
      <c r="Q44" s="240"/>
      <c r="R44" s="54"/>
      <c r="S44" s="54"/>
      <c r="T44" s="54"/>
      <c r="U44" s="54"/>
      <c r="V44" s="54"/>
      <c r="W44" s="54"/>
      <c r="X44" s="54"/>
      <c r="Y44" s="54"/>
      <c r="Z44" s="54"/>
      <c r="AA44" s="54"/>
      <c r="AB44" s="54"/>
      <c r="AC44" s="54"/>
      <c r="AD44" s="54"/>
      <c r="AE44" s="54"/>
    </row>
    <row r="45" spans="1:31" ht="15.75" customHeight="1" x14ac:dyDescent="0.2">
      <c r="A45" s="54"/>
      <c r="B45" s="54"/>
      <c r="C45" s="54"/>
      <c r="D45" s="54"/>
      <c r="E45" s="54"/>
      <c r="F45" s="54"/>
      <c r="G45" s="54"/>
      <c r="H45" s="54"/>
      <c r="I45" s="54"/>
      <c r="J45" s="54"/>
      <c r="K45" s="54"/>
      <c r="L45" s="54"/>
      <c r="M45" s="54"/>
      <c r="N45" s="279"/>
      <c r="O45" s="279"/>
      <c r="P45" s="279"/>
      <c r="Q45" s="240"/>
      <c r="R45" s="54"/>
      <c r="S45" s="54"/>
      <c r="T45" s="54"/>
      <c r="U45" s="54"/>
      <c r="V45" s="54"/>
      <c r="W45" s="54"/>
      <c r="X45" s="54"/>
      <c r="Y45" s="54"/>
      <c r="Z45" s="54"/>
      <c r="AA45" s="54"/>
      <c r="AB45" s="54"/>
      <c r="AC45" s="54"/>
      <c r="AD45" s="54"/>
      <c r="AE45" s="54"/>
    </row>
    <row r="46" spans="1:31" ht="15.75" customHeight="1" x14ac:dyDescent="0.2">
      <c r="A46" s="54"/>
      <c r="B46" s="54"/>
      <c r="C46" s="54"/>
      <c r="D46" s="54"/>
      <c r="E46" s="54"/>
      <c r="F46" s="54"/>
      <c r="G46" s="54"/>
      <c r="H46" s="54"/>
      <c r="I46" s="54"/>
      <c r="J46" s="54"/>
      <c r="K46" s="54"/>
      <c r="L46" s="54"/>
      <c r="M46" s="54"/>
      <c r="N46" s="279"/>
      <c r="O46" s="279"/>
      <c r="P46" s="279"/>
      <c r="Q46" s="240"/>
      <c r="R46" s="54"/>
      <c r="S46" s="54"/>
      <c r="T46" s="54"/>
      <c r="U46" s="54"/>
      <c r="V46" s="54"/>
      <c r="W46" s="54"/>
      <c r="X46" s="54"/>
      <c r="Y46" s="54"/>
      <c r="Z46" s="54"/>
      <c r="AA46" s="54"/>
      <c r="AB46" s="54"/>
      <c r="AC46" s="54"/>
      <c r="AD46" s="54"/>
      <c r="AE46" s="54"/>
    </row>
    <row r="47" spans="1:31" ht="15.75" customHeight="1" x14ac:dyDescent="0.2">
      <c r="A47" s="54"/>
      <c r="B47" s="54"/>
      <c r="C47" s="54"/>
      <c r="D47" s="54"/>
      <c r="E47" s="54"/>
      <c r="F47" s="54"/>
      <c r="G47" s="54"/>
      <c r="H47" s="54"/>
      <c r="I47" s="54"/>
      <c r="J47" s="54"/>
      <c r="K47" s="54"/>
      <c r="L47" s="54"/>
      <c r="M47" s="54"/>
      <c r="N47" s="279"/>
      <c r="O47" s="279"/>
      <c r="P47" s="279"/>
      <c r="Q47" s="240"/>
      <c r="R47" s="54"/>
      <c r="S47" s="54"/>
      <c r="T47" s="54"/>
      <c r="U47" s="54"/>
      <c r="V47" s="54"/>
      <c r="W47" s="54"/>
      <c r="X47" s="54"/>
      <c r="Y47" s="54"/>
      <c r="Z47" s="54"/>
      <c r="AA47" s="54"/>
      <c r="AB47" s="54"/>
      <c r="AC47" s="54"/>
      <c r="AD47" s="54"/>
      <c r="AE47" s="54"/>
    </row>
    <row r="48" spans="1:31" ht="15.75" customHeight="1" x14ac:dyDescent="0.2">
      <c r="A48" s="54"/>
      <c r="B48" s="54"/>
      <c r="C48" s="54"/>
      <c r="D48" s="54"/>
      <c r="E48" s="54"/>
      <c r="F48" s="54"/>
      <c r="G48" s="54"/>
      <c r="H48" s="54"/>
      <c r="I48" s="54"/>
      <c r="J48" s="54"/>
      <c r="K48" s="54"/>
      <c r="L48" s="54"/>
      <c r="M48" s="54"/>
      <c r="N48" s="279"/>
      <c r="O48" s="279"/>
      <c r="P48" s="279"/>
      <c r="Q48" s="240"/>
      <c r="R48" s="54"/>
      <c r="S48" s="54"/>
      <c r="T48" s="54"/>
      <c r="U48" s="54"/>
      <c r="V48" s="54"/>
      <c r="W48" s="54"/>
      <c r="X48" s="54"/>
      <c r="Y48" s="54"/>
      <c r="Z48" s="54"/>
      <c r="AA48" s="54"/>
      <c r="AB48" s="54"/>
      <c r="AC48" s="54"/>
      <c r="AD48" s="54"/>
      <c r="AE48" s="54"/>
    </row>
    <row r="49" spans="1:31" ht="15.75" customHeight="1" x14ac:dyDescent="0.2">
      <c r="A49" s="54"/>
      <c r="B49" s="54"/>
      <c r="C49" s="54"/>
      <c r="D49" s="54"/>
      <c r="E49" s="54"/>
      <c r="F49" s="54"/>
      <c r="G49" s="54"/>
      <c r="H49" s="54"/>
      <c r="I49" s="54"/>
      <c r="J49" s="54"/>
      <c r="K49" s="54"/>
      <c r="L49" s="54"/>
      <c r="M49" s="54"/>
      <c r="N49" s="279"/>
      <c r="O49" s="279"/>
      <c r="P49" s="279"/>
      <c r="Q49" s="240"/>
      <c r="R49" s="54"/>
      <c r="S49" s="54"/>
      <c r="T49" s="54"/>
      <c r="U49" s="54"/>
      <c r="V49" s="54"/>
      <c r="W49" s="54"/>
      <c r="X49" s="54"/>
      <c r="Y49" s="54"/>
      <c r="Z49" s="54"/>
      <c r="AA49" s="54"/>
      <c r="AB49" s="54"/>
      <c r="AC49" s="54"/>
      <c r="AD49" s="54"/>
      <c r="AE49" s="54"/>
    </row>
    <row r="50" spans="1:31" ht="15.75" customHeight="1" x14ac:dyDescent="0.2">
      <c r="A50" s="54"/>
      <c r="B50" s="54"/>
      <c r="C50" s="54"/>
      <c r="D50" s="54"/>
      <c r="E50" s="54"/>
      <c r="F50" s="54"/>
      <c r="G50" s="54"/>
      <c r="H50" s="54"/>
      <c r="I50" s="54"/>
      <c r="J50" s="54"/>
      <c r="K50" s="54"/>
      <c r="L50" s="54"/>
      <c r="M50" s="54"/>
      <c r="N50" s="279"/>
      <c r="O50" s="279"/>
      <c r="P50" s="279"/>
      <c r="Q50" s="240"/>
      <c r="R50" s="54"/>
      <c r="S50" s="54"/>
      <c r="T50" s="54"/>
      <c r="U50" s="54"/>
      <c r="V50" s="54"/>
      <c r="W50" s="54"/>
      <c r="X50" s="54"/>
      <c r="Y50" s="54"/>
      <c r="Z50" s="54"/>
      <c r="AA50" s="54"/>
      <c r="AB50" s="54"/>
      <c r="AC50" s="54"/>
      <c r="AD50" s="54"/>
      <c r="AE50" s="54"/>
    </row>
    <row r="51" spans="1:31" ht="15.75" customHeight="1" x14ac:dyDescent="0.2">
      <c r="A51" s="54"/>
      <c r="B51" s="54"/>
      <c r="C51" s="54"/>
      <c r="D51" s="54"/>
      <c r="E51" s="54"/>
      <c r="F51" s="54"/>
      <c r="G51" s="54"/>
      <c r="H51" s="54"/>
      <c r="I51" s="54"/>
      <c r="J51" s="54"/>
      <c r="K51" s="54"/>
      <c r="L51" s="54"/>
      <c r="M51" s="54"/>
      <c r="N51" s="279"/>
      <c r="O51" s="279"/>
      <c r="P51" s="279"/>
      <c r="Q51" s="240"/>
      <c r="R51" s="54"/>
      <c r="S51" s="54"/>
      <c r="T51" s="54"/>
      <c r="U51" s="54"/>
      <c r="V51" s="54"/>
      <c r="W51" s="54"/>
      <c r="X51" s="54"/>
      <c r="Y51" s="54"/>
      <c r="Z51" s="54"/>
      <c r="AA51" s="54"/>
      <c r="AB51" s="54"/>
      <c r="AC51" s="54"/>
      <c r="AD51" s="54"/>
      <c r="AE51" s="54"/>
    </row>
    <row r="52" spans="1:31" ht="15.75" customHeight="1" x14ac:dyDescent="0.2">
      <c r="A52" s="54"/>
      <c r="B52" s="54"/>
      <c r="C52" s="54"/>
      <c r="D52" s="54"/>
      <c r="E52" s="54"/>
      <c r="F52" s="54"/>
      <c r="G52" s="54"/>
      <c r="H52" s="54"/>
      <c r="I52" s="54"/>
      <c r="J52" s="54"/>
      <c r="K52" s="54"/>
      <c r="L52" s="54"/>
      <c r="M52" s="54"/>
      <c r="N52" s="279"/>
      <c r="O52" s="279"/>
      <c r="P52" s="279"/>
      <c r="Q52" s="240"/>
      <c r="R52" s="54"/>
      <c r="S52" s="54"/>
      <c r="T52" s="54"/>
      <c r="U52" s="54"/>
      <c r="V52" s="54"/>
      <c r="W52" s="54"/>
      <c r="X52" s="54"/>
      <c r="Y52" s="54"/>
      <c r="Z52" s="54"/>
      <c r="AA52" s="54"/>
      <c r="AB52" s="54"/>
      <c r="AC52" s="54"/>
      <c r="AD52" s="54"/>
      <c r="AE52" s="54"/>
    </row>
    <row r="53" spans="1:31" ht="15.75" customHeight="1" x14ac:dyDescent="0.2">
      <c r="A53" s="54"/>
      <c r="B53" s="54"/>
      <c r="C53" s="54"/>
      <c r="D53" s="54"/>
      <c r="E53" s="54"/>
      <c r="F53" s="54"/>
      <c r="G53" s="54"/>
      <c r="H53" s="54"/>
      <c r="I53" s="54"/>
      <c r="J53" s="54"/>
      <c r="K53" s="54"/>
      <c r="L53" s="54"/>
      <c r="M53" s="54"/>
      <c r="N53" s="279"/>
      <c r="O53" s="279"/>
      <c r="P53" s="279"/>
      <c r="Q53" s="240"/>
      <c r="R53" s="54"/>
      <c r="S53" s="54"/>
      <c r="T53" s="54"/>
      <c r="U53" s="54"/>
      <c r="V53" s="54"/>
      <c r="W53" s="54"/>
      <c r="X53" s="54"/>
      <c r="Y53" s="54"/>
      <c r="Z53" s="54"/>
      <c r="AA53" s="54"/>
      <c r="AB53" s="54"/>
      <c r="AC53" s="54"/>
      <c r="AD53" s="54"/>
      <c r="AE53" s="54"/>
    </row>
    <row r="54" spans="1:31" ht="15.75" customHeight="1" x14ac:dyDescent="0.2">
      <c r="A54" s="54"/>
      <c r="B54" s="54"/>
      <c r="C54" s="54"/>
      <c r="D54" s="54"/>
      <c r="E54" s="54"/>
      <c r="F54" s="54"/>
      <c r="G54" s="54"/>
      <c r="H54" s="54"/>
      <c r="I54" s="54"/>
      <c r="J54" s="54"/>
      <c r="K54" s="54"/>
      <c r="L54" s="54"/>
      <c r="M54" s="54"/>
      <c r="N54" s="279"/>
      <c r="O54" s="279"/>
      <c r="P54" s="279"/>
      <c r="Q54" s="240"/>
      <c r="R54" s="54"/>
      <c r="S54" s="54"/>
      <c r="T54" s="54"/>
      <c r="U54" s="54"/>
      <c r="V54" s="54"/>
      <c r="W54" s="54"/>
      <c r="X54" s="54"/>
      <c r="Y54" s="54"/>
      <c r="Z54" s="54"/>
      <c r="AA54" s="54"/>
      <c r="AB54" s="54"/>
      <c r="AC54" s="54"/>
      <c r="AD54" s="54"/>
      <c r="AE54" s="54"/>
    </row>
    <row r="55" spans="1:31" ht="15.75" customHeight="1" x14ac:dyDescent="0.2">
      <c r="A55" s="54"/>
      <c r="B55" s="54"/>
      <c r="C55" s="54"/>
      <c r="D55" s="54"/>
      <c r="E55" s="54"/>
      <c r="F55" s="54"/>
      <c r="G55" s="54"/>
      <c r="H55" s="54"/>
      <c r="I55" s="54"/>
      <c r="J55" s="54"/>
      <c r="K55" s="54"/>
      <c r="L55" s="54"/>
      <c r="M55" s="54"/>
      <c r="N55" s="279"/>
      <c r="O55" s="279"/>
      <c r="P55" s="279"/>
      <c r="Q55" s="240"/>
      <c r="R55" s="54"/>
      <c r="S55" s="54"/>
      <c r="T55" s="54"/>
      <c r="U55" s="54"/>
      <c r="V55" s="54"/>
      <c r="W55" s="54"/>
      <c r="X55" s="54"/>
      <c r="Y55" s="54"/>
      <c r="Z55" s="54"/>
      <c r="AA55" s="54"/>
      <c r="AB55" s="54"/>
      <c r="AC55" s="54"/>
      <c r="AD55" s="54"/>
      <c r="AE55" s="54"/>
    </row>
    <row r="56" spans="1:31" ht="15.75" customHeight="1" x14ac:dyDescent="0.2">
      <c r="A56" s="54"/>
      <c r="B56" s="54"/>
      <c r="C56" s="54"/>
      <c r="D56" s="54"/>
      <c r="E56" s="54"/>
      <c r="F56" s="54"/>
      <c r="G56" s="54"/>
      <c r="H56" s="54"/>
      <c r="I56" s="54"/>
      <c r="J56" s="54"/>
      <c r="K56" s="54"/>
      <c r="L56" s="54"/>
      <c r="M56" s="54"/>
      <c r="N56" s="279"/>
      <c r="O56" s="279"/>
      <c r="P56" s="279"/>
      <c r="Q56" s="240"/>
      <c r="R56" s="54"/>
      <c r="S56" s="54"/>
      <c r="T56" s="54"/>
      <c r="U56" s="54"/>
      <c r="V56" s="54"/>
      <c r="W56" s="54"/>
      <c r="X56" s="54"/>
      <c r="Y56" s="54"/>
      <c r="Z56" s="54"/>
      <c r="AA56" s="54"/>
      <c r="AB56" s="54"/>
      <c r="AC56" s="54"/>
      <c r="AD56" s="54"/>
      <c r="AE56" s="54"/>
    </row>
    <row r="57" spans="1:31" ht="15.75" customHeight="1" x14ac:dyDescent="0.2">
      <c r="A57" s="54"/>
      <c r="B57" s="54"/>
      <c r="C57" s="54"/>
      <c r="D57" s="54"/>
      <c r="E57" s="54"/>
      <c r="F57" s="54"/>
      <c r="G57" s="54"/>
      <c r="H57" s="54"/>
      <c r="I57" s="54"/>
      <c r="J57" s="54"/>
      <c r="K57" s="54"/>
      <c r="L57" s="54"/>
      <c r="M57" s="54"/>
      <c r="N57" s="279"/>
      <c r="O57" s="279"/>
      <c r="P57" s="279"/>
      <c r="Q57" s="240"/>
      <c r="R57" s="54"/>
      <c r="S57" s="54"/>
      <c r="T57" s="54"/>
      <c r="U57" s="54"/>
      <c r="V57" s="54"/>
      <c r="W57" s="54"/>
      <c r="X57" s="54"/>
      <c r="Y57" s="54"/>
      <c r="Z57" s="54"/>
      <c r="AA57" s="54"/>
      <c r="AB57" s="54"/>
      <c r="AC57" s="54"/>
      <c r="AD57" s="54"/>
      <c r="AE57" s="54"/>
    </row>
    <row r="58" spans="1:31" ht="15.75" customHeight="1" x14ac:dyDescent="0.2">
      <c r="A58" s="54"/>
      <c r="B58" s="54"/>
      <c r="C58" s="54"/>
      <c r="D58" s="54"/>
      <c r="E58" s="54"/>
      <c r="F58" s="54"/>
      <c r="G58" s="54"/>
      <c r="H58" s="54"/>
      <c r="I58" s="54"/>
      <c r="J58" s="54"/>
      <c r="K58" s="54"/>
      <c r="L58" s="54"/>
      <c r="M58" s="54"/>
      <c r="N58" s="279"/>
      <c r="O58" s="279"/>
      <c r="P58" s="279"/>
      <c r="Q58" s="240"/>
      <c r="R58" s="54"/>
      <c r="S58" s="54"/>
      <c r="T58" s="54"/>
      <c r="U58" s="54"/>
      <c r="V58" s="54"/>
      <c r="W58" s="54"/>
      <c r="X58" s="54"/>
      <c r="Y58" s="54"/>
      <c r="Z58" s="54"/>
      <c r="AA58" s="54"/>
      <c r="AB58" s="54"/>
      <c r="AC58" s="54"/>
      <c r="AD58" s="54"/>
      <c r="AE58" s="54"/>
    </row>
    <row r="59" spans="1:31" ht="15.75" customHeight="1" x14ac:dyDescent="0.2">
      <c r="A59" s="54"/>
      <c r="B59" s="54"/>
      <c r="C59" s="54"/>
      <c r="D59" s="54"/>
      <c r="E59" s="54"/>
      <c r="F59" s="54"/>
      <c r="G59" s="54"/>
      <c r="H59" s="54"/>
      <c r="I59" s="54"/>
      <c r="J59" s="54"/>
      <c r="K59" s="54"/>
      <c r="L59" s="54"/>
      <c r="M59" s="54"/>
      <c r="N59" s="279"/>
      <c r="O59" s="279"/>
      <c r="P59" s="279"/>
      <c r="Q59" s="240"/>
      <c r="R59" s="54"/>
      <c r="S59" s="54"/>
      <c r="T59" s="54"/>
      <c r="U59" s="54"/>
      <c r="V59" s="54"/>
      <c r="W59" s="54"/>
      <c r="X59" s="54"/>
      <c r="Y59" s="54"/>
      <c r="Z59" s="54"/>
      <c r="AA59" s="54"/>
      <c r="AB59" s="54"/>
      <c r="AC59" s="54"/>
      <c r="AD59" s="54"/>
      <c r="AE59" s="54"/>
    </row>
    <row r="60" spans="1:31" ht="15.75" customHeight="1" x14ac:dyDescent="0.2">
      <c r="A60" s="54"/>
      <c r="B60" s="54"/>
      <c r="C60" s="54"/>
      <c r="D60" s="54"/>
      <c r="E60" s="54"/>
      <c r="F60" s="54"/>
      <c r="G60" s="54"/>
      <c r="H60" s="54"/>
      <c r="I60" s="54"/>
      <c r="J60" s="54"/>
      <c r="K60" s="54"/>
      <c r="L60" s="54"/>
      <c r="M60" s="54"/>
      <c r="N60" s="279"/>
      <c r="O60" s="279"/>
      <c r="P60" s="279"/>
      <c r="Q60" s="240"/>
      <c r="R60" s="54"/>
      <c r="S60" s="54"/>
      <c r="T60" s="54"/>
      <c r="U60" s="54"/>
      <c r="V60" s="54"/>
      <c r="W60" s="54"/>
      <c r="X60" s="54"/>
      <c r="Y60" s="54"/>
      <c r="Z60" s="54"/>
      <c r="AA60" s="54"/>
      <c r="AB60" s="54"/>
      <c r="AC60" s="54"/>
      <c r="AD60" s="54"/>
      <c r="AE60" s="54"/>
    </row>
    <row r="61" spans="1:31" ht="15.75" customHeight="1" x14ac:dyDescent="0.2">
      <c r="A61" s="54"/>
      <c r="B61" s="54"/>
      <c r="C61" s="54"/>
      <c r="D61" s="54"/>
      <c r="E61" s="54"/>
      <c r="F61" s="54"/>
      <c r="G61" s="54"/>
      <c r="H61" s="54"/>
      <c r="I61" s="54"/>
      <c r="J61" s="54"/>
      <c r="K61" s="54"/>
      <c r="L61" s="54"/>
      <c r="M61" s="54"/>
      <c r="N61" s="279"/>
      <c r="O61" s="279"/>
      <c r="P61" s="279"/>
      <c r="Q61" s="240"/>
      <c r="R61" s="54"/>
      <c r="S61" s="54"/>
      <c r="T61" s="54"/>
      <c r="U61" s="54"/>
      <c r="V61" s="54"/>
      <c r="W61" s="54"/>
      <c r="X61" s="54"/>
      <c r="Y61" s="54"/>
      <c r="Z61" s="54"/>
      <c r="AA61" s="54"/>
      <c r="AB61" s="54"/>
      <c r="AC61" s="54"/>
      <c r="AD61" s="54"/>
      <c r="AE61" s="54"/>
    </row>
    <row r="62" spans="1:31" ht="15.75" customHeight="1" x14ac:dyDescent="0.2">
      <c r="A62" s="54"/>
      <c r="B62" s="54"/>
      <c r="C62" s="54"/>
      <c r="D62" s="54"/>
      <c r="E62" s="54"/>
      <c r="F62" s="54"/>
      <c r="G62" s="54"/>
      <c r="H62" s="54"/>
      <c r="I62" s="54"/>
      <c r="J62" s="54"/>
      <c r="K62" s="54"/>
      <c r="L62" s="54"/>
      <c r="M62" s="54"/>
      <c r="N62" s="279"/>
      <c r="O62" s="279"/>
      <c r="P62" s="279"/>
      <c r="Q62" s="240"/>
      <c r="R62" s="54"/>
      <c r="S62" s="54"/>
      <c r="T62" s="54"/>
      <c r="U62" s="54"/>
      <c r="V62" s="54"/>
      <c r="W62" s="54"/>
      <c r="X62" s="54"/>
      <c r="Y62" s="54"/>
      <c r="Z62" s="54"/>
      <c r="AA62" s="54"/>
      <c r="AB62" s="54"/>
      <c r="AC62" s="54"/>
      <c r="AD62" s="54"/>
      <c r="AE62" s="54"/>
    </row>
    <row r="63" spans="1:31" ht="15.75" customHeight="1" x14ac:dyDescent="0.2">
      <c r="A63" s="54"/>
      <c r="B63" s="54"/>
      <c r="C63" s="54"/>
      <c r="D63" s="54"/>
      <c r="E63" s="54"/>
      <c r="F63" s="54"/>
      <c r="G63" s="54"/>
      <c r="H63" s="54"/>
      <c r="I63" s="54"/>
      <c r="J63" s="54"/>
      <c r="K63" s="54"/>
      <c r="L63" s="54"/>
      <c r="M63" s="54"/>
      <c r="N63" s="279"/>
      <c r="O63" s="279"/>
      <c r="P63" s="279"/>
      <c r="Q63" s="240"/>
      <c r="R63" s="54"/>
      <c r="S63" s="54"/>
      <c r="T63" s="54"/>
      <c r="U63" s="54"/>
      <c r="V63" s="54"/>
      <c r="W63" s="54"/>
      <c r="X63" s="54"/>
      <c r="Y63" s="54"/>
      <c r="Z63" s="54"/>
      <c r="AA63" s="54"/>
      <c r="AB63" s="54"/>
      <c r="AC63" s="54"/>
      <c r="AD63" s="54"/>
      <c r="AE63" s="54"/>
    </row>
    <row r="64" spans="1:31" ht="15.75" customHeight="1" x14ac:dyDescent="0.2">
      <c r="A64" s="54"/>
      <c r="B64" s="54"/>
      <c r="C64" s="54"/>
      <c r="D64" s="54"/>
      <c r="E64" s="54"/>
      <c r="F64" s="54"/>
      <c r="G64" s="54"/>
      <c r="H64" s="54"/>
      <c r="I64" s="54"/>
      <c r="J64" s="54"/>
      <c r="K64" s="54"/>
      <c r="L64" s="54"/>
      <c r="M64" s="54"/>
      <c r="N64" s="279"/>
      <c r="O64" s="279"/>
      <c r="P64" s="279"/>
      <c r="Q64" s="240"/>
      <c r="R64" s="54"/>
      <c r="S64" s="54"/>
      <c r="T64" s="54"/>
      <c r="U64" s="54"/>
      <c r="V64" s="54"/>
      <c r="W64" s="54"/>
      <c r="X64" s="54"/>
      <c r="Y64" s="54"/>
      <c r="Z64" s="54"/>
      <c r="AA64" s="54"/>
      <c r="AB64" s="54"/>
      <c r="AC64" s="54"/>
      <c r="AD64" s="54"/>
      <c r="AE64" s="54"/>
    </row>
    <row r="65" spans="1:31" ht="15.75" customHeight="1" x14ac:dyDescent="0.2">
      <c r="A65" s="54"/>
      <c r="B65" s="54"/>
      <c r="C65" s="54"/>
      <c r="D65" s="54"/>
      <c r="E65" s="54"/>
      <c r="F65" s="54"/>
      <c r="G65" s="54"/>
      <c r="H65" s="54"/>
      <c r="I65" s="54"/>
      <c r="J65" s="54"/>
      <c r="K65" s="54"/>
      <c r="L65" s="54"/>
      <c r="M65" s="54"/>
      <c r="N65" s="279"/>
      <c r="O65" s="279"/>
      <c r="P65" s="279"/>
      <c r="Q65" s="240"/>
      <c r="R65" s="54"/>
      <c r="S65" s="54"/>
      <c r="T65" s="54"/>
      <c r="U65" s="54"/>
      <c r="V65" s="54"/>
      <c r="W65" s="54"/>
      <c r="X65" s="54"/>
      <c r="Y65" s="54"/>
      <c r="Z65" s="54"/>
      <c r="AA65" s="54"/>
      <c r="AB65" s="54"/>
      <c r="AC65" s="54"/>
      <c r="AD65" s="54"/>
      <c r="AE65" s="54"/>
    </row>
    <row r="66" spans="1:31" ht="15.75" customHeight="1" x14ac:dyDescent="0.2">
      <c r="A66" s="54"/>
      <c r="B66" s="54"/>
      <c r="C66" s="54"/>
      <c r="D66" s="54"/>
      <c r="E66" s="54"/>
      <c r="F66" s="54"/>
      <c r="G66" s="54"/>
      <c r="H66" s="54"/>
      <c r="I66" s="54"/>
      <c r="J66" s="54"/>
      <c r="K66" s="54"/>
      <c r="L66" s="54"/>
      <c r="M66" s="54"/>
      <c r="N66" s="279"/>
      <c r="O66" s="279"/>
      <c r="P66" s="279"/>
      <c r="Q66" s="240"/>
      <c r="R66" s="54"/>
      <c r="S66" s="54"/>
      <c r="T66" s="54"/>
      <c r="U66" s="54"/>
      <c r="V66" s="54"/>
      <c r="W66" s="54"/>
      <c r="X66" s="54"/>
      <c r="Y66" s="54"/>
      <c r="Z66" s="54"/>
      <c r="AA66" s="54"/>
      <c r="AB66" s="54"/>
      <c r="AC66" s="54"/>
      <c r="AD66" s="54"/>
      <c r="AE66" s="54"/>
    </row>
    <row r="67" spans="1:31" ht="15.75" customHeight="1" x14ac:dyDescent="0.2">
      <c r="A67" s="54"/>
      <c r="B67" s="54"/>
      <c r="C67" s="54"/>
      <c r="D67" s="54"/>
      <c r="E67" s="54"/>
      <c r="F67" s="54"/>
      <c r="G67" s="54"/>
      <c r="H67" s="54"/>
      <c r="I67" s="54"/>
      <c r="J67" s="54"/>
      <c r="K67" s="54"/>
      <c r="L67" s="54"/>
      <c r="M67" s="54"/>
      <c r="N67" s="279"/>
      <c r="O67" s="279"/>
      <c r="P67" s="279"/>
      <c r="Q67" s="240"/>
      <c r="R67" s="54"/>
      <c r="S67" s="54"/>
      <c r="T67" s="54"/>
      <c r="U67" s="54"/>
      <c r="V67" s="54"/>
      <c r="W67" s="54"/>
      <c r="X67" s="54"/>
      <c r="Y67" s="54"/>
      <c r="Z67" s="54"/>
      <c r="AA67" s="54"/>
      <c r="AB67" s="54"/>
      <c r="AC67" s="54"/>
      <c r="AD67" s="54"/>
      <c r="AE67" s="54"/>
    </row>
    <row r="68" spans="1:31" ht="15.75" customHeight="1" x14ac:dyDescent="0.2">
      <c r="A68" s="54"/>
      <c r="B68" s="54"/>
      <c r="C68" s="54"/>
      <c r="D68" s="54"/>
      <c r="E68" s="54"/>
      <c r="F68" s="54"/>
      <c r="G68" s="54"/>
      <c r="H68" s="54"/>
      <c r="I68" s="54"/>
      <c r="J68" s="54"/>
      <c r="K68" s="54"/>
      <c r="L68" s="54"/>
      <c r="M68" s="54"/>
      <c r="N68" s="279"/>
      <c r="O68" s="279"/>
      <c r="P68" s="279"/>
      <c r="Q68" s="240"/>
      <c r="R68" s="54"/>
      <c r="S68" s="54"/>
      <c r="T68" s="54"/>
      <c r="U68" s="54"/>
      <c r="V68" s="54"/>
      <c r="W68" s="54"/>
      <c r="X68" s="54"/>
      <c r="Y68" s="54"/>
      <c r="Z68" s="54"/>
      <c r="AA68" s="54"/>
      <c r="AB68" s="54"/>
      <c r="AC68" s="54"/>
      <c r="AD68" s="54"/>
      <c r="AE68" s="54"/>
    </row>
    <row r="69" spans="1:31" ht="15.75" customHeight="1" x14ac:dyDescent="0.2">
      <c r="A69" s="54"/>
      <c r="B69" s="54"/>
      <c r="C69" s="54"/>
      <c r="D69" s="54"/>
      <c r="E69" s="54"/>
      <c r="F69" s="54"/>
      <c r="G69" s="54"/>
      <c r="H69" s="54"/>
      <c r="I69" s="54"/>
      <c r="J69" s="54"/>
      <c r="K69" s="54"/>
      <c r="L69" s="54"/>
      <c r="M69" s="54"/>
      <c r="N69" s="279"/>
      <c r="O69" s="279"/>
      <c r="P69" s="279"/>
      <c r="Q69" s="240"/>
      <c r="R69" s="54"/>
      <c r="S69" s="54"/>
      <c r="T69" s="54"/>
      <c r="U69" s="54"/>
      <c r="V69" s="54"/>
      <c r="W69" s="54"/>
      <c r="X69" s="54"/>
      <c r="Y69" s="54"/>
      <c r="Z69" s="54"/>
      <c r="AA69" s="54"/>
      <c r="AB69" s="54"/>
      <c r="AC69" s="54"/>
      <c r="AD69" s="54"/>
      <c r="AE69" s="54"/>
    </row>
    <row r="70" spans="1:31" ht="15.75" customHeight="1" x14ac:dyDescent="0.2">
      <c r="A70" s="54"/>
      <c r="B70" s="54"/>
      <c r="C70" s="54"/>
      <c r="D70" s="54"/>
      <c r="E70" s="54"/>
      <c r="F70" s="54"/>
      <c r="G70" s="54"/>
      <c r="H70" s="54"/>
      <c r="I70" s="54"/>
      <c r="J70" s="54"/>
      <c r="K70" s="54"/>
      <c r="L70" s="54"/>
      <c r="M70" s="54"/>
      <c r="N70" s="279"/>
      <c r="O70" s="279"/>
      <c r="P70" s="279"/>
      <c r="Q70" s="240"/>
      <c r="R70" s="54"/>
      <c r="S70" s="54"/>
      <c r="T70" s="54"/>
      <c r="U70" s="54"/>
      <c r="V70" s="54"/>
      <c r="W70" s="54"/>
      <c r="X70" s="54"/>
      <c r="Y70" s="54"/>
      <c r="Z70" s="54"/>
      <c r="AA70" s="54"/>
      <c r="AB70" s="54"/>
      <c r="AC70" s="54"/>
      <c r="AD70" s="54"/>
      <c r="AE70" s="54"/>
    </row>
    <row r="71" spans="1:31" ht="15.75" customHeight="1" x14ac:dyDescent="0.2">
      <c r="A71" s="54"/>
      <c r="B71" s="54"/>
      <c r="C71" s="54"/>
      <c r="D71" s="54"/>
      <c r="E71" s="54"/>
      <c r="F71" s="54"/>
      <c r="G71" s="54"/>
      <c r="H71" s="54"/>
      <c r="I71" s="54"/>
      <c r="J71" s="54"/>
      <c r="K71" s="54"/>
      <c r="L71" s="54"/>
      <c r="M71" s="54"/>
      <c r="N71" s="279"/>
      <c r="O71" s="279"/>
      <c r="P71" s="279"/>
      <c r="Q71" s="240"/>
      <c r="R71" s="54"/>
      <c r="S71" s="54"/>
      <c r="T71" s="54"/>
      <c r="U71" s="54"/>
      <c r="V71" s="54"/>
      <c r="W71" s="54"/>
      <c r="X71" s="54"/>
      <c r="Y71" s="54"/>
      <c r="Z71" s="54"/>
      <c r="AA71" s="54"/>
      <c r="AB71" s="54"/>
      <c r="AC71" s="54"/>
      <c r="AD71" s="54"/>
      <c r="AE71" s="54"/>
    </row>
    <row r="72" spans="1:31" ht="15.75" customHeight="1" x14ac:dyDescent="0.2">
      <c r="A72" s="54"/>
      <c r="B72" s="54"/>
      <c r="C72" s="54"/>
      <c r="D72" s="54"/>
      <c r="E72" s="54"/>
      <c r="F72" s="54"/>
      <c r="G72" s="54"/>
      <c r="H72" s="54"/>
      <c r="I72" s="54"/>
      <c r="J72" s="54"/>
      <c r="K72" s="54"/>
      <c r="L72" s="54"/>
      <c r="M72" s="54"/>
      <c r="N72" s="279"/>
      <c r="O72" s="279"/>
      <c r="P72" s="279"/>
      <c r="Q72" s="240"/>
      <c r="R72" s="54"/>
      <c r="S72" s="54"/>
      <c r="T72" s="54"/>
      <c r="U72" s="54"/>
      <c r="V72" s="54"/>
      <c r="W72" s="54"/>
      <c r="X72" s="54"/>
      <c r="Y72" s="54"/>
      <c r="Z72" s="54"/>
      <c r="AA72" s="54"/>
      <c r="AB72" s="54"/>
      <c r="AC72" s="54"/>
      <c r="AD72" s="54"/>
      <c r="AE72" s="54"/>
    </row>
    <row r="73" spans="1:31" ht="15.75" customHeight="1" x14ac:dyDescent="0.2">
      <c r="A73" s="54"/>
      <c r="B73" s="54"/>
      <c r="C73" s="54"/>
      <c r="D73" s="54"/>
      <c r="E73" s="54"/>
      <c r="F73" s="54"/>
      <c r="G73" s="54"/>
      <c r="H73" s="54"/>
      <c r="I73" s="54"/>
      <c r="J73" s="54"/>
      <c r="K73" s="54"/>
      <c r="L73" s="54"/>
      <c r="M73" s="54"/>
      <c r="N73" s="279"/>
      <c r="O73" s="279"/>
      <c r="P73" s="279"/>
      <c r="Q73" s="240"/>
      <c r="R73" s="54"/>
      <c r="S73" s="54"/>
      <c r="T73" s="54"/>
      <c r="U73" s="54"/>
      <c r="V73" s="54"/>
      <c r="W73" s="54"/>
      <c r="X73" s="54"/>
      <c r="Y73" s="54"/>
      <c r="Z73" s="54"/>
      <c r="AA73" s="54"/>
      <c r="AB73" s="54"/>
      <c r="AC73" s="54"/>
      <c r="AD73" s="54"/>
      <c r="AE73" s="54"/>
    </row>
    <row r="74" spans="1:31" ht="15.75" customHeight="1" x14ac:dyDescent="0.2">
      <c r="A74" s="54"/>
      <c r="B74" s="54"/>
      <c r="C74" s="54"/>
      <c r="D74" s="54"/>
      <c r="E74" s="54"/>
      <c r="F74" s="54"/>
      <c r="G74" s="54"/>
      <c r="H74" s="54"/>
      <c r="I74" s="54"/>
      <c r="J74" s="54"/>
      <c r="K74" s="54"/>
      <c r="L74" s="54"/>
      <c r="M74" s="54"/>
      <c r="N74" s="279"/>
      <c r="O74" s="279"/>
      <c r="P74" s="279"/>
      <c r="Q74" s="240"/>
      <c r="R74" s="54"/>
      <c r="S74" s="54"/>
      <c r="T74" s="54"/>
      <c r="U74" s="54"/>
      <c r="V74" s="54"/>
      <c r="W74" s="54"/>
      <c r="X74" s="54"/>
      <c r="Y74" s="54"/>
      <c r="Z74" s="54"/>
      <c r="AA74" s="54"/>
      <c r="AB74" s="54"/>
      <c r="AC74" s="54"/>
      <c r="AD74" s="54"/>
      <c r="AE74" s="54"/>
    </row>
    <row r="75" spans="1:31" ht="15.75" customHeight="1" x14ac:dyDescent="0.2">
      <c r="A75" s="54"/>
      <c r="B75" s="54"/>
      <c r="C75" s="54"/>
      <c r="D75" s="54"/>
      <c r="E75" s="54"/>
      <c r="F75" s="54"/>
      <c r="G75" s="54"/>
      <c r="H75" s="54"/>
      <c r="I75" s="54"/>
      <c r="J75" s="54"/>
      <c r="K75" s="54"/>
      <c r="L75" s="54"/>
      <c r="M75" s="54"/>
      <c r="N75" s="279"/>
      <c r="O75" s="279"/>
      <c r="P75" s="279"/>
      <c r="Q75" s="240"/>
      <c r="R75" s="54"/>
      <c r="S75" s="54"/>
      <c r="T75" s="54"/>
      <c r="U75" s="54"/>
      <c r="V75" s="54"/>
      <c r="W75" s="54"/>
      <c r="X75" s="54"/>
      <c r="Y75" s="54"/>
      <c r="Z75" s="54"/>
      <c r="AA75" s="54"/>
      <c r="AB75" s="54"/>
      <c r="AC75" s="54"/>
      <c r="AD75" s="54"/>
      <c r="AE75" s="54"/>
    </row>
    <row r="76" spans="1:31" ht="15.75" customHeight="1" x14ac:dyDescent="0.2">
      <c r="A76" s="54"/>
      <c r="B76" s="54"/>
      <c r="C76" s="54"/>
      <c r="D76" s="54"/>
      <c r="E76" s="54"/>
      <c r="F76" s="54"/>
      <c r="G76" s="54"/>
      <c r="H76" s="54"/>
      <c r="I76" s="54"/>
      <c r="J76" s="54"/>
      <c r="K76" s="54"/>
      <c r="L76" s="54"/>
      <c r="M76" s="54"/>
      <c r="N76" s="279"/>
      <c r="O76" s="279"/>
      <c r="P76" s="279"/>
      <c r="Q76" s="240"/>
      <c r="R76" s="54"/>
      <c r="S76" s="54"/>
      <c r="T76" s="54"/>
      <c r="U76" s="54"/>
      <c r="V76" s="54"/>
      <c r="W76" s="54"/>
      <c r="X76" s="54"/>
      <c r="Y76" s="54"/>
      <c r="Z76" s="54"/>
      <c r="AA76" s="54"/>
      <c r="AB76" s="54"/>
      <c r="AC76" s="54"/>
      <c r="AD76" s="54"/>
      <c r="AE76" s="54"/>
    </row>
    <row r="77" spans="1:31" ht="15.75" customHeight="1" x14ac:dyDescent="0.2">
      <c r="A77" s="54"/>
      <c r="B77" s="54"/>
      <c r="C77" s="54"/>
      <c r="D77" s="54"/>
      <c r="E77" s="54"/>
      <c r="F77" s="54"/>
      <c r="G77" s="54"/>
      <c r="H77" s="54"/>
      <c r="I77" s="54"/>
      <c r="J77" s="54"/>
      <c r="K77" s="54"/>
      <c r="L77" s="54"/>
      <c r="M77" s="54"/>
      <c r="N77" s="279"/>
      <c r="O77" s="279"/>
      <c r="P77" s="279"/>
      <c r="Q77" s="240"/>
      <c r="R77" s="54"/>
      <c r="S77" s="54"/>
      <c r="T77" s="54"/>
      <c r="U77" s="54"/>
      <c r="V77" s="54"/>
      <c r="W77" s="54"/>
      <c r="X77" s="54"/>
      <c r="Y77" s="54"/>
      <c r="Z77" s="54"/>
      <c r="AA77" s="54"/>
      <c r="AB77" s="54"/>
      <c r="AC77" s="54"/>
      <c r="AD77" s="54"/>
      <c r="AE77" s="54"/>
    </row>
    <row r="78" spans="1:31" ht="15.75" customHeight="1" x14ac:dyDescent="0.2">
      <c r="A78" s="54"/>
      <c r="B78" s="54"/>
      <c r="C78" s="54"/>
      <c r="D78" s="54"/>
      <c r="E78" s="54"/>
      <c r="F78" s="54"/>
      <c r="G78" s="54"/>
      <c r="H78" s="54"/>
      <c r="I78" s="54"/>
      <c r="J78" s="54"/>
      <c r="K78" s="54"/>
      <c r="L78" s="54"/>
      <c r="M78" s="54"/>
      <c r="N78" s="279"/>
      <c r="O78" s="279"/>
      <c r="P78" s="279"/>
      <c r="Q78" s="240"/>
      <c r="R78" s="54"/>
      <c r="S78" s="54"/>
      <c r="T78" s="54"/>
      <c r="U78" s="54"/>
      <c r="V78" s="54"/>
      <c r="W78" s="54"/>
      <c r="X78" s="54"/>
      <c r="Y78" s="54"/>
      <c r="Z78" s="54"/>
      <c r="AA78" s="54"/>
      <c r="AB78" s="54"/>
      <c r="AC78" s="54"/>
      <c r="AD78" s="54"/>
      <c r="AE78" s="54"/>
    </row>
    <row r="79" spans="1:31" ht="15.75" customHeight="1" x14ac:dyDescent="0.2">
      <c r="A79" s="54"/>
      <c r="B79" s="54"/>
      <c r="C79" s="54"/>
      <c r="D79" s="54"/>
      <c r="E79" s="54"/>
      <c r="F79" s="54"/>
      <c r="G79" s="54"/>
      <c r="H79" s="54"/>
      <c r="I79" s="54"/>
      <c r="J79" s="54"/>
      <c r="K79" s="54"/>
      <c r="L79" s="54"/>
      <c r="M79" s="54"/>
      <c r="N79" s="279"/>
      <c r="O79" s="279"/>
      <c r="P79" s="279"/>
      <c r="Q79" s="240"/>
      <c r="R79" s="54"/>
      <c r="S79" s="54"/>
      <c r="T79" s="54"/>
      <c r="U79" s="54"/>
      <c r="V79" s="54"/>
      <c r="W79" s="54"/>
      <c r="X79" s="54"/>
      <c r="Y79" s="54"/>
      <c r="Z79" s="54"/>
      <c r="AA79" s="54"/>
      <c r="AB79" s="54"/>
      <c r="AC79" s="54"/>
      <c r="AD79" s="54"/>
      <c r="AE79" s="54"/>
    </row>
    <row r="80" spans="1:31" ht="15.75" customHeight="1" x14ac:dyDescent="0.2">
      <c r="A80" s="54"/>
      <c r="B80" s="54"/>
      <c r="C80" s="54"/>
      <c r="D80" s="54"/>
      <c r="E80" s="54"/>
      <c r="F80" s="54"/>
      <c r="G80" s="54"/>
      <c r="H80" s="54"/>
      <c r="I80" s="54"/>
      <c r="J80" s="54"/>
      <c r="K80" s="54"/>
      <c r="L80" s="54"/>
      <c r="M80" s="54"/>
      <c r="N80" s="279"/>
      <c r="O80" s="279"/>
      <c r="P80" s="279"/>
      <c r="Q80" s="240"/>
      <c r="R80" s="54"/>
      <c r="S80" s="54"/>
      <c r="T80" s="54"/>
      <c r="U80" s="54"/>
      <c r="V80" s="54"/>
      <c r="W80" s="54"/>
      <c r="X80" s="54"/>
      <c r="Y80" s="54"/>
      <c r="Z80" s="54"/>
      <c r="AA80" s="54"/>
      <c r="AB80" s="54"/>
      <c r="AC80" s="54"/>
      <c r="AD80" s="54"/>
      <c r="AE80" s="54"/>
    </row>
    <row r="81" spans="1:31" ht="15.75" customHeight="1" x14ac:dyDescent="0.2">
      <c r="A81" s="54"/>
      <c r="B81" s="54"/>
      <c r="C81" s="54"/>
      <c r="D81" s="54"/>
      <c r="E81" s="54"/>
      <c r="F81" s="54"/>
      <c r="G81" s="54"/>
      <c r="H81" s="54"/>
      <c r="I81" s="54"/>
      <c r="J81" s="54"/>
      <c r="K81" s="54"/>
      <c r="L81" s="54"/>
      <c r="M81" s="54"/>
      <c r="N81" s="279"/>
      <c r="O81" s="279"/>
      <c r="P81" s="279"/>
      <c r="Q81" s="240"/>
      <c r="R81" s="54"/>
      <c r="S81" s="54"/>
      <c r="T81" s="54"/>
      <c r="U81" s="54"/>
      <c r="V81" s="54"/>
      <c r="W81" s="54"/>
      <c r="X81" s="54"/>
      <c r="Y81" s="54"/>
      <c r="Z81" s="54"/>
      <c r="AA81" s="54"/>
      <c r="AB81" s="54"/>
      <c r="AC81" s="54"/>
      <c r="AD81" s="54"/>
      <c r="AE81" s="54"/>
    </row>
    <row r="82" spans="1:31" ht="15.75" customHeight="1" x14ac:dyDescent="0.2">
      <c r="A82" s="54"/>
      <c r="B82" s="54"/>
      <c r="C82" s="54"/>
      <c r="D82" s="54"/>
      <c r="E82" s="54"/>
      <c r="F82" s="54"/>
      <c r="G82" s="54"/>
      <c r="H82" s="54"/>
      <c r="I82" s="54"/>
      <c r="J82" s="54"/>
      <c r="K82" s="54"/>
      <c r="L82" s="54"/>
      <c r="M82" s="54"/>
      <c r="N82" s="279"/>
      <c r="O82" s="279"/>
      <c r="P82" s="279"/>
      <c r="Q82" s="240"/>
      <c r="R82" s="54"/>
      <c r="S82" s="54"/>
      <c r="T82" s="54"/>
      <c r="U82" s="54"/>
      <c r="V82" s="54"/>
      <c r="W82" s="54"/>
      <c r="X82" s="54"/>
      <c r="Y82" s="54"/>
      <c r="Z82" s="54"/>
      <c r="AA82" s="54"/>
      <c r="AB82" s="54"/>
      <c r="AC82" s="54"/>
      <c r="AD82" s="54"/>
      <c r="AE82" s="54"/>
    </row>
    <row r="83" spans="1:31" ht="15.75" customHeight="1" x14ac:dyDescent="0.2">
      <c r="A83" s="54"/>
      <c r="B83" s="54"/>
      <c r="C83" s="54"/>
      <c r="D83" s="54"/>
      <c r="E83" s="54"/>
      <c r="F83" s="54"/>
      <c r="G83" s="54"/>
      <c r="H83" s="54"/>
      <c r="I83" s="54"/>
      <c r="J83" s="54"/>
      <c r="K83" s="54"/>
      <c r="L83" s="54"/>
      <c r="M83" s="54"/>
      <c r="N83" s="279"/>
      <c r="O83" s="279"/>
      <c r="P83" s="279"/>
      <c r="Q83" s="240"/>
      <c r="R83" s="54"/>
      <c r="S83" s="54"/>
      <c r="T83" s="54"/>
      <c r="U83" s="54"/>
      <c r="V83" s="54"/>
      <c r="W83" s="54"/>
      <c r="X83" s="54"/>
      <c r="Y83" s="54"/>
      <c r="Z83" s="54"/>
      <c r="AA83" s="54"/>
      <c r="AB83" s="54"/>
      <c r="AC83" s="54"/>
      <c r="AD83" s="54"/>
      <c r="AE83" s="54"/>
    </row>
    <row r="84" spans="1:31" ht="15.75" customHeight="1" x14ac:dyDescent="0.2">
      <c r="A84" s="54"/>
      <c r="B84" s="54"/>
      <c r="C84" s="54"/>
      <c r="D84" s="54"/>
      <c r="E84" s="54"/>
      <c r="F84" s="54"/>
      <c r="G84" s="54"/>
      <c r="H84" s="54"/>
      <c r="I84" s="54"/>
      <c r="J84" s="54"/>
      <c r="K84" s="54"/>
      <c r="L84" s="54"/>
      <c r="M84" s="54"/>
      <c r="N84" s="279"/>
      <c r="O84" s="279"/>
      <c r="P84" s="279"/>
      <c r="Q84" s="240"/>
      <c r="R84" s="54"/>
      <c r="S84" s="54"/>
      <c r="T84" s="54"/>
      <c r="U84" s="54"/>
      <c r="V84" s="54"/>
      <c r="W84" s="54"/>
      <c r="X84" s="54"/>
      <c r="Y84" s="54"/>
      <c r="Z84" s="54"/>
      <c r="AA84" s="54"/>
      <c r="AB84" s="54"/>
      <c r="AC84" s="54"/>
      <c r="AD84" s="54"/>
      <c r="AE84" s="54"/>
    </row>
    <row r="85" spans="1:31" ht="15.75" customHeight="1" x14ac:dyDescent="0.2">
      <c r="A85" s="54"/>
      <c r="B85" s="54"/>
      <c r="C85" s="54"/>
      <c r="D85" s="54"/>
      <c r="E85" s="54"/>
      <c r="F85" s="54"/>
      <c r="G85" s="54"/>
      <c r="H85" s="54"/>
      <c r="I85" s="54"/>
      <c r="J85" s="54"/>
      <c r="K85" s="54"/>
      <c r="L85" s="54"/>
      <c r="M85" s="54"/>
      <c r="N85" s="279"/>
      <c r="O85" s="279"/>
      <c r="P85" s="279"/>
      <c r="Q85" s="240"/>
      <c r="R85" s="54"/>
      <c r="S85" s="54"/>
      <c r="T85" s="54"/>
      <c r="U85" s="54"/>
      <c r="V85" s="54"/>
      <c r="W85" s="54"/>
      <c r="X85" s="54"/>
      <c r="Y85" s="54"/>
      <c r="Z85" s="54"/>
      <c r="AA85" s="54"/>
      <c r="AB85" s="54"/>
      <c r="AC85" s="54"/>
      <c r="AD85" s="54"/>
      <c r="AE85" s="54"/>
    </row>
    <row r="86" spans="1:31" ht="15.75" customHeight="1" x14ac:dyDescent="0.2">
      <c r="A86" s="54"/>
      <c r="B86" s="54"/>
      <c r="C86" s="54"/>
      <c r="D86" s="54"/>
      <c r="E86" s="54"/>
      <c r="F86" s="54"/>
      <c r="G86" s="54"/>
      <c r="H86" s="54"/>
      <c r="I86" s="54"/>
      <c r="J86" s="54"/>
      <c r="K86" s="54"/>
      <c r="L86" s="54"/>
      <c r="M86" s="54"/>
      <c r="N86" s="279"/>
      <c r="O86" s="279"/>
      <c r="P86" s="279"/>
      <c r="Q86" s="240"/>
      <c r="R86" s="54"/>
      <c r="S86" s="54"/>
      <c r="T86" s="54"/>
      <c r="U86" s="54"/>
      <c r="V86" s="54"/>
      <c r="W86" s="54"/>
      <c r="X86" s="54"/>
      <c r="Y86" s="54"/>
      <c r="Z86" s="54"/>
      <c r="AA86" s="54"/>
      <c r="AB86" s="54"/>
      <c r="AC86" s="54"/>
      <c r="AD86" s="54"/>
      <c r="AE86" s="54"/>
    </row>
    <row r="87" spans="1:31" ht="15.75" customHeight="1" x14ac:dyDescent="0.2">
      <c r="A87" s="54"/>
      <c r="B87" s="54"/>
      <c r="C87" s="54"/>
      <c r="D87" s="54"/>
      <c r="E87" s="54"/>
      <c r="F87" s="54"/>
      <c r="G87" s="54"/>
      <c r="H87" s="54"/>
      <c r="I87" s="54"/>
      <c r="J87" s="54"/>
      <c r="K87" s="54"/>
      <c r="L87" s="54"/>
      <c r="M87" s="54"/>
      <c r="N87" s="279"/>
      <c r="O87" s="279"/>
      <c r="P87" s="279"/>
      <c r="Q87" s="240"/>
      <c r="R87" s="54"/>
      <c r="S87" s="54"/>
      <c r="T87" s="54"/>
      <c r="U87" s="54"/>
      <c r="V87" s="54"/>
      <c r="W87" s="54"/>
      <c r="X87" s="54"/>
      <c r="Y87" s="54"/>
      <c r="Z87" s="54"/>
      <c r="AA87" s="54"/>
      <c r="AB87" s="54"/>
      <c r="AC87" s="54"/>
      <c r="AD87" s="54"/>
      <c r="AE87" s="54"/>
    </row>
    <row r="88" spans="1:31" ht="15.75" customHeight="1" x14ac:dyDescent="0.2">
      <c r="A88" s="54"/>
      <c r="B88" s="54"/>
      <c r="C88" s="54"/>
      <c r="D88" s="54"/>
      <c r="E88" s="54"/>
      <c r="F88" s="54"/>
      <c r="G88" s="54"/>
      <c r="H88" s="54"/>
      <c r="I88" s="54"/>
      <c r="J88" s="54"/>
      <c r="K88" s="54"/>
      <c r="L88" s="54"/>
      <c r="M88" s="54"/>
      <c r="N88" s="279"/>
      <c r="O88" s="279"/>
      <c r="P88" s="279"/>
      <c r="Q88" s="240"/>
      <c r="R88" s="54"/>
      <c r="S88" s="54"/>
      <c r="T88" s="54"/>
      <c r="U88" s="54"/>
      <c r="V88" s="54"/>
      <c r="W88" s="54"/>
      <c r="X88" s="54"/>
      <c r="Y88" s="54"/>
      <c r="Z88" s="54"/>
      <c r="AA88" s="54"/>
      <c r="AB88" s="54"/>
      <c r="AC88" s="54"/>
      <c r="AD88" s="54"/>
      <c r="AE88" s="54"/>
    </row>
    <row r="89" spans="1:31" ht="15.75" customHeight="1" x14ac:dyDescent="0.2">
      <c r="A89" s="54"/>
      <c r="B89" s="54"/>
      <c r="C89" s="54"/>
      <c r="D89" s="54"/>
      <c r="E89" s="54"/>
      <c r="F89" s="54"/>
      <c r="G89" s="54"/>
      <c r="H89" s="54"/>
      <c r="I89" s="54"/>
      <c r="J89" s="54"/>
      <c r="K89" s="54"/>
      <c r="L89" s="54"/>
      <c r="M89" s="54"/>
      <c r="N89" s="279"/>
      <c r="O89" s="279"/>
      <c r="P89" s="279"/>
      <c r="Q89" s="240"/>
      <c r="R89" s="54"/>
      <c r="S89" s="54"/>
      <c r="T89" s="54"/>
      <c r="U89" s="54"/>
      <c r="V89" s="54"/>
      <c r="W89" s="54"/>
      <c r="X89" s="54"/>
      <c r="Y89" s="54"/>
      <c r="Z89" s="54"/>
      <c r="AA89" s="54"/>
      <c r="AB89" s="54"/>
      <c r="AC89" s="54"/>
      <c r="AD89" s="54"/>
      <c r="AE89" s="54"/>
    </row>
    <row r="90" spans="1:31" ht="15.75" customHeight="1" x14ac:dyDescent="0.2">
      <c r="A90" s="54"/>
      <c r="B90" s="54"/>
      <c r="C90" s="54"/>
      <c r="D90" s="54"/>
      <c r="E90" s="54"/>
      <c r="F90" s="54"/>
      <c r="G90" s="54"/>
      <c r="H90" s="54"/>
      <c r="I90" s="54"/>
      <c r="J90" s="54"/>
      <c r="K90" s="54"/>
      <c r="L90" s="54"/>
      <c r="M90" s="54"/>
      <c r="N90" s="279"/>
      <c r="O90" s="279"/>
      <c r="P90" s="279"/>
      <c r="Q90" s="240"/>
      <c r="R90" s="54"/>
      <c r="S90" s="54"/>
      <c r="T90" s="54"/>
      <c r="U90" s="54"/>
      <c r="V90" s="54"/>
      <c r="W90" s="54"/>
      <c r="X90" s="54"/>
      <c r="Y90" s="54"/>
      <c r="Z90" s="54"/>
      <c r="AA90" s="54"/>
      <c r="AB90" s="54"/>
      <c r="AC90" s="54"/>
      <c r="AD90" s="54"/>
      <c r="AE90" s="54"/>
    </row>
    <row r="91" spans="1:31" ht="15.75" customHeight="1" x14ac:dyDescent="0.2">
      <c r="A91" s="54"/>
      <c r="B91" s="54"/>
      <c r="C91" s="54"/>
      <c r="D91" s="54"/>
      <c r="E91" s="54"/>
      <c r="F91" s="54"/>
      <c r="G91" s="54"/>
      <c r="H91" s="54"/>
      <c r="I91" s="54"/>
      <c r="J91" s="54"/>
      <c r="K91" s="54"/>
      <c r="L91" s="54"/>
      <c r="M91" s="54"/>
      <c r="N91" s="279"/>
      <c r="O91" s="279"/>
      <c r="P91" s="279"/>
      <c r="Q91" s="240"/>
      <c r="R91" s="54"/>
      <c r="S91" s="54"/>
      <c r="T91" s="54"/>
      <c r="U91" s="54"/>
      <c r="V91" s="54"/>
      <c r="W91" s="54"/>
      <c r="X91" s="54"/>
      <c r="Y91" s="54"/>
      <c r="Z91" s="54"/>
      <c r="AA91" s="54"/>
      <c r="AB91" s="54"/>
      <c r="AC91" s="54"/>
      <c r="AD91" s="54"/>
      <c r="AE91" s="54"/>
    </row>
    <row r="92" spans="1:31" ht="15.75" customHeight="1" x14ac:dyDescent="0.2">
      <c r="A92" s="54"/>
      <c r="B92" s="54"/>
      <c r="C92" s="54"/>
      <c r="D92" s="54"/>
      <c r="E92" s="54"/>
      <c r="F92" s="54"/>
      <c r="G92" s="54"/>
      <c r="H92" s="54"/>
      <c r="I92" s="54"/>
      <c r="J92" s="54"/>
      <c r="K92" s="54"/>
      <c r="L92" s="54"/>
      <c r="M92" s="54"/>
      <c r="N92" s="279"/>
      <c r="O92" s="279"/>
      <c r="P92" s="279"/>
      <c r="Q92" s="240"/>
      <c r="R92" s="54"/>
      <c r="S92" s="54"/>
      <c r="T92" s="54"/>
      <c r="U92" s="54"/>
      <c r="V92" s="54"/>
      <c r="W92" s="54"/>
      <c r="X92" s="54"/>
      <c r="Y92" s="54"/>
      <c r="Z92" s="54"/>
      <c r="AA92" s="54"/>
      <c r="AB92" s="54"/>
      <c r="AC92" s="54"/>
      <c r="AD92" s="54"/>
      <c r="AE92" s="54"/>
    </row>
    <row r="93" spans="1:31" ht="15.75" customHeight="1" x14ac:dyDescent="0.2">
      <c r="A93" s="54"/>
      <c r="B93" s="54"/>
      <c r="C93" s="54"/>
      <c r="D93" s="54"/>
      <c r="E93" s="54"/>
      <c r="F93" s="54"/>
      <c r="G93" s="54"/>
      <c r="H93" s="54"/>
      <c r="I93" s="54"/>
      <c r="J93" s="54"/>
      <c r="K93" s="54"/>
      <c r="L93" s="54"/>
      <c r="M93" s="54"/>
      <c r="N93" s="279"/>
      <c r="O93" s="279"/>
      <c r="P93" s="279"/>
      <c r="Q93" s="240"/>
      <c r="R93" s="54"/>
      <c r="S93" s="54"/>
      <c r="T93" s="54"/>
      <c r="U93" s="54"/>
      <c r="V93" s="54"/>
      <c r="W93" s="54"/>
      <c r="X93" s="54"/>
      <c r="Y93" s="54"/>
      <c r="Z93" s="54"/>
      <c r="AA93" s="54"/>
      <c r="AB93" s="54"/>
      <c r="AC93" s="54"/>
      <c r="AD93" s="54"/>
      <c r="AE93" s="54"/>
    </row>
    <row r="94" spans="1:31" ht="15.75" customHeight="1" x14ac:dyDescent="0.2">
      <c r="A94" s="54"/>
      <c r="B94" s="54"/>
      <c r="C94" s="54"/>
      <c r="D94" s="54"/>
      <c r="E94" s="54"/>
      <c r="F94" s="54"/>
      <c r="G94" s="54"/>
      <c r="H94" s="54"/>
      <c r="I94" s="54"/>
      <c r="J94" s="54"/>
      <c r="K94" s="54"/>
      <c r="L94" s="54"/>
      <c r="M94" s="54"/>
      <c r="N94" s="279"/>
      <c r="O94" s="279"/>
      <c r="P94" s="279"/>
      <c r="Q94" s="240"/>
      <c r="R94" s="54"/>
      <c r="S94" s="54"/>
      <c r="T94" s="54"/>
      <c r="U94" s="54"/>
      <c r="V94" s="54"/>
      <c r="W94" s="54"/>
      <c r="X94" s="54"/>
      <c r="Y94" s="54"/>
      <c r="Z94" s="54"/>
      <c r="AA94" s="54"/>
      <c r="AB94" s="54"/>
      <c r="AC94" s="54"/>
      <c r="AD94" s="54"/>
      <c r="AE94" s="54"/>
    </row>
    <row r="95" spans="1:31" ht="15.75" customHeight="1" x14ac:dyDescent="0.2">
      <c r="A95" s="54"/>
      <c r="B95" s="54"/>
      <c r="C95" s="54"/>
      <c r="D95" s="54"/>
      <c r="E95" s="54"/>
      <c r="F95" s="54"/>
      <c r="G95" s="54"/>
      <c r="H95" s="54"/>
      <c r="I95" s="54"/>
      <c r="J95" s="54"/>
      <c r="K95" s="54"/>
      <c r="L95" s="54"/>
      <c r="M95" s="54"/>
      <c r="N95" s="279"/>
      <c r="O95" s="279"/>
      <c r="P95" s="279"/>
      <c r="Q95" s="240"/>
      <c r="R95" s="54"/>
      <c r="S95" s="54"/>
      <c r="T95" s="54"/>
      <c r="U95" s="54"/>
      <c r="V95" s="54"/>
      <c r="W95" s="54"/>
      <c r="X95" s="54"/>
      <c r="Y95" s="54"/>
      <c r="Z95" s="54"/>
      <c r="AA95" s="54"/>
      <c r="AB95" s="54"/>
      <c r="AC95" s="54"/>
      <c r="AD95" s="54"/>
      <c r="AE95" s="54"/>
    </row>
    <row r="96" spans="1:31" ht="15.75" customHeight="1" x14ac:dyDescent="0.2">
      <c r="A96" s="54"/>
      <c r="B96" s="54"/>
      <c r="C96" s="54"/>
      <c r="D96" s="54"/>
      <c r="E96" s="54"/>
      <c r="F96" s="54"/>
      <c r="G96" s="54"/>
      <c r="H96" s="54"/>
      <c r="I96" s="54"/>
      <c r="J96" s="54"/>
      <c r="K96" s="54"/>
      <c r="L96" s="54"/>
      <c r="M96" s="54"/>
      <c r="N96" s="279"/>
      <c r="O96" s="279"/>
      <c r="P96" s="279"/>
      <c r="Q96" s="240"/>
      <c r="R96" s="54"/>
      <c r="S96" s="54"/>
      <c r="T96" s="54"/>
      <c r="U96" s="54"/>
      <c r="V96" s="54"/>
      <c r="W96" s="54"/>
      <c r="X96" s="54"/>
      <c r="Y96" s="54"/>
      <c r="Z96" s="54"/>
      <c r="AA96" s="54"/>
      <c r="AB96" s="54"/>
      <c r="AC96" s="54"/>
      <c r="AD96" s="54"/>
      <c r="AE96" s="54"/>
    </row>
    <row r="97" spans="1:31" ht="15.75" customHeight="1" x14ac:dyDescent="0.2">
      <c r="A97" s="54"/>
      <c r="B97" s="54"/>
      <c r="C97" s="54"/>
      <c r="D97" s="54"/>
      <c r="E97" s="54"/>
      <c r="F97" s="54"/>
      <c r="G97" s="54"/>
      <c r="H97" s="54"/>
      <c r="I97" s="54"/>
      <c r="J97" s="54"/>
      <c r="K97" s="54"/>
      <c r="L97" s="54"/>
      <c r="M97" s="54"/>
      <c r="N97" s="279"/>
      <c r="O97" s="279"/>
      <c r="P97" s="279"/>
      <c r="Q97" s="240"/>
      <c r="R97" s="54"/>
      <c r="S97" s="54"/>
      <c r="T97" s="54"/>
      <c r="U97" s="54"/>
      <c r="V97" s="54"/>
      <c r="W97" s="54"/>
      <c r="X97" s="54"/>
      <c r="Y97" s="54"/>
      <c r="Z97" s="54"/>
      <c r="AA97" s="54"/>
      <c r="AB97" s="54"/>
      <c r="AC97" s="54"/>
      <c r="AD97" s="54"/>
      <c r="AE97" s="54"/>
    </row>
    <row r="98" spans="1:31" ht="15.75" customHeight="1" x14ac:dyDescent="0.2">
      <c r="A98" s="54"/>
      <c r="B98" s="54"/>
      <c r="C98" s="54"/>
      <c r="D98" s="54"/>
      <c r="E98" s="54"/>
      <c r="F98" s="54"/>
      <c r="G98" s="54"/>
      <c r="H98" s="54"/>
      <c r="I98" s="54"/>
      <c r="J98" s="54"/>
      <c r="K98" s="54"/>
      <c r="L98" s="54"/>
      <c r="M98" s="54"/>
      <c r="N98" s="279"/>
      <c r="O98" s="279"/>
      <c r="P98" s="279"/>
      <c r="Q98" s="240"/>
      <c r="R98" s="54"/>
      <c r="S98" s="54"/>
      <c r="T98" s="54"/>
      <c r="U98" s="54"/>
      <c r="V98" s="54"/>
      <c r="W98" s="54"/>
      <c r="X98" s="54"/>
      <c r="Y98" s="54"/>
      <c r="Z98" s="54"/>
      <c r="AA98" s="54"/>
      <c r="AB98" s="54"/>
      <c r="AC98" s="54"/>
      <c r="AD98" s="54"/>
      <c r="AE98" s="54"/>
    </row>
    <row r="99" spans="1:31" ht="15.75" customHeight="1" x14ac:dyDescent="0.2">
      <c r="A99" s="54"/>
      <c r="B99" s="54"/>
      <c r="C99" s="54"/>
      <c r="D99" s="54"/>
      <c r="E99" s="54"/>
      <c r="F99" s="54"/>
      <c r="G99" s="54"/>
      <c r="H99" s="54"/>
      <c r="I99" s="54"/>
      <c r="J99" s="54"/>
      <c r="K99" s="54"/>
      <c r="L99" s="54"/>
      <c r="M99" s="54"/>
      <c r="N99" s="279"/>
      <c r="O99" s="279"/>
      <c r="P99" s="279"/>
      <c r="Q99" s="240"/>
      <c r="R99" s="54"/>
      <c r="S99" s="54"/>
      <c r="T99" s="54"/>
      <c r="U99" s="54"/>
      <c r="V99" s="54"/>
      <c r="W99" s="54"/>
      <c r="X99" s="54"/>
      <c r="Y99" s="54"/>
      <c r="Z99" s="54"/>
      <c r="AA99" s="54"/>
      <c r="AB99" s="54"/>
      <c r="AC99" s="54"/>
      <c r="AD99" s="54"/>
      <c r="AE99" s="54"/>
    </row>
  </sheetData>
  <mergeCells count="10">
    <mergeCell ref="L6:Q6"/>
    <mergeCell ref="A8:A10"/>
    <mergeCell ref="A11:A16"/>
    <mergeCell ref="A2:A4"/>
    <mergeCell ref="B2:K2"/>
    <mergeCell ref="B3:K3"/>
    <mergeCell ref="B4:K4"/>
    <mergeCell ref="A6:A7"/>
    <mergeCell ref="B6:K6"/>
    <mergeCell ref="B7:C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FC47A-40DC-3041-97A8-054CD84F29F8}">
  <dimension ref="A1:E8"/>
  <sheetViews>
    <sheetView zoomScale="116" workbookViewId="0">
      <selection activeCell="D3" sqref="D3"/>
    </sheetView>
  </sheetViews>
  <sheetFormatPr baseColWidth="10" defaultRowHeight="15" x14ac:dyDescent="0.2"/>
  <cols>
    <col min="1" max="1" width="26" bestFit="1" customWidth="1"/>
    <col min="2" max="4" width="16.83203125" customWidth="1"/>
    <col min="5" max="5" width="14.1640625" customWidth="1"/>
  </cols>
  <sheetData>
    <row r="1" spans="1:5" ht="45" x14ac:dyDescent="0.2">
      <c r="A1" s="305" t="s">
        <v>1074</v>
      </c>
      <c r="B1" s="305" t="s">
        <v>1075</v>
      </c>
      <c r="C1" s="305" t="s">
        <v>1076</v>
      </c>
      <c r="D1" s="305" t="s">
        <v>1077</v>
      </c>
      <c r="E1" s="305" t="s">
        <v>1078</v>
      </c>
    </row>
    <row r="2" spans="1:5" ht="45" x14ac:dyDescent="0.2">
      <c r="A2" s="306" t="s">
        <v>1079</v>
      </c>
      <c r="B2" s="307">
        <v>0.21</v>
      </c>
      <c r="C2" s="307">
        <v>0.22</v>
      </c>
      <c r="D2" s="307">
        <f>+'Gestión de Riesgos'!N26</f>
        <v>0.44547142857142857</v>
      </c>
      <c r="E2" s="307">
        <f>+B2+C2+D2</f>
        <v>0.87547142857142857</v>
      </c>
    </row>
    <row r="3" spans="1:5" ht="37" customHeight="1" x14ac:dyDescent="0.2">
      <c r="A3" s="306" t="s">
        <v>1080</v>
      </c>
      <c r="B3" s="307">
        <v>0.76</v>
      </c>
      <c r="C3" s="308">
        <v>0</v>
      </c>
      <c r="D3" s="308">
        <f>+'Racionalización de Trámites'!R47</f>
        <v>0.05</v>
      </c>
      <c r="E3" s="307">
        <f t="shared" ref="E3:E7" si="0">+B3+C3+D3</f>
        <v>0.81</v>
      </c>
    </row>
    <row r="4" spans="1:5" ht="34" customHeight="1" x14ac:dyDescent="0.2">
      <c r="A4" s="306" t="s">
        <v>1081</v>
      </c>
      <c r="B4" s="307">
        <v>0.22</v>
      </c>
      <c r="C4" s="307">
        <v>0.32</v>
      </c>
      <c r="D4" s="307">
        <f>+RendiciónCuentas!AA38</f>
        <v>0.45799999999999996</v>
      </c>
      <c r="E4" s="307">
        <f t="shared" si="0"/>
        <v>0.998</v>
      </c>
    </row>
    <row r="5" spans="1:5" ht="30" x14ac:dyDescent="0.2">
      <c r="A5" s="309" t="s">
        <v>1082</v>
      </c>
      <c r="B5" s="308">
        <v>0.39</v>
      </c>
      <c r="C5" s="307">
        <v>0.34</v>
      </c>
      <c r="D5" s="307">
        <f>+'Atención al Ciudadano'!N21</f>
        <v>0.26071428571428568</v>
      </c>
      <c r="E5" s="307">
        <f t="shared" si="0"/>
        <v>0.99071428571428566</v>
      </c>
    </row>
    <row r="6" spans="1:5" ht="45" x14ac:dyDescent="0.2">
      <c r="A6" s="306" t="s">
        <v>1083</v>
      </c>
      <c r="B6" s="307">
        <v>0.34</v>
      </c>
      <c r="C6" s="307">
        <v>0.32</v>
      </c>
      <c r="D6" s="307">
        <f>+'Tranparencia y Acceso a Inf. '!P48</f>
        <v>0.32058636363636367</v>
      </c>
      <c r="E6" s="307">
        <f t="shared" si="0"/>
        <v>0.98058636363636364</v>
      </c>
    </row>
    <row r="7" spans="1:5" ht="30" x14ac:dyDescent="0.2">
      <c r="A7" s="306" t="s">
        <v>1084</v>
      </c>
      <c r="B7" s="307">
        <v>0.31</v>
      </c>
      <c r="C7" s="307">
        <v>0.08</v>
      </c>
      <c r="D7" s="307">
        <f>+Integridad!P17</f>
        <v>0.57814444444444435</v>
      </c>
      <c r="E7" s="307">
        <f t="shared" si="0"/>
        <v>0.96814444444444436</v>
      </c>
    </row>
    <row r="8" spans="1:5" x14ac:dyDescent="0.2">
      <c r="A8" s="346" t="s">
        <v>1294</v>
      </c>
      <c r="B8" s="635">
        <f>AVERAGE(E2:E7)</f>
        <v>0.93715275372775375</v>
      </c>
      <c r="C8" s="635"/>
      <c r="D8" s="635"/>
      <c r="E8" s="635"/>
    </row>
  </sheetData>
  <mergeCells count="1">
    <mergeCell ref="B8:E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7"/>
  <sheetViews>
    <sheetView topLeftCell="Y1" workbookViewId="0">
      <selection activeCell="AK3" sqref="AK3:AK4"/>
    </sheetView>
  </sheetViews>
  <sheetFormatPr baseColWidth="10" defaultRowHeight="15" x14ac:dyDescent="0.2"/>
  <cols>
    <col min="1" max="1" width="5.83203125" customWidth="1"/>
    <col min="2" max="2" width="17" customWidth="1"/>
    <col min="3" max="3" width="17.1640625" bestFit="1" customWidth="1"/>
    <col min="4" max="4" width="17.1640625" customWidth="1"/>
    <col min="5" max="5" width="13.83203125" customWidth="1"/>
    <col min="7" max="8" width="16.6640625" customWidth="1"/>
    <col min="9" max="9" width="35.6640625" customWidth="1"/>
    <col min="10" max="10" width="29.5" customWidth="1"/>
    <col min="13" max="13" width="13" bestFit="1" customWidth="1"/>
    <col min="14" max="14" width="16" customWidth="1"/>
    <col min="15" max="15" width="35.5" customWidth="1"/>
    <col min="18" max="18" width="13" bestFit="1" customWidth="1"/>
    <col min="19" max="19" width="15.5" customWidth="1"/>
    <col min="20" max="20" width="38.33203125" customWidth="1"/>
    <col min="23" max="24" width="17" customWidth="1"/>
    <col min="25" max="25" width="34.5" customWidth="1"/>
    <col min="28" max="29" width="16.1640625" customWidth="1"/>
    <col min="30" max="30" width="37.83203125" customWidth="1"/>
    <col min="33" max="33" width="32.5" bestFit="1" customWidth="1"/>
    <col min="35" max="35" width="14.6640625" bestFit="1" customWidth="1"/>
  </cols>
  <sheetData>
    <row r="1" spans="1:39" x14ac:dyDescent="0.2">
      <c r="B1" s="3" t="s">
        <v>58</v>
      </c>
      <c r="D1" s="3" t="s">
        <v>59</v>
      </c>
      <c r="F1" s="636" t="s">
        <v>60</v>
      </c>
      <c r="G1" s="636"/>
      <c r="H1" s="636"/>
      <c r="I1" s="636"/>
      <c r="J1" s="636"/>
      <c r="L1" s="636" t="s">
        <v>61</v>
      </c>
      <c r="M1" s="636"/>
      <c r="N1" s="636"/>
      <c r="O1" s="636"/>
      <c r="Q1" s="636" t="s">
        <v>62</v>
      </c>
      <c r="R1" s="636"/>
      <c r="S1" s="636"/>
      <c r="T1" s="636"/>
      <c r="V1" s="636" t="s">
        <v>63</v>
      </c>
      <c r="W1" s="636"/>
      <c r="X1" s="636"/>
      <c r="Y1" s="636"/>
      <c r="AA1" s="636" t="s">
        <v>64</v>
      </c>
      <c r="AB1" s="636"/>
      <c r="AC1" s="636"/>
      <c r="AD1" s="636"/>
    </row>
    <row r="2" spans="1:39" ht="16" x14ac:dyDescent="0.2">
      <c r="B2" s="3" t="s">
        <v>65</v>
      </c>
      <c r="D2" s="3" t="s">
        <v>66</v>
      </c>
      <c r="F2" s="4" t="s">
        <v>67</v>
      </c>
      <c r="G2" s="4" t="s">
        <v>68</v>
      </c>
      <c r="H2" s="4"/>
      <c r="I2" s="4" t="s">
        <v>69</v>
      </c>
      <c r="J2" s="4" t="s">
        <v>70</v>
      </c>
      <c r="L2" s="4" t="s">
        <v>67</v>
      </c>
      <c r="M2" s="4" t="s">
        <v>68</v>
      </c>
      <c r="N2" s="4"/>
      <c r="O2" s="4" t="s">
        <v>69</v>
      </c>
      <c r="Q2" s="4" t="s">
        <v>67</v>
      </c>
      <c r="R2" s="4" t="s">
        <v>68</v>
      </c>
      <c r="S2" s="4"/>
      <c r="T2" s="4" t="s">
        <v>69</v>
      </c>
      <c r="V2" s="4" t="s">
        <v>67</v>
      </c>
      <c r="W2" s="4" t="s">
        <v>68</v>
      </c>
      <c r="X2" s="4"/>
      <c r="Y2" s="4" t="s">
        <v>69</v>
      </c>
      <c r="AA2" s="4" t="s">
        <v>67</v>
      </c>
      <c r="AB2" s="4" t="s">
        <v>68</v>
      </c>
      <c r="AC2" s="4"/>
      <c r="AD2" s="4" t="s">
        <v>69</v>
      </c>
      <c r="AG2" t="s">
        <v>71</v>
      </c>
      <c r="AI2" t="s">
        <v>72</v>
      </c>
      <c r="AM2" t="s">
        <v>73</v>
      </c>
    </row>
    <row r="3" spans="1:39" ht="32" x14ac:dyDescent="0.2">
      <c r="B3" s="3" t="s">
        <v>74</v>
      </c>
      <c r="D3" s="3" t="s">
        <v>75</v>
      </c>
      <c r="F3" s="4">
        <v>1</v>
      </c>
      <c r="G3" s="4" t="s">
        <v>76</v>
      </c>
      <c r="H3" s="4" t="str">
        <f>CONCATENATE(F3,"-",G3)</f>
        <v>1-Rara vez</v>
      </c>
      <c r="I3" s="4" t="s">
        <v>77</v>
      </c>
      <c r="J3" s="4" t="s">
        <v>78</v>
      </c>
      <c r="L3" s="3">
        <v>1</v>
      </c>
      <c r="M3" s="4" t="s">
        <v>79</v>
      </c>
      <c r="N3" s="4" t="str">
        <f>CONCATENATE(L3,"-",M3)</f>
        <v>1-Insignificante</v>
      </c>
      <c r="O3" s="4" t="s">
        <v>80</v>
      </c>
      <c r="Q3" s="3">
        <v>1</v>
      </c>
      <c r="R3" s="4" t="s">
        <v>79</v>
      </c>
      <c r="S3" s="4" t="str">
        <f>CONCATENATE(Q3,"-",R3)</f>
        <v>1-Insignificante</v>
      </c>
      <c r="T3" s="4" t="s">
        <v>81</v>
      </c>
      <c r="V3" s="3">
        <v>1</v>
      </c>
      <c r="W3" s="4" t="s">
        <v>79</v>
      </c>
      <c r="X3" s="4" t="str">
        <f>CONCATENATE(V3,"-",W3)</f>
        <v>1-Insignificante</v>
      </c>
      <c r="Y3" s="4" t="s">
        <v>82</v>
      </c>
      <c r="AA3" s="3">
        <v>1</v>
      </c>
      <c r="AB3" s="4" t="s">
        <v>79</v>
      </c>
      <c r="AC3" s="4" t="str">
        <f>CONCATENATE(AA3,"-",AB3)</f>
        <v>1-Insignificante</v>
      </c>
      <c r="AD3" s="4"/>
      <c r="AG3" t="s">
        <v>83</v>
      </c>
      <c r="AI3" t="s">
        <v>84</v>
      </c>
      <c r="AK3" t="s">
        <v>49</v>
      </c>
      <c r="AM3" t="s">
        <v>28</v>
      </c>
    </row>
    <row r="4" spans="1:39" ht="32" x14ac:dyDescent="0.2">
      <c r="B4" s="3" t="s">
        <v>85</v>
      </c>
      <c r="D4" s="3" t="s">
        <v>86</v>
      </c>
      <c r="F4" s="4">
        <v>2</v>
      </c>
      <c r="G4" s="4" t="s">
        <v>87</v>
      </c>
      <c r="H4" s="4" t="str">
        <f>CONCATENATE(F4,"-",G4)</f>
        <v>2-Improbable</v>
      </c>
      <c r="I4" s="4" t="s">
        <v>88</v>
      </c>
      <c r="J4" s="4" t="s">
        <v>89</v>
      </c>
      <c r="L4" s="4">
        <v>2</v>
      </c>
      <c r="M4" s="4" t="s">
        <v>90</v>
      </c>
      <c r="N4" s="4" t="str">
        <f>CONCATENATE(L4,"-",M4)</f>
        <v>2-Menor</v>
      </c>
      <c r="O4" s="4" t="s">
        <v>91</v>
      </c>
      <c r="Q4" s="4">
        <v>2</v>
      </c>
      <c r="R4" s="4" t="s">
        <v>90</v>
      </c>
      <c r="S4" s="4" t="str">
        <f>CONCATENATE(Q4,"-",R4)</f>
        <v>2-Menor</v>
      </c>
      <c r="T4" s="4" t="s">
        <v>92</v>
      </c>
      <c r="V4" s="4">
        <v>2</v>
      </c>
      <c r="W4" s="4" t="s">
        <v>90</v>
      </c>
      <c r="X4" s="4" t="str">
        <f>CONCATENATE(V4,"-",W4)</f>
        <v>2-Menor</v>
      </c>
      <c r="Y4" s="4" t="s">
        <v>93</v>
      </c>
      <c r="AA4" s="4">
        <v>2</v>
      </c>
      <c r="AB4" s="4" t="s">
        <v>90</v>
      </c>
      <c r="AC4" s="4" t="str">
        <f>CONCATENATE(AA4,"-",AB4)</f>
        <v>2-Menor</v>
      </c>
      <c r="AD4" s="4"/>
      <c r="AG4" t="s">
        <v>94</v>
      </c>
      <c r="AI4" t="s">
        <v>95</v>
      </c>
      <c r="AK4" t="s">
        <v>48</v>
      </c>
    </row>
    <row r="5" spans="1:39" ht="32" x14ac:dyDescent="0.2">
      <c r="B5" s="3" t="s">
        <v>96</v>
      </c>
      <c r="D5" s="3" t="s">
        <v>55</v>
      </c>
      <c r="F5" s="4">
        <v>3</v>
      </c>
      <c r="G5" s="4" t="s">
        <v>97</v>
      </c>
      <c r="H5" s="4" t="str">
        <f>CONCATENATE(F5,"-",G5)</f>
        <v>3-Posible</v>
      </c>
      <c r="I5" s="4" t="s">
        <v>98</v>
      </c>
      <c r="J5" s="4" t="s">
        <v>99</v>
      </c>
      <c r="L5" s="4">
        <v>3</v>
      </c>
      <c r="M5" s="4" t="s">
        <v>50</v>
      </c>
      <c r="N5" s="4" t="str">
        <f>CONCATENATE(L5,"-",M5)</f>
        <v>3-Moderado</v>
      </c>
      <c r="O5" s="4" t="s">
        <v>100</v>
      </c>
      <c r="Q5" s="4">
        <v>3</v>
      </c>
      <c r="R5" s="4" t="s">
        <v>50</v>
      </c>
      <c r="S5" s="4" t="str">
        <f>CONCATENATE(Q5,"-",R5)</f>
        <v>3-Moderado</v>
      </c>
      <c r="T5" s="4" t="s">
        <v>101</v>
      </c>
      <c r="V5" s="4">
        <v>3</v>
      </c>
      <c r="W5" s="4" t="s">
        <v>50</v>
      </c>
      <c r="X5" s="4" t="str">
        <f>CONCATENATE(V5,"-",W5)</f>
        <v>3-Moderado</v>
      </c>
      <c r="Y5" s="4" t="s">
        <v>102</v>
      </c>
      <c r="AA5" s="4">
        <v>3</v>
      </c>
      <c r="AB5" s="4" t="s">
        <v>50</v>
      </c>
      <c r="AC5" s="4" t="str">
        <f>CONCATENATE(AA5,"-",AB5)</f>
        <v>3-Moderado</v>
      </c>
      <c r="AD5" s="4" t="s">
        <v>103</v>
      </c>
      <c r="AG5" t="s">
        <v>104</v>
      </c>
      <c r="AI5" t="s">
        <v>105</v>
      </c>
    </row>
    <row r="6" spans="1:39" ht="48" x14ac:dyDescent="0.2">
      <c r="B6" s="3" t="s">
        <v>106</v>
      </c>
      <c r="D6" s="3" t="s">
        <v>107</v>
      </c>
      <c r="F6" s="4">
        <v>4</v>
      </c>
      <c r="G6" s="4" t="s">
        <v>108</v>
      </c>
      <c r="H6" s="4" t="str">
        <f>CONCATENATE(F6,"-",G6)</f>
        <v>4-Probable</v>
      </c>
      <c r="I6" s="4" t="s">
        <v>109</v>
      </c>
      <c r="J6" s="4" t="s">
        <v>110</v>
      </c>
      <c r="L6" s="4">
        <v>4</v>
      </c>
      <c r="M6" s="4" t="s">
        <v>54</v>
      </c>
      <c r="N6" s="4" t="str">
        <f>CONCATENATE(L6,"-",M6)</f>
        <v>4-Mayor</v>
      </c>
      <c r="O6" s="4" t="s">
        <v>111</v>
      </c>
      <c r="Q6" s="4">
        <v>4</v>
      </c>
      <c r="R6" s="4" t="s">
        <v>54</v>
      </c>
      <c r="S6" s="4" t="str">
        <f>CONCATENATE(Q6,"-",R6)</f>
        <v>4-Mayor</v>
      </c>
      <c r="T6" s="4" t="s">
        <v>112</v>
      </c>
      <c r="V6" s="4">
        <v>4</v>
      </c>
      <c r="W6" s="4" t="s">
        <v>54</v>
      </c>
      <c r="X6" s="4" t="str">
        <f>CONCATENATE(V6,"-",W6)</f>
        <v>4-Mayor</v>
      </c>
      <c r="Y6" s="4" t="s">
        <v>113</v>
      </c>
      <c r="AA6" s="4">
        <v>4</v>
      </c>
      <c r="AB6" s="4" t="s">
        <v>54</v>
      </c>
      <c r="AC6" s="4" t="str">
        <f>CONCATENATE(AA6,"-",AB6)</f>
        <v>4-Mayor</v>
      </c>
      <c r="AD6" s="4" t="s">
        <v>114</v>
      </c>
      <c r="AG6" t="s">
        <v>86</v>
      </c>
      <c r="AI6" t="s">
        <v>115</v>
      </c>
    </row>
    <row r="7" spans="1:39" ht="32" x14ac:dyDescent="0.2">
      <c r="B7" s="5" t="s">
        <v>116</v>
      </c>
      <c r="D7" s="3" t="s">
        <v>117</v>
      </c>
      <c r="F7" s="4">
        <v>5</v>
      </c>
      <c r="G7" s="4" t="s">
        <v>118</v>
      </c>
      <c r="H7" s="4" t="str">
        <f>CONCATENATE(F7,"-",G7)</f>
        <v>5-Casi seguro</v>
      </c>
      <c r="I7" s="4" t="s">
        <v>119</v>
      </c>
      <c r="J7" s="4" t="s">
        <v>120</v>
      </c>
      <c r="L7" s="4">
        <v>5</v>
      </c>
      <c r="M7" s="4" t="s">
        <v>121</v>
      </c>
      <c r="N7" s="4" t="str">
        <f>CONCATENATE(L7,"-",M7)</f>
        <v>5-Catastrofico</v>
      </c>
      <c r="O7" s="4" t="s">
        <v>122</v>
      </c>
      <c r="Q7" s="4">
        <v>5</v>
      </c>
      <c r="R7" s="4" t="s">
        <v>121</v>
      </c>
      <c r="S7" s="4" t="str">
        <f>CONCATENATE(Q7,"-",R7)</f>
        <v>5-Catastrofico</v>
      </c>
      <c r="T7" s="4" t="s">
        <v>123</v>
      </c>
      <c r="V7" s="4">
        <v>5</v>
      </c>
      <c r="W7" s="4" t="s">
        <v>121</v>
      </c>
      <c r="X7" s="4" t="str">
        <f>CONCATENATE(V7,"-",W7)</f>
        <v>5-Catastrofico</v>
      </c>
      <c r="Y7" s="4" t="s">
        <v>124</v>
      </c>
      <c r="AA7" s="4">
        <v>5</v>
      </c>
      <c r="AB7" s="4" t="s">
        <v>121</v>
      </c>
      <c r="AC7" s="4" t="str">
        <f>CONCATENATE(AA7,"-",AB7)</f>
        <v>5-Catastrofico</v>
      </c>
      <c r="AD7" s="4" t="s">
        <v>125</v>
      </c>
    </row>
    <row r="8" spans="1:39" x14ac:dyDescent="0.2">
      <c r="B8" s="5" t="s">
        <v>126</v>
      </c>
      <c r="D8" s="5" t="s">
        <v>127</v>
      </c>
    </row>
    <row r="15" spans="1:39" x14ac:dyDescent="0.2">
      <c r="A15" s="637" t="s">
        <v>60</v>
      </c>
      <c r="B15" s="6"/>
      <c r="C15" s="638" t="s">
        <v>28</v>
      </c>
      <c r="D15" s="638"/>
      <c r="E15" s="638"/>
      <c r="F15" s="638"/>
      <c r="G15" s="638"/>
    </row>
    <row r="16" spans="1:39" x14ac:dyDescent="0.2">
      <c r="A16" s="637"/>
      <c r="B16" s="6"/>
      <c r="C16" s="6" t="s">
        <v>128</v>
      </c>
      <c r="D16" s="6" t="s">
        <v>129</v>
      </c>
      <c r="E16" s="6" t="s">
        <v>130</v>
      </c>
      <c r="F16" s="6" t="s">
        <v>131</v>
      </c>
      <c r="G16" s="6" t="s">
        <v>132</v>
      </c>
    </row>
    <row r="17" spans="1:7" x14ac:dyDescent="0.2">
      <c r="A17" s="637"/>
      <c r="B17" s="6" t="s">
        <v>133</v>
      </c>
      <c r="C17" s="7">
        <v>1</v>
      </c>
      <c r="D17" s="7">
        <v>2</v>
      </c>
      <c r="E17" s="8">
        <v>3</v>
      </c>
      <c r="F17" s="9">
        <v>4</v>
      </c>
      <c r="G17" s="10">
        <v>5</v>
      </c>
    </row>
    <row r="18" spans="1:7" x14ac:dyDescent="0.2">
      <c r="A18" s="637"/>
      <c r="B18" s="6" t="s">
        <v>53</v>
      </c>
      <c r="C18" s="11">
        <v>2</v>
      </c>
      <c r="D18" s="11">
        <v>4</v>
      </c>
      <c r="E18" s="8">
        <v>6</v>
      </c>
      <c r="F18" s="12">
        <v>8</v>
      </c>
      <c r="G18" s="10">
        <v>10</v>
      </c>
    </row>
    <row r="19" spans="1:7" x14ac:dyDescent="0.2">
      <c r="A19" s="637"/>
      <c r="B19" s="6" t="s">
        <v>51</v>
      </c>
      <c r="C19" s="11">
        <v>3</v>
      </c>
      <c r="D19" s="8">
        <v>6</v>
      </c>
      <c r="E19" s="12">
        <v>9</v>
      </c>
      <c r="F19" s="10">
        <v>12</v>
      </c>
      <c r="G19" s="10">
        <v>15</v>
      </c>
    </row>
    <row r="20" spans="1:7" x14ac:dyDescent="0.2">
      <c r="A20" s="637"/>
      <c r="B20" s="6" t="s">
        <v>134</v>
      </c>
      <c r="C20" s="8">
        <v>4</v>
      </c>
      <c r="D20" s="12">
        <v>8</v>
      </c>
      <c r="E20" s="12">
        <v>12</v>
      </c>
      <c r="F20" s="10">
        <v>16</v>
      </c>
      <c r="G20" s="13">
        <v>20</v>
      </c>
    </row>
    <row r="21" spans="1:7" x14ac:dyDescent="0.2">
      <c r="A21" s="637"/>
      <c r="B21" s="6" t="s">
        <v>135</v>
      </c>
      <c r="C21" s="12">
        <v>5</v>
      </c>
      <c r="D21" s="12">
        <v>10</v>
      </c>
      <c r="E21" s="10">
        <v>15</v>
      </c>
      <c r="F21" s="10">
        <v>20</v>
      </c>
      <c r="G21" s="13">
        <v>25</v>
      </c>
    </row>
    <row r="25" spans="1:7" x14ac:dyDescent="0.2">
      <c r="B25" t="s">
        <v>136</v>
      </c>
      <c r="C25" t="s">
        <v>137</v>
      </c>
      <c r="D25">
        <v>11</v>
      </c>
      <c r="E25" t="s">
        <v>138</v>
      </c>
      <c r="F25">
        <v>1</v>
      </c>
    </row>
    <row r="26" spans="1:7" x14ac:dyDescent="0.2">
      <c r="C26" t="s">
        <v>139</v>
      </c>
      <c r="D26">
        <v>12</v>
      </c>
      <c r="E26" t="s">
        <v>140</v>
      </c>
      <c r="F26">
        <v>2</v>
      </c>
    </row>
    <row r="27" spans="1:7" x14ac:dyDescent="0.2">
      <c r="C27" t="s">
        <v>141</v>
      </c>
      <c r="D27">
        <v>13</v>
      </c>
      <c r="E27" t="s">
        <v>142</v>
      </c>
      <c r="F27">
        <v>3</v>
      </c>
    </row>
    <row r="28" spans="1:7" x14ac:dyDescent="0.2">
      <c r="C28" t="s">
        <v>143</v>
      </c>
      <c r="D28">
        <v>14</v>
      </c>
      <c r="E28" t="s">
        <v>144</v>
      </c>
      <c r="F28">
        <v>4</v>
      </c>
    </row>
    <row r="29" spans="1:7" x14ac:dyDescent="0.2">
      <c r="C29" t="s">
        <v>145</v>
      </c>
      <c r="D29">
        <v>15</v>
      </c>
      <c r="E29" t="s">
        <v>146</v>
      </c>
      <c r="F29">
        <v>5</v>
      </c>
    </row>
    <row r="30" spans="1:7" x14ac:dyDescent="0.2">
      <c r="B30" t="s">
        <v>147</v>
      </c>
      <c r="C30" t="s">
        <v>137</v>
      </c>
      <c r="D30">
        <v>21</v>
      </c>
      <c r="E30" t="s">
        <v>140</v>
      </c>
      <c r="F30">
        <v>6</v>
      </c>
    </row>
    <row r="31" spans="1:7" x14ac:dyDescent="0.2">
      <c r="C31" t="s">
        <v>139</v>
      </c>
      <c r="D31">
        <v>22</v>
      </c>
      <c r="E31" t="s">
        <v>148</v>
      </c>
      <c r="F31">
        <v>7</v>
      </c>
    </row>
    <row r="32" spans="1:7" x14ac:dyDescent="0.2">
      <c r="C32" t="s">
        <v>141</v>
      </c>
      <c r="D32">
        <v>23</v>
      </c>
      <c r="E32" t="s">
        <v>149</v>
      </c>
      <c r="F32">
        <v>8</v>
      </c>
    </row>
    <row r="33" spans="2:6" x14ac:dyDescent="0.2">
      <c r="C33" t="s">
        <v>143</v>
      </c>
      <c r="D33">
        <v>24</v>
      </c>
      <c r="E33" t="s">
        <v>150</v>
      </c>
      <c r="F33">
        <v>9</v>
      </c>
    </row>
    <row r="34" spans="2:6" x14ac:dyDescent="0.2">
      <c r="C34" t="s">
        <v>145</v>
      </c>
      <c r="D34">
        <v>25</v>
      </c>
      <c r="E34" t="s">
        <v>151</v>
      </c>
      <c r="F34">
        <v>10</v>
      </c>
    </row>
    <row r="35" spans="2:6" x14ac:dyDescent="0.2">
      <c r="B35" t="s">
        <v>152</v>
      </c>
      <c r="C35" t="s">
        <v>137</v>
      </c>
      <c r="D35">
        <v>31</v>
      </c>
      <c r="E35" t="s">
        <v>153</v>
      </c>
      <c r="F35">
        <v>11</v>
      </c>
    </row>
    <row r="36" spans="2:6" x14ac:dyDescent="0.2">
      <c r="C36" t="s">
        <v>139</v>
      </c>
      <c r="D36">
        <v>32</v>
      </c>
      <c r="E36" t="s">
        <v>149</v>
      </c>
      <c r="F36">
        <v>12</v>
      </c>
    </row>
    <row r="37" spans="2:6" x14ac:dyDescent="0.2">
      <c r="C37" t="s">
        <v>141</v>
      </c>
      <c r="D37">
        <v>33</v>
      </c>
      <c r="E37" t="s">
        <v>154</v>
      </c>
      <c r="F37">
        <v>13</v>
      </c>
    </row>
    <row r="38" spans="2:6" x14ac:dyDescent="0.2">
      <c r="C38" t="s">
        <v>143</v>
      </c>
      <c r="D38">
        <v>34</v>
      </c>
      <c r="E38" t="s">
        <v>155</v>
      </c>
      <c r="F38">
        <v>14</v>
      </c>
    </row>
    <row r="39" spans="2:6" x14ac:dyDescent="0.2">
      <c r="C39" t="s">
        <v>145</v>
      </c>
      <c r="D39">
        <v>35</v>
      </c>
      <c r="E39" t="s">
        <v>156</v>
      </c>
      <c r="F39">
        <v>15</v>
      </c>
    </row>
    <row r="40" spans="2:6" x14ac:dyDescent="0.2">
      <c r="B40" t="s">
        <v>157</v>
      </c>
      <c r="C40" t="s">
        <v>137</v>
      </c>
      <c r="D40">
        <v>41</v>
      </c>
      <c r="E40" t="s">
        <v>158</v>
      </c>
      <c r="F40">
        <v>16</v>
      </c>
    </row>
    <row r="41" spans="2:6" x14ac:dyDescent="0.2">
      <c r="C41" t="s">
        <v>139</v>
      </c>
      <c r="D41">
        <v>42</v>
      </c>
      <c r="E41" t="s">
        <v>150</v>
      </c>
      <c r="F41">
        <v>17</v>
      </c>
    </row>
    <row r="42" spans="2:6" x14ac:dyDescent="0.2">
      <c r="C42" t="s">
        <v>141</v>
      </c>
      <c r="D42">
        <v>43</v>
      </c>
      <c r="E42" t="s">
        <v>159</v>
      </c>
      <c r="F42">
        <v>18</v>
      </c>
    </row>
    <row r="43" spans="2:6" x14ac:dyDescent="0.2">
      <c r="C43" t="s">
        <v>143</v>
      </c>
      <c r="D43">
        <v>44</v>
      </c>
      <c r="E43" t="s">
        <v>160</v>
      </c>
      <c r="F43">
        <v>19</v>
      </c>
    </row>
    <row r="44" spans="2:6" x14ac:dyDescent="0.2">
      <c r="C44" t="s">
        <v>145</v>
      </c>
      <c r="D44">
        <v>45</v>
      </c>
      <c r="E44" t="s">
        <v>52</v>
      </c>
      <c r="F44">
        <v>20</v>
      </c>
    </row>
    <row r="45" spans="2:6" x14ac:dyDescent="0.2">
      <c r="B45" t="s">
        <v>161</v>
      </c>
      <c r="C45" t="s">
        <v>137</v>
      </c>
      <c r="D45">
        <v>51</v>
      </c>
      <c r="E45" t="s">
        <v>162</v>
      </c>
      <c r="F45">
        <v>21</v>
      </c>
    </row>
    <row r="46" spans="2:6" x14ac:dyDescent="0.2">
      <c r="C46" t="s">
        <v>139</v>
      </c>
      <c r="D46">
        <v>52</v>
      </c>
      <c r="E46" t="s">
        <v>56</v>
      </c>
      <c r="F46">
        <v>22</v>
      </c>
    </row>
    <row r="47" spans="2:6" x14ac:dyDescent="0.2">
      <c r="C47" t="s">
        <v>141</v>
      </c>
      <c r="D47">
        <v>53</v>
      </c>
      <c r="E47" t="s">
        <v>156</v>
      </c>
      <c r="F47">
        <v>23</v>
      </c>
    </row>
    <row r="48" spans="2:6" x14ac:dyDescent="0.2">
      <c r="C48" t="s">
        <v>143</v>
      </c>
      <c r="D48">
        <v>54</v>
      </c>
      <c r="E48" t="s">
        <v>52</v>
      </c>
      <c r="F48">
        <v>24</v>
      </c>
    </row>
    <row r="49" spans="2:6" x14ac:dyDescent="0.2">
      <c r="C49" t="s">
        <v>145</v>
      </c>
      <c r="D49">
        <v>55</v>
      </c>
      <c r="E49" t="s">
        <v>163</v>
      </c>
      <c r="F49">
        <v>25</v>
      </c>
    </row>
    <row r="53" spans="2:6" x14ac:dyDescent="0.2">
      <c r="B53" t="s">
        <v>136</v>
      </c>
      <c r="C53" t="s">
        <v>164</v>
      </c>
      <c r="D53">
        <v>5</v>
      </c>
      <c r="E53" t="s">
        <v>165</v>
      </c>
    </row>
    <row r="54" spans="2:6" x14ac:dyDescent="0.2">
      <c r="C54" t="s">
        <v>166</v>
      </c>
      <c r="D54">
        <v>10</v>
      </c>
      <c r="E54" t="s">
        <v>56</v>
      </c>
    </row>
    <row r="55" spans="2:6" x14ac:dyDescent="0.2">
      <c r="C55" t="s">
        <v>167</v>
      </c>
      <c r="D55">
        <v>20</v>
      </c>
      <c r="E55" t="s">
        <v>52</v>
      </c>
    </row>
    <row r="56" spans="2:6" x14ac:dyDescent="0.2">
      <c r="B56" t="s">
        <v>147</v>
      </c>
      <c r="C56" t="s">
        <v>168</v>
      </c>
      <c r="D56">
        <v>10</v>
      </c>
      <c r="E56" t="s">
        <v>169</v>
      </c>
    </row>
    <row r="57" spans="2:6" x14ac:dyDescent="0.2">
      <c r="C57" t="s">
        <v>170</v>
      </c>
      <c r="D57">
        <v>20</v>
      </c>
      <c r="E57" t="s">
        <v>171</v>
      </c>
    </row>
    <row r="58" spans="2:6" x14ac:dyDescent="0.2">
      <c r="C58" t="s">
        <v>172</v>
      </c>
      <c r="D58">
        <v>40</v>
      </c>
      <c r="E58" t="s">
        <v>173</v>
      </c>
    </row>
    <row r="59" spans="2:6" x14ac:dyDescent="0.2">
      <c r="B59" t="s">
        <v>152</v>
      </c>
      <c r="C59" t="s">
        <v>168</v>
      </c>
      <c r="D59">
        <v>15</v>
      </c>
      <c r="E59" t="s">
        <v>174</v>
      </c>
    </row>
    <row r="60" spans="2:6" x14ac:dyDescent="0.2">
      <c r="C60" t="s">
        <v>170</v>
      </c>
      <c r="D60">
        <v>30</v>
      </c>
      <c r="E60" t="s">
        <v>175</v>
      </c>
    </row>
    <row r="61" spans="2:6" x14ac:dyDescent="0.2">
      <c r="C61" t="s">
        <v>172</v>
      </c>
      <c r="D61">
        <v>60</v>
      </c>
      <c r="E61" t="s">
        <v>57</v>
      </c>
    </row>
    <row r="62" spans="2:6" x14ac:dyDescent="0.2">
      <c r="B62" t="s">
        <v>157</v>
      </c>
      <c r="C62" t="s">
        <v>168</v>
      </c>
      <c r="D62">
        <v>20</v>
      </c>
      <c r="E62" t="s">
        <v>171</v>
      </c>
    </row>
    <row r="63" spans="2:6" x14ac:dyDescent="0.2">
      <c r="C63" t="s">
        <v>170</v>
      </c>
      <c r="D63">
        <v>40</v>
      </c>
      <c r="E63" t="s">
        <v>173</v>
      </c>
    </row>
    <row r="64" spans="2:6" x14ac:dyDescent="0.2">
      <c r="C64" t="s">
        <v>172</v>
      </c>
      <c r="D64">
        <v>80</v>
      </c>
      <c r="E64" t="s">
        <v>176</v>
      </c>
    </row>
    <row r="65" spans="2:5" x14ac:dyDescent="0.2">
      <c r="B65" t="s">
        <v>161</v>
      </c>
      <c r="C65" t="s">
        <v>168</v>
      </c>
      <c r="D65">
        <v>25</v>
      </c>
      <c r="E65" t="s">
        <v>163</v>
      </c>
    </row>
    <row r="66" spans="2:5" x14ac:dyDescent="0.2">
      <c r="C66" t="s">
        <v>170</v>
      </c>
      <c r="D66">
        <v>50</v>
      </c>
      <c r="E66" t="s">
        <v>177</v>
      </c>
    </row>
    <row r="67" spans="2:5" x14ac:dyDescent="0.2">
      <c r="C67" t="s">
        <v>172</v>
      </c>
      <c r="D67">
        <v>100</v>
      </c>
      <c r="E67" t="s">
        <v>178</v>
      </c>
    </row>
  </sheetData>
  <mergeCells count="7">
    <mergeCell ref="V1:Y1"/>
    <mergeCell ref="AA1:AD1"/>
    <mergeCell ref="A15:A21"/>
    <mergeCell ref="C15:G15"/>
    <mergeCell ref="F1:J1"/>
    <mergeCell ref="L1:O1"/>
    <mergeCell ref="Q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9</vt:i4>
      </vt:variant>
    </vt:vector>
  </HeadingPairs>
  <TitlesOfParts>
    <vt:vector size="9" baseType="lpstr">
      <vt:lpstr>Riesgos de Corrupción</vt:lpstr>
      <vt:lpstr>Gestión de Riesgos</vt:lpstr>
      <vt:lpstr>Racionalización de Trámites</vt:lpstr>
      <vt:lpstr>RendiciónCuentas</vt:lpstr>
      <vt:lpstr>Atención al Ciudadano</vt:lpstr>
      <vt:lpstr>Tranparencia y Acceso a Inf. </vt:lpstr>
      <vt:lpstr>Integridad</vt:lpstr>
      <vt:lpstr>Resultados</vt:lpstr>
      <vt:lpstr>Hoja2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Yuly Andrea Huertas Alonso</cp:lastModifiedBy>
  <cp:lastPrinted>2019-01-30T16:42:27Z</cp:lastPrinted>
  <dcterms:created xsi:type="dcterms:W3CDTF">2017-01-23T15:51:20Z</dcterms:created>
  <dcterms:modified xsi:type="dcterms:W3CDTF">2022-12-29T21:24:34Z</dcterms:modified>
</cp:coreProperties>
</file>