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uz Marina\Downloads\"/>
    </mc:Choice>
  </mc:AlternateContent>
  <xr:revisionPtr revIDLastSave="0" documentId="8_{C29B5FD8-73A7-4342-83CE-E5BBEF262621}" xr6:coauthVersionLast="47" xr6:coauthVersionMax="47" xr10:uidLastSave="{00000000-0000-0000-0000-000000000000}"/>
  <bookViews>
    <workbookView xWindow="-120" yWindow="-120" windowWidth="20730" windowHeight="11160" tabRatio="848" firstSheet="1" activeTab="4" xr2:uid="{00000000-000D-0000-FFFF-FFFF00000000}"/>
  </bookViews>
  <sheets>
    <sheet name="Hoja1" sheetId="18" state="hidden" r:id="rId1"/>
    <sheet name="OCTAVOS -CUARTOS-SEMI-FINAL" sheetId="34" r:id="rId2"/>
    <sheet name="FASE 1 MASCULINO" sheetId="17" r:id="rId3"/>
    <sheet name="GOLEADOR" sheetId="31" r:id="rId4"/>
    <sheet name="SANCIONES" sheetId="30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02" i="31" l="1"/>
  <c r="S202" i="31"/>
  <c r="R201" i="31" l="1"/>
  <c r="S201" i="31"/>
  <c r="R200" i="31"/>
  <c r="S200" i="31"/>
  <c r="R52" i="33"/>
  <c r="Q52" i="33"/>
  <c r="R51" i="33"/>
  <c r="Q51" i="33"/>
  <c r="R50" i="33"/>
  <c r="Q50" i="33"/>
  <c r="R49" i="33"/>
  <c r="Q49" i="33"/>
  <c r="R48" i="33"/>
  <c r="Q48" i="33"/>
  <c r="R47" i="33"/>
  <c r="Q47" i="33"/>
  <c r="R46" i="33"/>
  <c r="Q46" i="33"/>
  <c r="R45" i="33"/>
  <c r="Q45" i="33"/>
  <c r="R44" i="33"/>
  <c r="Q44" i="33"/>
  <c r="R43" i="33"/>
  <c r="Q43" i="33"/>
  <c r="R42" i="33"/>
  <c r="Q42" i="33"/>
  <c r="R41" i="33"/>
  <c r="Q41" i="33"/>
  <c r="R40" i="33"/>
  <c r="Q40" i="33"/>
  <c r="R39" i="33"/>
  <c r="Q39" i="33"/>
  <c r="R38" i="33"/>
  <c r="Q38" i="33"/>
  <c r="R37" i="33"/>
  <c r="Q37" i="33"/>
  <c r="R36" i="33"/>
  <c r="Q36" i="33"/>
  <c r="R35" i="33"/>
  <c r="Q35" i="33"/>
  <c r="R34" i="33"/>
  <c r="Q34" i="33"/>
  <c r="R33" i="33"/>
  <c r="Q33" i="33"/>
  <c r="R32" i="33"/>
  <c r="Q32" i="33"/>
  <c r="R31" i="33"/>
  <c r="Q31" i="33"/>
  <c r="R30" i="33"/>
  <c r="Q30" i="33"/>
  <c r="R29" i="33"/>
  <c r="Q29" i="33"/>
  <c r="R28" i="33"/>
  <c r="Q28" i="33"/>
  <c r="R27" i="33"/>
  <c r="Q27" i="33"/>
  <c r="R26" i="33"/>
  <c r="Q26" i="33"/>
  <c r="R25" i="33"/>
  <c r="Q25" i="33"/>
  <c r="R24" i="33"/>
  <c r="Q24" i="33"/>
  <c r="R23" i="33"/>
  <c r="Q23" i="33"/>
  <c r="R22" i="33"/>
  <c r="Q22" i="33"/>
  <c r="R21" i="33"/>
  <c r="Q21" i="33"/>
  <c r="R20" i="33"/>
  <c r="Q20" i="33"/>
  <c r="R19" i="33"/>
  <c r="Q19" i="33"/>
  <c r="R18" i="33"/>
  <c r="Q18" i="33"/>
  <c r="R17" i="33"/>
  <c r="Q17" i="33"/>
  <c r="R16" i="33"/>
  <c r="Q16" i="33"/>
  <c r="R15" i="33"/>
  <c r="Q15" i="33"/>
  <c r="R14" i="33"/>
  <c r="Q14" i="33"/>
  <c r="S137" i="32"/>
  <c r="R137" i="32"/>
  <c r="S134" i="32"/>
  <c r="R134" i="32"/>
  <c r="S130" i="32"/>
  <c r="R130" i="32"/>
  <c r="S126" i="32"/>
  <c r="R126" i="32"/>
  <c r="S125" i="32"/>
  <c r="R125" i="32"/>
  <c r="S120" i="32"/>
  <c r="R120" i="32"/>
  <c r="S119" i="32"/>
  <c r="R119" i="32"/>
  <c r="S116" i="32"/>
  <c r="R116" i="32"/>
  <c r="S112" i="32"/>
  <c r="R112" i="32"/>
  <c r="S109" i="32"/>
  <c r="R109" i="32"/>
  <c r="S107" i="32"/>
  <c r="R107" i="32"/>
  <c r="S102" i="32"/>
  <c r="R102" i="32"/>
  <c r="S97" i="32"/>
  <c r="R97" i="32"/>
  <c r="S93" i="32"/>
  <c r="R93" i="32"/>
  <c r="S91" i="32"/>
  <c r="R91" i="32"/>
  <c r="S88" i="32"/>
  <c r="R88" i="32"/>
  <c r="S85" i="32"/>
  <c r="R85" i="32"/>
  <c r="S84" i="32"/>
  <c r="R84" i="32"/>
  <c r="S80" i="32"/>
  <c r="R80" i="32"/>
  <c r="S77" i="32"/>
  <c r="R77" i="32"/>
  <c r="S76" i="32"/>
  <c r="R76" i="32"/>
  <c r="S73" i="32"/>
  <c r="R73" i="32"/>
  <c r="S68" i="32"/>
  <c r="R68" i="32"/>
  <c r="S61" i="32"/>
  <c r="R61" i="32"/>
  <c r="S60" i="32"/>
  <c r="R60" i="32"/>
  <c r="S57" i="32"/>
  <c r="R57" i="32"/>
  <c r="S53" i="32"/>
  <c r="R53" i="32"/>
  <c r="S52" i="32"/>
  <c r="R52" i="32"/>
  <c r="S50" i="32"/>
  <c r="R50" i="32"/>
  <c r="S45" i="32"/>
  <c r="R45" i="32"/>
  <c r="S43" i="32"/>
  <c r="R43" i="32"/>
  <c r="S39" i="32"/>
  <c r="R39" i="32"/>
  <c r="S38" i="32"/>
  <c r="R38" i="32"/>
  <c r="S33" i="32"/>
  <c r="R33" i="32"/>
  <c r="S29" i="32"/>
  <c r="R29" i="32"/>
  <c r="S25" i="32"/>
  <c r="R25" i="32"/>
  <c r="S21" i="32"/>
  <c r="R21" i="32"/>
  <c r="S18" i="32"/>
  <c r="R18" i="32"/>
  <c r="S14" i="32"/>
  <c r="R14" i="32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S163" i="31"/>
  <c r="R163" i="31"/>
  <c r="S162" i="31"/>
  <c r="R162" i="31"/>
  <c r="S161" i="31"/>
  <c r="R161" i="31"/>
  <c r="S160" i="31"/>
  <c r="R160" i="31"/>
  <c r="S159" i="31"/>
  <c r="R159" i="31"/>
  <c r="S158" i="31"/>
  <c r="R158" i="31"/>
  <c r="S157" i="31"/>
  <c r="R157" i="31"/>
  <c r="S156" i="31"/>
  <c r="R156" i="31"/>
  <c r="S155" i="31"/>
  <c r="R155" i="31"/>
  <c r="S154" i="31"/>
  <c r="R154" i="31"/>
  <c r="S153" i="31"/>
  <c r="R153" i="31"/>
  <c r="S152" i="31"/>
  <c r="R152" i="31"/>
  <c r="S151" i="31"/>
  <c r="R151" i="31"/>
  <c r="S150" i="31"/>
  <c r="R150" i="31"/>
  <c r="S149" i="31"/>
  <c r="R149" i="31"/>
  <c r="S148" i="31"/>
  <c r="R148" i="31"/>
  <c r="S147" i="31"/>
  <c r="R147" i="31"/>
  <c r="S146" i="31"/>
  <c r="R146" i="31"/>
  <c r="S145" i="31"/>
  <c r="R145" i="31"/>
  <c r="S144" i="31"/>
  <c r="R144" i="31"/>
  <c r="S143" i="31"/>
  <c r="R143" i="31"/>
  <c r="S142" i="31"/>
  <c r="R142" i="31"/>
  <c r="S141" i="31"/>
  <c r="R141" i="31"/>
  <c r="S140" i="31"/>
  <c r="R140" i="31"/>
  <c r="S139" i="31"/>
  <c r="R139" i="31"/>
  <c r="S138" i="31"/>
  <c r="R138" i="31"/>
  <c r="S137" i="31"/>
  <c r="R137" i="31"/>
  <c r="S136" i="31"/>
  <c r="R136" i="31"/>
  <c r="S135" i="31"/>
  <c r="R135" i="31"/>
  <c r="S134" i="31"/>
  <c r="R134" i="31"/>
  <c r="S133" i="31"/>
  <c r="R133" i="31"/>
  <c r="S132" i="31"/>
  <c r="R132" i="31"/>
  <c r="S131" i="31"/>
  <c r="R131" i="31"/>
  <c r="S130" i="31"/>
  <c r="R130" i="31"/>
  <c r="S129" i="31"/>
  <c r="R129" i="31"/>
  <c r="S128" i="31"/>
  <c r="R128" i="31"/>
  <c r="S127" i="31"/>
  <c r="R127" i="31"/>
  <c r="S126" i="31"/>
  <c r="R126" i="31"/>
  <c r="S125" i="31"/>
  <c r="R125" i="31"/>
  <c r="S124" i="31"/>
  <c r="R124" i="31"/>
  <c r="S123" i="31"/>
  <c r="R123" i="31"/>
  <c r="S122" i="31"/>
  <c r="R122" i="31"/>
  <c r="S121" i="31"/>
  <c r="R121" i="31"/>
  <c r="S120" i="31"/>
  <c r="R120" i="31"/>
  <c r="S119" i="31"/>
  <c r="R119" i="31"/>
  <c r="S118" i="31"/>
  <c r="R118" i="31"/>
  <c r="S117" i="31"/>
  <c r="R117" i="31"/>
  <c r="S116" i="31"/>
  <c r="R116" i="31"/>
  <c r="S115" i="31"/>
  <c r="R115" i="31"/>
  <c r="S114" i="31"/>
  <c r="R114" i="31"/>
  <c r="S113" i="31"/>
  <c r="R113" i="31"/>
  <c r="S112" i="31"/>
  <c r="R112" i="31"/>
  <c r="S111" i="31"/>
  <c r="R111" i="31"/>
  <c r="S110" i="31"/>
  <c r="R110" i="31"/>
  <c r="S109" i="31"/>
  <c r="R109" i="31"/>
  <c r="S108" i="31"/>
  <c r="R108" i="31"/>
  <c r="S107" i="31"/>
  <c r="R107" i="31"/>
  <c r="S106" i="31"/>
  <c r="R106" i="31"/>
  <c r="S105" i="31"/>
  <c r="R105" i="31"/>
  <c r="S104" i="31"/>
  <c r="R104" i="31"/>
  <c r="S103" i="31"/>
  <c r="R103" i="31"/>
  <c r="S102" i="31"/>
  <c r="R102" i="31"/>
  <c r="S101" i="31"/>
  <c r="R101" i="31"/>
  <c r="S100" i="31"/>
  <c r="R100" i="31"/>
  <c r="S99" i="31"/>
  <c r="R99" i="31"/>
  <c r="S98" i="31"/>
  <c r="R98" i="31"/>
  <c r="S97" i="31"/>
  <c r="R97" i="31"/>
  <c r="S96" i="31"/>
  <c r="R96" i="31"/>
  <c r="S95" i="31"/>
  <c r="R95" i="31"/>
  <c r="S94" i="31"/>
  <c r="R94" i="31"/>
  <c r="S93" i="31"/>
  <c r="R93" i="31"/>
  <c r="S92" i="31"/>
  <c r="R92" i="31"/>
  <c r="S91" i="31"/>
  <c r="R91" i="31"/>
  <c r="S90" i="31"/>
  <c r="R90" i="31"/>
  <c r="S89" i="31"/>
  <c r="R89" i="31"/>
  <c r="S88" i="31"/>
  <c r="R88" i="31"/>
  <c r="S87" i="31"/>
  <c r="R87" i="31"/>
  <c r="S86" i="31"/>
  <c r="R86" i="31"/>
  <c r="S85" i="31"/>
  <c r="R85" i="31"/>
  <c r="S84" i="31"/>
  <c r="R84" i="31"/>
  <c r="S83" i="31"/>
  <c r="R83" i="31"/>
  <c r="S82" i="31"/>
  <c r="R82" i="31"/>
  <c r="S81" i="31"/>
  <c r="R81" i="31"/>
  <c r="S80" i="31"/>
  <c r="R80" i="31"/>
  <c r="S79" i="31"/>
  <c r="R79" i="31"/>
  <c r="S78" i="31"/>
  <c r="R78" i="31"/>
  <c r="S77" i="31"/>
  <c r="R77" i="31"/>
  <c r="S76" i="31"/>
  <c r="R76" i="31"/>
  <c r="S75" i="31"/>
  <c r="R75" i="31"/>
  <c r="S74" i="31"/>
  <c r="R74" i="31"/>
  <c r="S73" i="31"/>
  <c r="R73" i="31"/>
  <c r="S72" i="31"/>
  <c r="R72" i="31"/>
  <c r="S71" i="31"/>
  <c r="R71" i="31"/>
  <c r="S70" i="31"/>
  <c r="R70" i="31"/>
  <c r="S69" i="31"/>
  <c r="R69" i="31"/>
  <c r="S68" i="31"/>
  <c r="R68" i="31"/>
  <c r="S67" i="31"/>
  <c r="R67" i="31"/>
  <c r="S66" i="31"/>
  <c r="R66" i="31"/>
  <c r="S65" i="31"/>
  <c r="R65" i="31"/>
  <c r="S64" i="31"/>
  <c r="R64" i="31"/>
  <c r="S63" i="31"/>
  <c r="R63" i="31"/>
  <c r="S62" i="31"/>
  <c r="R62" i="31"/>
  <c r="S61" i="31"/>
  <c r="R61" i="31"/>
  <c r="S60" i="31"/>
  <c r="R60" i="31"/>
  <c r="S59" i="31"/>
  <c r="R59" i="31"/>
  <c r="S58" i="31"/>
  <c r="R58" i="31"/>
  <c r="S57" i="31"/>
  <c r="R57" i="31"/>
  <c r="S56" i="31"/>
  <c r="R56" i="31"/>
  <c r="S55" i="31"/>
  <c r="R55" i="31"/>
  <c r="S54" i="31"/>
  <c r="R54" i="31"/>
  <c r="S53" i="31"/>
  <c r="R53" i="31"/>
  <c r="S52" i="31"/>
  <c r="R52" i="31"/>
  <c r="S51" i="31"/>
  <c r="R51" i="31"/>
  <c r="S50" i="31"/>
  <c r="R50" i="31"/>
  <c r="S49" i="31"/>
  <c r="R49" i="31"/>
  <c r="S48" i="31"/>
  <c r="R48" i="31"/>
  <c r="S47" i="31"/>
  <c r="R47" i="31"/>
  <c r="S46" i="31"/>
  <c r="R46" i="31"/>
  <c r="S45" i="31"/>
  <c r="R45" i="31"/>
  <c r="S44" i="31"/>
  <c r="R44" i="31"/>
  <c r="S43" i="31"/>
  <c r="R43" i="31"/>
  <c r="S42" i="31"/>
  <c r="R42" i="31"/>
  <c r="S41" i="31"/>
  <c r="R41" i="31"/>
  <c r="S40" i="31"/>
  <c r="R40" i="31"/>
  <c r="S39" i="31"/>
  <c r="R39" i="31"/>
  <c r="S38" i="31"/>
  <c r="R38" i="31"/>
  <c r="S37" i="31"/>
  <c r="R37" i="31"/>
  <c r="S36" i="31"/>
  <c r="R36" i="31"/>
  <c r="S35" i="31"/>
  <c r="R35" i="31"/>
  <c r="S34" i="31"/>
  <c r="R34" i="31"/>
  <c r="S33" i="31"/>
  <c r="R33" i="31"/>
  <c r="S32" i="31"/>
  <c r="R32" i="31"/>
  <c r="S31" i="31"/>
  <c r="R31" i="31"/>
  <c r="S30" i="31"/>
  <c r="R30" i="31"/>
  <c r="S29" i="31"/>
  <c r="R29" i="31"/>
  <c r="S28" i="31"/>
  <c r="R28" i="31"/>
  <c r="S27" i="31"/>
  <c r="R27" i="31"/>
  <c r="S26" i="31"/>
  <c r="R26" i="31"/>
  <c r="S25" i="31"/>
  <c r="R25" i="31"/>
  <c r="S24" i="31"/>
  <c r="R24" i="31"/>
  <c r="S23" i="31"/>
  <c r="R23" i="31"/>
  <c r="S22" i="31"/>
  <c r="R22" i="31"/>
  <c r="S21" i="31"/>
  <c r="R21" i="31"/>
  <c r="S20" i="31"/>
  <c r="R20" i="31"/>
  <c r="S19" i="31"/>
  <c r="R19" i="31"/>
  <c r="S18" i="31"/>
  <c r="R18" i="31"/>
  <c r="S17" i="31"/>
  <c r="R17" i="31"/>
  <c r="S16" i="31"/>
  <c r="R16" i="31"/>
  <c r="S15" i="31"/>
  <c r="R15" i="31"/>
  <c r="S14" i="31"/>
  <c r="R14" i="31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218" i="17"/>
  <c r="C197" i="17"/>
  <c r="C215" i="17" s="1"/>
  <c r="C195" i="17"/>
  <c r="F222" i="17" s="1"/>
  <c r="C173" i="17"/>
  <c r="F179" i="17" s="1"/>
  <c r="F182" i="17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100" i="17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Z112" i="17" s="1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Z18" i="17" s="1"/>
  <c r="AA16" i="17"/>
  <c r="Y16" i="17"/>
  <c r="X16" i="17"/>
  <c r="AA14" i="17"/>
  <c r="Y14" i="17"/>
  <c r="X14" i="17"/>
  <c r="AA12" i="17"/>
  <c r="Y12" i="17"/>
  <c r="X12" i="17"/>
  <c r="C221" i="17"/>
  <c r="F219" i="17"/>
  <c r="C209" i="17"/>
  <c r="C162" i="17"/>
  <c r="C149" i="17"/>
  <c r="C212" i="17"/>
  <c r="F221" i="17"/>
  <c r="F191" i="17"/>
  <c r="C213" i="17"/>
  <c r="C219" i="17"/>
  <c r="F188" i="17"/>
  <c r="C186" i="17"/>
  <c r="F90" i="17"/>
  <c r="F149" i="17"/>
  <c r="F152" i="17"/>
  <c r="F155" i="17"/>
  <c r="F158" i="17"/>
  <c r="C159" i="17"/>
  <c r="C87" i="17"/>
  <c r="F87" i="17"/>
  <c r="F96" i="17"/>
  <c r="F93" i="17"/>
  <c r="C88" i="17"/>
  <c r="C63" i="17"/>
  <c r="C29" i="17"/>
  <c r="C32" i="17"/>
  <c r="C35" i="17"/>
  <c r="C38" i="17"/>
  <c r="F32" i="17"/>
  <c r="C27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V105" i="21" s="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O101" i="21" s="1"/>
  <c r="W99" i="21"/>
  <c r="U99" i="21"/>
  <c r="T99" i="21"/>
  <c r="Q99" i="21"/>
  <c r="P99" i="21"/>
  <c r="O99" i="21" s="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V80" i="21" s="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W51" i="21" s="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P43" i="21" s="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P15" i="21" s="1"/>
  <c r="X13" i="21"/>
  <c r="V13" i="21"/>
  <c r="U13" i="21"/>
  <c r="W13" i="21" s="1"/>
  <c r="R13" i="21"/>
  <c r="Q13" i="21"/>
  <c r="V103" i="21"/>
  <c r="W47" i="21" l="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<sst xmlns="http://schemas.openxmlformats.org/spreadsheetml/2006/main" count="2323" uniqueCount="572">
  <si>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</si>
  <si>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</si>
  <si>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</si>
  <si>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</si>
  <si>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</si>
  <si>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</si>
  <si>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</si>
  <si>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</si>
  <si>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</si>
  <si>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</si>
  <si>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</si>
  <si>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</si>
  <si>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</si>
  <si>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</si>
  <si>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</si>
  <si>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</si>
  <si>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</si>
  <si>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</si>
  <si>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</si>
  <si>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</si>
  <si>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</si>
  <si>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</si>
  <si>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</si>
  <si>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</si>
  <si>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</si>
  <si>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</si>
  <si>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</si>
  <si>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</si>
  <si>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</si>
  <si>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</si>
  <si>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</si>
  <si>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</si>
  <si>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</si>
  <si>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</si>
  <si>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</si>
  <si>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</si>
  <si>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</si>
  <si>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</si>
  <si>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</si>
  <si>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</si>
  <si>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</si>
  <si>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</si>
  <si>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</si>
  <si>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</si>
  <si>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</si>
  <si>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</si>
  <si>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</si>
  <si>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</si>
  <si>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</si>
  <si>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</si>
  <si>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</si>
  <si>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</si>
  <si>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</si>
  <si>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</si>
  <si>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</si>
  <si>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</si>
  <si>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</si>
  <si>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</si>
  <si>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</si>
  <si>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</si>
  <si>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</si>
  <si>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</si>
  <si>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</si>
  <si>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</si>
  <si>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</si>
  <si>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</si>
  <si>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</si>
  <si>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</si>
  <si>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</si>
  <si>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</si>
  <si>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</si>
  <si>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</si>
  <si>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</si>
  <si>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</si>
  <si>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</si>
  <si>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</si>
  <si>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</si>
  <si>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</si>
  <si>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</si>
  <si>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</si>
  <si>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</si>
  <si>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</si>
  <si>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</si>
  <si>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</si>
  <si>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</si>
  <si>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</si>
  <si>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</si>
  <si>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</si>
  <si>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</si>
  <si>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</si>
  <si>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</si>
  <si>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</si>
  <si>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</si>
  <si>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</si>
  <si>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</si>
  <si>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</si>
  <si>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</si>
  <si>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</si>
  <si>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</si>
  <si>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</si>
  <si>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</si>
  <si>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</si>
  <si>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</si>
  <si>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</si>
  <si>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</si>
  <si>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</si>
  <si>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</si>
  <si>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</si>
  <si>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</si>
  <si>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</si>
  <si>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</si>
  <si>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</si>
  <si>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</si>
  <si>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</si>
  <si>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</si>
  <si>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</si>
  <si>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</si>
  <si>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</si>
  <si>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</si>
  <si>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</si>
  <si>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</si>
  <si>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</si>
  <si>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</si>
  <si>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</si>
  <si>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</si>
  <si>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</si>
  <si>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</si>
  <si>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</si>
  <si>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</si>
  <si>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</si>
  <si>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</si>
  <si>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</si>
  <si>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</si>
  <si>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</si>
  <si>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</si>
  <si>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</si>
  <si>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</si>
  <si>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</si>
  <si>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</si>
  <si>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</si>
  <si>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</si>
  <si>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</si>
  <si>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</si>
  <si>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</si>
  <si>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</si>
  <si>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</si>
  <si>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</si>
  <si>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</si>
  <si>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</si>
  <si>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</si>
  <si>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</si>
  <si>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</si>
  <si>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</si>
  <si>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</si>
  <si>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</si>
  <si>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</si>
  <si>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</si>
  <si>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</si>
  <si>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</si>
  <si>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</si>
  <si>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</si>
  <si>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</si>
  <si>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</si>
  <si>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</si>
  <si>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</si>
  <si>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</si>
  <si>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</si>
  <si>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</si>
  <si>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</si>
  <si>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</si>
  <si>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</si>
  <si>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</si>
  <si>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</si>
  <si>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</si>
  <si>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</si>
  <si>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</si>
  <si>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</si>
  <si>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</si>
  <si>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</si>
  <si>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</si>
  <si>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</si>
  <si>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</si>
  <si>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</si>
  <si>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</si>
  <si>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</si>
  <si>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</si>
  <si>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</si>
  <si>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</si>
  <si>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</si>
  <si>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</si>
  <si>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</si>
  <si>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</si>
  <si>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</si>
  <si>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</si>
  <si>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</si>
  <si>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</si>
  <si>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</si>
  <si>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</si>
  <si>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</si>
  <si>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</si>
  <si>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</si>
  <si>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</si>
  <si>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</si>
  <si>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</si>
  <si>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6FV</t>
  </si>
  <si>
    <t>7FV</t>
  </si>
  <si>
    <t>8FV</t>
  </si>
  <si>
    <t>9FV</t>
  </si>
  <si>
    <t>10FV</t>
  </si>
  <si>
    <t>4TOS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</si>
  <si>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</si>
  <si>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</si>
  <si>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</si>
  <si>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</si>
  <si>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</si>
  <si>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</si>
  <si>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</si>
  <si>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</si>
  <si>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</si>
  <si>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</si>
  <si>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</si>
  <si>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</si>
  <si>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</si>
  <si>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</si>
  <si>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</si>
  <si>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</si>
  <si>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</si>
  <si>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</si>
  <si>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</si>
  <si>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</si>
  <si>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</si>
  <si>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</si>
  <si>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</si>
  <si>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</si>
  <si>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</si>
  <si>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</si>
  <si>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</si>
  <si>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</si>
  <si>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</si>
  <si>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</si>
  <si>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</si>
  <si>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</si>
  <si>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</si>
  <si>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</si>
  <si>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</si>
  <si>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</si>
  <si>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</si>
  <si>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</si>
  <si>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</si>
  <si>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</si>
  <si>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</si>
  <si>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</si>
  <si>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</si>
  <si>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</si>
  <si>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</si>
  <si>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</si>
  <si>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</si>
  <si>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</si>
  <si>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</si>
  <si>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</si>
  <si>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</si>
  <si>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</si>
  <si>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</si>
  <si>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</si>
  <si>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</si>
  <si>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</si>
  <si>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</si>
  <si>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</si>
  <si>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</si>
  <si>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</si>
  <si>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</si>
  <si>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</si>
  <si>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</si>
  <si>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</si>
  <si>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</si>
  <si>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</si>
  <si>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</si>
  <si>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</si>
  <si>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</si>
  <si>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</si>
  <si>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</si>
  <si>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</si>
  <si>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</si>
  <si>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</si>
  <si>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</si>
  <si>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</si>
  <si>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</si>
  <si>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</si>
  <si>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</si>
  <si>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</si>
  <si>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</si>
  <si>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</si>
  <si>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</si>
  <si>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</si>
  <si>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</si>
  <si>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</si>
  <si>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</si>
  <si>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</si>
  <si>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</si>
  <si>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</si>
  <si>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</si>
  <si>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</si>
  <si>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</si>
  <si>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</si>
  <si>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</si>
  <si>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</si>
  <si>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</si>
  <si>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</si>
  <si>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</si>
  <si>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</si>
  <si>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</si>
  <si>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</si>
  <si>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</si>
  <si>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</si>
  <si>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</si>
  <si>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</si>
  <si>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</si>
  <si>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</si>
  <si>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</si>
  <si>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</si>
  <si>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</si>
  <si>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</si>
  <si>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</si>
  <si>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</si>
  <si>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</si>
  <si>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</si>
  <si>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</si>
  <si>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</si>
  <si>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</si>
  <si>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</si>
  <si>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</si>
  <si>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</si>
  <si>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</si>
  <si>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</si>
  <si>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</si>
  <si>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</si>
  <si>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</si>
  <si>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</si>
  <si>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</si>
  <si>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</si>
  <si>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</si>
  <si>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</si>
  <si>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</si>
  <si>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</si>
  <si>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</si>
  <si>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</si>
  <si>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</si>
  <si>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</si>
  <si>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</si>
  <si>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</si>
  <si>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</si>
  <si>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</si>
  <si>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</si>
  <si>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</si>
  <si>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</si>
  <si>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</si>
  <si>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</si>
  <si>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</si>
  <si>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</si>
  <si>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</si>
  <si>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</si>
  <si>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</si>
  <si>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</si>
  <si>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</si>
  <si>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</si>
  <si>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</si>
  <si>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</si>
  <si>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</si>
  <si>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</si>
  <si>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</si>
  <si>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</si>
  <si>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</si>
  <si>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</si>
  <si>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</si>
  <si>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</si>
  <si>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</si>
  <si>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</si>
  <si>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</si>
  <si>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</si>
  <si>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</si>
  <si>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</si>
  <si>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</si>
  <si>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</si>
  <si>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</si>
  <si>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</si>
  <si>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</si>
  <si>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</si>
  <si>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</si>
  <si>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</si>
  <si>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</si>
  <si>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</si>
  <si>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</si>
  <si>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</si>
  <si>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</si>
  <si>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</si>
  <si>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</si>
  <si>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</si>
  <si>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</si>
  <si>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</si>
  <si>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</si>
  <si>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</si>
  <si>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</si>
  <si>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</si>
  <si>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</si>
  <si>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</si>
  <si>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</si>
  <si>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</si>
  <si>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</si>
  <si>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</si>
  <si>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</si>
  <si>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</si>
  <si>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</si>
  <si>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</si>
  <si>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</si>
  <si>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</si>
  <si>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</si>
  <si>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</si>
  <si>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</si>
  <si>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</si>
  <si>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</si>
  <si>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</si>
  <si>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</si>
  <si>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</si>
  <si>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</si>
  <si>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</si>
  <si>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</si>
  <si>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</si>
  <si>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</si>
  <si>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</si>
  <si>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</si>
  <si>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</si>
  <si>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</si>
  <si>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</si>
  <si>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</si>
  <si>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</si>
  <si>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</si>
  <si>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</si>
  <si>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</si>
  <si>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</si>
  <si>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</si>
  <si>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</si>
  <si>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</si>
  <si>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</si>
  <si>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</si>
  <si>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</si>
  <si>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</si>
  <si>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</si>
  <si>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</si>
  <si>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</si>
  <si>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</si>
  <si>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</si>
  <si>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</si>
  <si>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</si>
  <si>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</si>
  <si>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</si>
  <si>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</si>
  <si>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</si>
  <si>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</si>
  <si>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</si>
  <si>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</si>
  <si>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</si>
  <si>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</si>
  <si>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</si>
  <si>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</si>
  <si>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</si>
  <si>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</si>
  <si>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</si>
  <si>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</si>
  <si>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</si>
  <si>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</si>
  <si>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</si>
  <si>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</si>
  <si>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</si>
  <si>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</si>
  <si>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</si>
  <si>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</si>
  <si>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</si>
  <si>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</si>
  <si>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</si>
  <si>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</si>
  <si>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</si>
  <si>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</si>
  <si>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</si>
  <si>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</si>
  <si>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</si>
  <si>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</si>
  <si>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</si>
  <si>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</si>
  <si>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</si>
  <si>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</si>
  <si>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</si>
  <si>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</si>
  <si>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</si>
  <si>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</si>
  <si>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</si>
  <si>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</si>
  <si>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</si>
  <si>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</si>
  <si>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</si>
  <si>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</si>
  <si>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</si>
  <si>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</si>
  <si>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</si>
  <si>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</si>
  <si>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</si>
  <si>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</si>
  <si>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</si>
  <si>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</si>
  <si>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</si>
  <si>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</si>
  <si>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</si>
  <si>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</si>
  <si>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</si>
  <si>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</si>
  <si>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</si>
  <si>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</si>
  <si>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</si>
  <si>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</si>
  <si>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</si>
  <si>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</si>
  <si>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</si>
  <si>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</si>
  <si>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</si>
  <si>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GANADOR LLAVE 1</t>
  </si>
  <si>
    <t>GANADOR LLAVE 3</t>
  </si>
  <si>
    <t>CUARTOS</t>
  </si>
  <si>
    <t>GANADOR LLAVE 2</t>
  </si>
  <si>
    <t>GANADOR LLAVE 4</t>
  </si>
  <si>
    <t>GANADOR LLAVE 5</t>
  </si>
  <si>
    <t>GANADOR LLAVE 7</t>
  </si>
  <si>
    <t>LLAVE 7</t>
  </si>
  <si>
    <t>LLAVE 8</t>
  </si>
  <si>
    <t>11:00 P M</t>
  </si>
  <si>
    <t>GANADOR LLAVE 6</t>
  </si>
  <si>
    <t>GANADOR LLAVE 8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</si>
  <si>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</si>
  <si>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</si>
  <si>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</si>
  <si>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</si>
  <si>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</si>
  <si>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</si>
  <si>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</si>
  <si>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</si>
  <si>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</si>
  <si>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</si>
  <si>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</si>
  <si>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</si>
  <si>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</si>
  <si>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</si>
  <si>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</si>
  <si>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</si>
  <si>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</si>
  <si>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</si>
  <si>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SIGUIENTE FECHA SEGÚN CLASIFICAIÓN Y PROGRAMACIÓN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</si>
  <si>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</si>
  <si>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</si>
  <si>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</si>
  <si>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</si>
  <si>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</si>
  <si>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</si>
  <si>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</si>
  <si>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</si>
  <si>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</si>
  <si>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</si>
  <si>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</si>
  <si>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</si>
  <si>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</si>
  <si>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Actualización:11/09/2023</t>
  </si>
  <si>
    <t>BRIAN MOSQUERA</t>
  </si>
  <si>
    <t>JAVIER VELANDIA</t>
  </si>
  <si>
    <t>se modifica la sanción por comisión disciplinaria, en atención al debido proceso.</t>
  </si>
  <si>
    <t>Pendiente la sanción por Comisión Disciplinaria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</si>
</sst>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1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</fills>
  <borders count="76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617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horizontal="center" vertical="center" wrapText="1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 wrapText="1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vertical="center" wrapText="1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16" borderId="1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18" fontId="9" fillId="20" borderId="2" xfId="162" applyNumberFormat="1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16" fontId="9" fillId="20" borderId="2" xfId="162" applyNumberFormat="1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8" fillId="20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40" fillId="28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30" fillId="0" borderId="12" xfId="162" applyFont="1" applyBorder="1" applyAlignment="1">
      <alignment horizontal="center" vertical="center"/>
    </xf>
    <xf numFmtId="0" fontId="30" fillId="0" borderId="12" xfId="162" applyFont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10" borderId="2" xfId="162" applyFont="1" applyFill="1" applyBorder="1" applyAlignment="1">
      <alignment horizontal="center" vertical="center"/>
    </xf>
    <xf numFmtId="0" fontId="6" fillId="28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0" fontId="30" fillId="0" borderId="11" xfId="162" applyFont="1" applyBorder="1" applyAlignment="1">
      <alignment vertical="center" wrapText="1"/>
    </xf>
    <xf numFmtId="0" fontId="30" fillId="0" borderId="11" xfId="162" applyFont="1" applyBorder="1" applyAlignment="1">
      <alignment horizontal="center" vertical="center"/>
    </xf>
    <xf numFmtId="0" fontId="9" fillId="0" borderId="11" xfId="162" applyFont="1" applyBorder="1" applyAlignment="1">
      <alignment horizontal="center" vertical="center" wrapText="1"/>
    </xf>
    <xf numFmtId="16" fontId="9" fillId="20" borderId="11" xfId="162" applyNumberFormat="1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3" fillId="5" borderId="41" xfId="0" applyNumberFormat="1" applyFont="1" applyFill="1" applyBorder="1" applyAlignment="1">
      <alignment horizontal="center" vertical="center"/>
    </xf>
    <xf numFmtId="0" fontId="43" fillId="5" borderId="52" xfId="0" applyFont="1" applyFill="1" applyBorder="1" applyAlignment="1">
      <alignment horizontal="center" vertical="center"/>
    </xf>
    <xf numFmtId="0" fontId="43" fillId="5" borderId="41" xfId="0" applyFont="1" applyFill="1" applyBorder="1" applyAlignment="1">
      <alignment horizontal="center" vertical="center"/>
    </xf>
    <xf numFmtId="0" fontId="43" fillId="5" borderId="51" xfId="0" applyFont="1" applyFill="1" applyBorder="1" applyAlignment="1">
      <alignment horizontal="center" vertical="center"/>
    </xf>
    <xf numFmtId="166" fontId="44" fillId="0" borderId="54" xfId="0" applyNumberFormat="1" applyFont="1" applyBorder="1" applyAlignment="1">
      <alignment horizontal="center" vertical="center"/>
    </xf>
    <xf numFmtId="0" fontId="44" fillId="2" borderId="33" xfId="0" applyFont="1" applyFill="1" applyBorder="1" applyAlignment="1">
      <alignment horizontal="center" vertical="center"/>
    </xf>
    <xf numFmtId="0" fontId="45" fillId="0" borderId="54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6" fillId="2" borderId="5" xfId="0" applyNumberFormat="1" applyFont="1" applyFill="1" applyBorder="1" applyAlignment="1">
      <alignment horizontal="center" vertical="center" wrapText="1"/>
    </xf>
    <xf numFmtId="1" fontId="46" fillId="3" borderId="41" xfId="0" applyNumberFormat="1" applyFont="1" applyFill="1" applyBorder="1" applyAlignment="1">
      <alignment horizontal="center" vertical="center" wrapText="1"/>
    </xf>
    <xf numFmtId="1" fontId="46" fillId="3" borderId="21" xfId="0" applyNumberFormat="1" applyFont="1" applyFill="1" applyBorder="1" applyAlignment="1">
      <alignment horizontal="center" vertical="center" wrapText="1"/>
    </xf>
    <xf numFmtId="166" fontId="44" fillId="0" borderId="60" xfId="0" applyNumberFormat="1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 wrapText="1"/>
    </xf>
    <xf numFmtId="0" fontId="45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6" fillId="2" borderId="62" xfId="0" applyNumberFormat="1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4" fillId="2" borderId="5" xfId="0" applyNumberFormat="1" applyFont="1" applyFill="1" applyBorder="1" applyAlignment="1">
      <alignment horizontal="center" vertical="center" wrapText="1"/>
    </xf>
    <xf numFmtId="14" fontId="44" fillId="2" borderId="62" xfId="0" applyNumberFormat="1" applyFont="1" applyFill="1" applyBorder="1" applyAlignment="1">
      <alignment horizontal="center" vertical="center" wrapText="1"/>
    </xf>
    <xf numFmtId="166" fontId="44" fillId="0" borderId="64" xfId="0" applyNumberFormat="1" applyFont="1" applyBorder="1" applyAlignment="1">
      <alignment horizontal="center" vertical="center"/>
    </xf>
    <xf numFmtId="0" fontId="44" fillId="2" borderId="68" xfId="0" applyFont="1" applyFill="1" applyBorder="1" applyAlignment="1">
      <alignment horizontal="center" vertical="center"/>
    </xf>
    <xf numFmtId="0" fontId="45" fillId="0" borderId="64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/>
    </xf>
    <xf numFmtId="0" fontId="30" fillId="2" borderId="68" xfId="0" applyFont="1" applyFill="1" applyBorder="1" applyAlignment="1">
      <alignment horizontal="center" vertical="center" wrapText="1"/>
    </xf>
    <xf numFmtId="1" fontId="46" fillId="3" borderId="70" xfId="0" applyNumberFormat="1" applyFont="1" applyFill="1" applyBorder="1" applyAlignment="1">
      <alignment horizontal="center" vertical="center" wrapText="1"/>
    </xf>
    <xf numFmtId="166" fontId="30" fillId="0" borderId="4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9" fillId="16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3" fillId="5" borderId="52" xfId="0" applyFont="1" applyFill="1" applyBorder="1" applyAlignment="1">
      <alignment horizontal="center" vertical="center" wrapText="1"/>
    </xf>
    <xf numFmtId="0" fontId="47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7" fillId="0" borderId="57" xfId="0" applyFont="1" applyBorder="1" applyAlignment="1">
      <alignment horizontal="center" vertical="center"/>
    </xf>
    <xf numFmtId="0" fontId="47" fillId="0" borderId="58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37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59" xfId="0" applyFont="1" applyBorder="1" applyAlignment="1">
      <alignment horizontal="center" vertical="center"/>
    </xf>
    <xf numFmtId="0" fontId="47" fillId="0" borderId="65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6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 vertical="center"/>
    </xf>
    <xf numFmtId="0" fontId="47" fillId="0" borderId="71" xfId="0" applyFont="1" applyBorder="1" applyAlignment="1">
      <alignment horizontal="center" vertical="center"/>
    </xf>
    <xf numFmtId="0" fontId="47" fillId="0" borderId="72" xfId="0" applyFont="1" applyBorder="1" applyAlignment="1">
      <alignment horizontal="center" vertical="center"/>
    </xf>
    <xf numFmtId="0" fontId="47" fillId="0" borderId="73" xfId="0" applyFont="1" applyBorder="1" applyAlignment="1">
      <alignment horizontal="center" vertical="center"/>
    </xf>
    <xf numFmtId="166" fontId="43" fillId="5" borderId="41" xfId="0" applyNumberFormat="1" applyFont="1" applyFill="1" applyBorder="1" applyAlignment="1">
      <alignment horizontal="center" vertical="center" wrapText="1"/>
    </xf>
    <xf numFmtId="0" fontId="43" fillId="5" borderId="41" xfId="0" applyFont="1" applyFill="1" applyBorder="1" applyAlignment="1">
      <alignment horizontal="center" vertical="center" wrapText="1"/>
    </xf>
    <xf numFmtId="0" fontId="43" fillId="5" borderId="51" xfId="0" applyFont="1" applyFill="1" applyBorder="1" applyAlignment="1">
      <alignment horizontal="center" vertical="center" wrapText="1"/>
    </xf>
    <xf numFmtId="166" fontId="44" fillId="0" borderId="54" xfId="0" applyNumberFormat="1" applyFont="1" applyBorder="1" applyAlignment="1">
      <alignment horizontal="center" vertical="center" wrapText="1"/>
    </xf>
    <xf numFmtId="0" fontId="44" fillId="2" borderId="33" xfId="0" applyFont="1" applyFill="1" applyBorder="1" applyAlignment="1">
      <alignment horizontal="center" vertical="center" wrapText="1"/>
    </xf>
    <xf numFmtId="0" fontId="45" fillId="0" borderId="54" xfId="0" applyFont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center" wrapText="1"/>
    </xf>
    <xf numFmtId="166" fontId="44" fillId="0" borderId="60" xfId="0" applyNumberFormat="1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45" fillId="0" borderId="60" xfId="0" applyFont="1" applyBorder="1" applyAlignment="1">
      <alignment horizontal="center" vertical="center" wrapText="1"/>
    </xf>
    <xf numFmtId="0" fontId="45" fillId="0" borderId="61" xfId="0" applyFont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 wrapText="1"/>
    </xf>
    <xf numFmtId="166" fontId="44" fillId="0" borderId="64" xfId="0" applyNumberFormat="1" applyFont="1" applyBorder="1" applyAlignment="1">
      <alignment horizontal="center" vertical="center" wrapText="1"/>
    </xf>
    <xf numFmtId="0" fontId="44" fillId="2" borderId="68" xfId="0" applyFont="1" applyFill="1" applyBorder="1" applyAlignment="1">
      <alignment horizontal="center" vertical="center" wrapText="1"/>
    </xf>
    <xf numFmtId="0" fontId="45" fillId="0" borderId="6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166" fontId="44" fillId="0" borderId="74" xfId="0" applyNumberFormat="1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5" fillId="0" borderId="74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5" fillId="0" borderId="75" xfId="0" applyFont="1" applyBorder="1" applyAlignment="1">
      <alignment horizontal="center" vertical="center" wrapText="1"/>
    </xf>
    <xf numFmtId="14" fontId="46" fillId="2" borderId="20" xfId="0" applyNumberFormat="1" applyFont="1" applyFill="1" applyBorder="1" applyAlignment="1">
      <alignment horizontal="center" vertical="center" wrapText="1"/>
    </xf>
    <xf numFmtId="1" fontId="46" fillId="3" borderId="42" xfId="0" applyNumberFormat="1" applyFont="1" applyFill="1" applyBorder="1" applyAlignment="1">
      <alignment horizontal="center" vertical="center" wrapText="1"/>
    </xf>
    <xf numFmtId="0" fontId="44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6" fillId="2" borderId="51" xfId="0" applyNumberFormat="1" applyFont="1" applyFill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3" fillId="5" borderId="37" xfId="0" applyFont="1" applyFill="1" applyBorder="1" applyAlignment="1">
      <alignment horizontal="center" vertical="center" wrapText="1"/>
    </xf>
    <xf numFmtId="0" fontId="43" fillId="5" borderId="52" xfId="0" applyFont="1" applyFill="1" applyBorder="1" applyAlignment="1">
      <alignment horizontal="center" vertical="center" wrapText="1"/>
    </xf>
    <xf numFmtId="0" fontId="43" fillId="5" borderId="53" xfId="0" applyFont="1" applyFill="1" applyBorder="1" applyAlignment="1">
      <alignment horizontal="center" vertical="center" wrapText="1"/>
    </xf>
    <xf numFmtId="0" fontId="43" fillId="5" borderId="24" xfId="0" applyFont="1" applyFill="1" applyBorder="1" applyAlignment="1">
      <alignment horizontal="center" vertical="center" wrapText="1"/>
    </xf>
    <xf numFmtId="0" fontId="43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0" fontId="43" fillId="5" borderId="42" xfId="0" applyFont="1" applyFill="1" applyBorder="1" applyAlignment="1">
      <alignment horizontal="center" vertical="center" wrapText="1"/>
    </xf>
    <xf numFmtId="0" fontId="43" fillId="5" borderId="40" xfId="0" applyFont="1" applyFill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19" fillId="30" borderId="20" xfId="0" applyFont="1" applyFill="1" applyBorder="1" applyAlignment="1">
      <alignment horizontal="center" vertical="center"/>
    </xf>
    <xf numFmtId="0" fontId="19" fillId="30" borderId="21" xfId="0" applyFont="1" applyFill="1" applyBorder="1" applyAlignment="1">
      <alignment horizontal="center" vertical="center"/>
    </xf>
    <xf numFmtId="0" fontId="19" fillId="30" borderId="37" xfId="0" applyFont="1" applyFill="1" applyBorder="1" applyAlignment="1">
      <alignment horizontal="center" vertical="center"/>
    </xf>
    <xf numFmtId="0" fontId="19" fillId="30" borderId="39" xfId="0" applyFont="1" applyFill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 wrapText="1"/>
    </xf>
    <xf numFmtId="0" fontId="43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3" fillId="5" borderId="64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43" fillId="5" borderId="24" xfId="0" applyFont="1" applyFill="1" applyBorder="1" applyAlignment="1">
      <alignment horizontal="center" vertical="center"/>
    </xf>
    <xf numFmtId="0" fontId="43" fillId="5" borderId="25" xfId="0" applyFont="1" applyFill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/>
    </xf>
    <xf numFmtId="0" fontId="43" fillId="5" borderId="64" xfId="0" applyFont="1" applyFill="1" applyBorder="1" applyAlignment="1">
      <alignment horizontal="center" vertical="center"/>
    </xf>
    <xf numFmtId="0" fontId="43" fillId="5" borderId="42" xfId="0" applyFont="1" applyFill="1" applyBorder="1" applyAlignment="1">
      <alignment horizontal="center" vertical="center"/>
    </xf>
    <xf numFmtId="0" fontId="43" fillId="5" borderId="40" xfId="0" applyFont="1" applyFill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19" fillId="17" borderId="51" xfId="0" applyFont="1" applyFill="1" applyBorder="1" applyAlignment="1">
      <alignment horizontal="center" vertical="center"/>
    </xf>
    <xf numFmtId="0" fontId="19" fillId="17" borderId="52" xfId="0" applyFont="1" applyFill="1" applyBorder="1" applyAlignment="1">
      <alignment horizontal="center" vertical="center"/>
    </xf>
    <xf numFmtId="0" fontId="19" fillId="17" borderId="53" xfId="0" applyFont="1" applyFill="1" applyBorder="1" applyAlignment="1">
      <alignment horizontal="center" vertical="center"/>
    </xf>
    <xf numFmtId="166" fontId="46" fillId="0" borderId="20" xfId="0" applyNumberFormat="1" applyFont="1" applyBorder="1" applyAlignment="1">
      <alignment horizontal="center" vertical="center"/>
    </xf>
    <xf numFmtId="166" fontId="46" fillId="0" borderId="34" xfId="0" applyNumberFormat="1" applyFont="1" applyBorder="1" applyAlignment="1">
      <alignment horizontal="center" vertical="center"/>
    </xf>
    <xf numFmtId="166" fontId="46" fillId="0" borderId="21" xfId="0" applyNumberFormat="1" applyFont="1" applyBorder="1" applyAlignment="1">
      <alignment horizontal="center" vertical="center"/>
    </xf>
    <xf numFmtId="166" fontId="46" fillId="0" borderId="35" xfId="0" applyNumberFormat="1" applyFont="1" applyBorder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166" fontId="46" fillId="0" borderId="36" xfId="0" applyNumberFormat="1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47" fillId="0" borderId="51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8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0" fillId="20" borderId="13" xfId="162" applyFont="1" applyFill="1" applyBorder="1" applyAlignment="1">
      <alignment horizontal="center" vertical="center" wrapText="1"/>
    </xf>
    <xf numFmtId="0" fontId="30" fillId="20" borderId="14" xfId="162" applyFont="1" applyFill="1" applyBorder="1" applyAlignment="1">
      <alignment horizontal="center" vertical="center" wrapText="1"/>
    </xf>
    <xf numFmtId="0" fontId="30" fillId="20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9" fillId="20" borderId="13" xfId="162" applyFont="1" applyFill="1" applyBorder="1" applyAlignment="1">
      <alignment horizontal="center" vertical="center" wrapText="1"/>
    </xf>
    <xf numFmtId="0" fontId="9" fillId="20" borderId="14" xfId="162" applyFont="1" applyFill="1" applyBorder="1" applyAlignment="1">
      <alignment horizontal="center" vertical="center" wrapText="1"/>
    </xf>
    <xf numFmtId="0" fontId="9" fillId="20" borderId="15" xfId="162" applyFont="1" applyFill="1" applyBorder="1" applyAlignment="1">
      <alignment horizontal="center" vertical="center" wrapText="1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CC66"/>
      <color rgb="FFFF3399"/>
      <color rgb="FFFFCCCC"/>
      <color rgb="FFFFFF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619126</xdr:colOff>
      <xdr:row>1</xdr:row>
      <xdr:rowOff>123824</xdr:rowOff>
    </xdr:from>
    <xdr:to>
      <xdr:col>3</xdr:col>
      <xdr:colOff>653729</xdr:colOff>
      <xdr:row>7</xdr:row>
      <xdr:rowOff>136346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6" y="323849"/>
          <a:ext cx="1725021" cy="1155522"/>
        </a:xfrm>
        <a:prstGeom prst="rect">
          <a:avLst/>
        </a:prstGeom>
      </xdr:spPr>
    </xdr:pic>
    <xdr:clientData/>
  </xdr:twoCellAnchor>
  <xdr:twoCellAnchor editAs="oneCell">
    <xdr:from>
      <xdr:col>21</xdr:col>
      <xdr:colOff>266700</xdr:colOff>
      <xdr:row>21</xdr:row>
      <xdr:rowOff>95250</xdr:rowOff>
    </xdr:from>
    <xdr:to>
      <xdr:col>23</xdr:col>
      <xdr:colOff>246631</xdr:colOff>
      <xdr:row>24</xdr:row>
      <xdr:rowOff>275791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12050" y="4314825"/>
          <a:ext cx="1684905" cy="1125852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30</xdr:col>
      <xdr:colOff>304800</xdr:colOff>
      <xdr:row>21</xdr:row>
      <xdr:rowOff>57150</xdr:rowOff>
    </xdr:from>
    <xdr:to>
      <xdr:col>32</xdr:col>
      <xdr:colOff>284730</xdr:colOff>
      <xdr:row>24</xdr:row>
      <xdr:rowOff>228165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89125" y="4276725"/>
          <a:ext cx="1684904" cy="111632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25</xdr:col>
      <xdr:colOff>261258</xdr:colOff>
      <xdr:row>12</xdr:row>
      <xdr:rowOff>182335</xdr:rowOff>
    </xdr:from>
    <xdr:to>
      <xdr:col>27</xdr:col>
      <xdr:colOff>432897</xdr:colOff>
      <xdr:row>15</xdr:row>
      <xdr:rowOff>104619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5583" y="2658835"/>
          <a:ext cx="1695639" cy="111920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9</xdr:col>
      <xdr:colOff>638176</xdr:colOff>
      <xdr:row>1</xdr:row>
      <xdr:rowOff>85724</xdr:rowOff>
    </xdr:from>
    <xdr:to>
      <xdr:col>11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602" t="s">
        <v>36</v>
      </c>
      <c r="O3" s="602"/>
      <c r="P3" s="602"/>
      <c r="U3" s="7"/>
      <c r="X3" s="37"/>
      <c r="AA3" s="37"/>
    </row>
    <row r="4" spans="1:28" s="1" customFormat="1" x14ac:dyDescent="0.3">
      <c r="N4" s="603" t="s">
        <v>37</v>
      </c>
      <c r="O4" s="603"/>
      <c r="P4" s="603"/>
      <c r="U4" s="7"/>
      <c r="X4" s="37"/>
      <c r="AA4" s="37"/>
    </row>
    <row r="5" spans="1:28" s="1" customFormat="1" x14ac:dyDescent="0.3">
      <c r="N5" s="604" t="s">
        <v>38</v>
      </c>
      <c r="O5" s="604"/>
      <c r="P5" s="604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605" t="s">
        <v>109</v>
      </c>
      <c r="X9" s="605"/>
      <c r="Y9" s="605"/>
      <c r="Z9" s="605"/>
      <c r="AA9" s="605"/>
      <c r="AB9" s="605"/>
    </row>
    <row r="10" spans="1:28" s="1" customFormat="1" ht="21.75" customHeight="1" x14ac:dyDescent="0.3">
      <c r="A10" s="474" t="s">
        <v>108</v>
      </c>
      <c r="B10" s="474"/>
      <c r="C10" s="474"/>
      <c r="D10" s="474"/>
      <c r="E10" s="474"/>
      <c r="F10" s="474"/>
      <c r="G10" s="474"/>
      <c r="H10" s="474"/>
      <c r="I10" s="474"/>
      <c r="J10" s="474"/>
      <c r="K10" s="474"/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596" t="s">
        <v>10</v>
      </c>
      <c r="B12" s="58"/>
      <c r="C12" s="438" t="s">
        <v>0</v>
      </c>
      <c r="D12" s="439"/>
      <c r="E12" s="438">
        <v>1</v>
      </c>
      <c r="F12" s="439"/>
      <c r="G12" s="438">
        <v>2</v>
      </c>
      <c r="H12" s="439"/>
      <c r="I12" s="438">
        <v>3</v>
      </c>
      <c r="J12" s="439"/>
      <c r="K12" s="438">
        <v>4</v>
      </c>
      <c r="L12" s="439"/>
      <c r="M12" s="438">
        <v>5</v>
      </c>
      <c r="N12" s="439"/>
      <c r="O12" s="599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597"/>
      <c r="B13" s="404">
        <v>1</v>
      </c>
      <c r="C13" s="406"/>
      <c r="D13" s="407"/>
      <c r="E13" s="432"/>
      <c r="F13" s="433"/>
      <c r="G13" s="606"/>
      <c r="H13" s="31"/>
      <c r="I13" s="561"/>
      <c r="J13" s="17"/>
      <c r="K13" s="561"/>
      <c r="L13" s="17"/>
      <c r="M13" s="561"/>
      <c r="N13" s="30"/>
      <c r="O13" s="600"/>
      <c r="P13" s="450">
        <v>0</v>
      </c>
      <c r="Q13" s="556">
        <f>IF(Y30&gt;AA30,"1")+IF(AA33&gt;Y33,"1")+IF(Y36&gt;AA36,"1")+IF(AA40&gt;Y40,"1")</f>
        <v>0</v>
      </c>
      <c r="R13" s="556">
        <f>IF(Y30&lt;AA30,"1")+IF(AA33&lt;Y33,"1")+IF(Y36&lt;AA36,"1")+IF(AA40&lt;Y40,"1")</f>
        <v>0</v>
      </c>
      <c r="S13" s="556">
        <v>0</v>
      </c>
      <c r="T13" s="450">
        <v>0</v>
      </c>
      <c r="U13" s="548">
        <f>SUM(H13,J13,L13,N13)</f>
        <v>0</v>
      </c>
      <c r="V13" s="548">
        <f>SUM(H14,J14,L14,N14)</f>
        <v>0</v>
      </c>
      <c r="W13" s="548">
        <f>+U13-V13</f>
        <v>0</v>
      </c>
      <c r="X13" s="549">
        <f>SUM(G13,I13,K13,M13)</f>
        <v>0</v>
      </c>
      <c r="Y13" s="450"/>
      <c r="AA13" s="37"/>
    </row>
    <row r="14" spans="1:28" s="1" customFormat="1" ht="15" customHeight="1" x14ac:dyDescent="0.3">
      <c r="A14" s="597"/>
      <c r="B14" s="405"/>
      <c r="C14" s="408"/>
      <c r="D14" s="409"/>
      <c r="E14" s="434"/>
      <c r="F14" s="435"/>
      <c r="G14" s="607"/>
      <c r="H14" s="31"/>
      <c r="I14" s="562"/>
      <c r="J14" s="17"/>
      <c r="K14" s="562"/>
      <c r="L14" s="17"/>
      <c r="M14" s="562"/>
      <c r="N14" s="30"/>
      <c r="O14" s="600"/>
      <c r="P14" s="450"/>
      <c r="Q14" s="557"/>
      <c r="R14" s="557"/>
      <c r="S14" s="557"/>
      <c r="T14" s="450"/>
      <c r="U14" s="450"/>
      <c r="V14" s="450"/>
      <c r="W14" s="450"/>
      <c r="X14" s="549"/>
      <c r="Y14" s="450"/>
      <c r="AA14" s="37"/>
    </row>
    <row r="15" spans="1:28" s="1" customFormat="1" ht="15" customHeight="1" x14ac:dyDescent="0.3">
      <c r="A15" s="597"/>
      <c r="B15" s="404">
        <v>2</v>
      </c>
      <c r="C15" s="406"/>
      <c r="D15" s="407"/>
      <c r="E15" s="559"/>
      <c r="F15" s="17"/>
      <c r="G15" s="552"/>
      <c r="H15" s="553"/>
      <c r="I15" s="561"/>
      <c r="J15" s="17"/>
      <c r="K15" s="561"/>
      <c r="L15" s="17"/>
      <c r="M15" s="561"/>
      <c r="N15" s="30"/>
      <c r="O15" s="600"/>
      <c r="P15" s="450">
        <f>Q15+R15</f>
        <v>0</v>
      </c>
      <c r="Q15" s="556">
        <f>IF(Y37&gt;AA37,"1")+IF(AA30&gt;Y30,"1")+IF(Y39&gt;AA39,"1")+IF(Y27&gt;AA27,"1")</f>
        <v>0</v>
      </c>
      <c r="R15" s="450">
        <f>IF(Y37&lt;AA37,"1")+IF(AA30&lt;Y30,"1")+IF(Y39&lt;AA39,"1")+IF(Y27&lt;AA27,"1")</f>
        <v>0</v>
      </c>
      <c r="S15" s="556">
        <v>0</v>
      </c>
      <c r="T15" s="450">
        <v>0</v>
      </c>
      <c r="U15" s="548">
        <f>SUM(F15,J15,L15,N15)</f>
        <v>0</v>
      </c>
      <c r="V15" s="548">
        <f>SUM(F16,J16,L16,N16)</f>
        <v>0</v>
      </c>
      <c r="W15" s="548">
        <f>+U15-V15</f>
        <v>0</v>
      </c>
      <c r="X15" s="549">
        <f>SUM(E15,I15,K15,M15)</f>
        <v>0</v>
      </c>
      <c r="Y15" s="450"/>
      <c r="AA15" s="37"/>
    </row>
    <row r="16" spans="1:28" s="1" customFormat="1" ht="15" customHeight="1" x14ac:dyDescent="0.3">
      <c r="A16" s="597"/>
      <c r="B16" s="405"/>
      <c r="C16" s="408"/>
      <c r="D16" s="409"/>
      <c r="E16" s="560"/>
      <c r="F16" s="17"/>
      <c r="G16" s="554"/>
      <c r="H16" s="555"/>
      <c r="I16" s="562"/>
      <c r="J16" s="17"/>
      <c r="K16" s="562"/>
      <c r="L16" s="17"/>
      <c r="M16" s="562"/>
      <c r="N16" s="30"/>
      <c r="O16" s="600"/>
      <c r="P16" s="450"/>
      <c r="Q16" s="557"/>
      <c r="R16" s="450"/>
      <c r="S16" s="557"/>
      <c r="T16" s="450"/>
      <c r="U16" s="450"/>
      <c r="V16" s="450"/>
      <c r="W16" s="450"/>
      <c r="X16" s="549"/>
      <c r="Y16" s="450"/>
      <c r="AA16" s="37"/>
    </row>
    <row r="17" spans="1:28" s="1" customFormat="1" ht="15" customHeight="1" x14ac:dyDescent="0.3">
      <c r="A17" s="597"/>
      <c r="B17" s="404">
        <v>3</v>
      </c>
      <c r="C17" s="406"/>
      <c r="D17" s="407"/>
      <c r="E17" s="559"/>
      <c r="F17" s="17"/>
      <c r="G17" s="561"/>
      <c r="H17" s="17"/>
      <c r="I17" s="552"/>
      <c r="J17" s="553"/>
      <c r="K17" s="561"/>
      <c r="L17" s="17"/>
      <c r="M17" s="561"/>
      <c r="N17" s="30"/>
      <c r="O17" s="600"/>
      <c r="P17" s="450">
        <f>Q17+R17</f>
        <v>0</v>
      </c>
      <c r="Q17" s="450">
        <f>IF(AA37&gt;Y37,"1")+IF(AA28&gt;Y28,"1")+IF(Y33&gt;AA33,"1")+IF(AA31&gt;Y31,"1")</f>
        <v>0</v>
      </c>
      <c r="R17" s="450">
        <f>IF(AA37&lt;Y37,"1")+IF(AA28&lt;Y28,"1")+IF(Y33&lt;AA33,"1")+IF(AA31&lt;Y31,"1")</f>
        <v>0</v>
      </c>
      <c r="S17" s="556">
        <v>0</v>
      </c>
      <c r="T17" s="450">
        <v>0</v>
      </c>
      <c r="U17" s="548">
        <f>SUM(F17,H17,L17,N17)</f>
        <v>0</v>
      </c>
      <c r="V17" s="548">
        <f>SUM(F18,H18,L18,N18)</f>
        <v>0</v>
      </c>
      <c r="W17" s="450">
        <f>+U17-V17</f>
        <v>0</v>
      </c>
      <c r="X17" s="549">
        <f>SUM(E17,G17,K17,M17)</f>
        <v>0</v>
      </c>
      <c r="Y17" s="450"/>
      <c r="AA17" s="37"/>
    </row>
    <row r="18" spans="1:28" s="1" customFormat="1" ht="15" customHeight="1" x14ac:dyDescent="0.3">
      <c r="A18" s="597"/>
      <c r="B18" s="405"/>
      <c r="C18" s="408"/>
      <c r="D18" s="409"/>
      <c r="E18" s="560"/>
      <c r="F18" s="17"/>
      <c r="G18" s="562"/>
      <c r="H18" s="17"/>
      <c r="I18" s="554"/>
      <c r="J18" s="555"/>
      <c r="K18" s="562"/>
      <c r="L18" s="17"/>
      <c r="M18" s="562"/>
      <c r="N18" s="30"/>
      <c r="O18" s="600"/>
      <c r="P18" s="450"/>
      <c r="Q18" s="450"/>
      <c r="R18" s="450"/>
      <c r="S18" s="557"/>
      <c r="T18" s="450"/>
      <c r="U18" s="450"/>
      <c r="V18" s="450"/>
      <c r="W18" s="450"/>
      <c r="X18" s="549"/>
      <c r="Y18" s="450"/>
      <c r="AA18" s="37"/>
    </row>
    <row r="19" spans="1:28" s="1" customFormat="1" ht="15" customHeight="1" x14ac:dyDescent="0.3">
      <c r="A19" s="597"/>
      <c r="B19" s="404">
        <v>4</v>
      </c>
      <c r="C19" s="406"/>
      <c r="D19" s="407"/>
      <c r="E19" s="559"/>
      <c r="F19" s="17"/>
      <c r="G19" s="561"/>
      <c r="H19" s="17"/>
      <c r="I19" s="561"/>
      <c r="J19" s="17"/>
      <c r="K19" s="552"/>
      <c r="L19" s="553"/>
      <c r="M19" s="561"/>
      <c r="N19" s="30"/>
      <c r="O19" s="600"/>
      <c r="P19" s="450">
        <f>Q19+R19</f>
        <v>0</v>
      </c>
      <c r="Q19" s="450">
        <f>IF(AA36&gt;Y36,"1")+IF(Y28&gt;AA28,"1")+IF(AA39&gt;Y39,"1")+IF(Y34&gt;AA34,"1")</f>
        <v>0</v>
      </c>
      <c r="R19" s="450">
        <f>IF(AA36&lt;Y36,"1")+IF(Y28&lt;AA28,"1")+IF(AA39&lt;Y39,"1")+IF(Y34&lt;AA34,"1")</f>
        <v>0</v>
      </c>
      <c r="S19" s="556">
        <v>0</v>
      </c>
      <c r="T19" s="450">
        <v>0</v>
      </c>
      <c r="U19" s="548">
        <f>SUM(F19,H19,J19,N19)</f>
        <v>0</v>
      </c>
      <c r="V19" s="548">
        <f>SUM(F20,H20,J20,N20)</f>
        <v>0</v>
      </c>
      <c r="W19" s="450">
        <f>+U19-V19</f>
        <v>0</v>
      </c>
      <c r="X19" s="549">
        <f>SUM(E19,G19,I19,M19)</f>
        <v>0</v>
      </c>
      <c r="Y19" s="450"/>
      <c r="AA19" s="37"/>
    </row>
    <row r="20" spans="1:28" s="1" customFormat="1" ht="15" customHeight="1" x14ac:dyDescent="0.3">
      <c r="A20" s="597"/>
      <c r="B20" s="405"/>
      <c r="C20" s="408"/>
      <c r="D20" s="409"/>
      <c r="E20" s="560"/>
      <c r="F20" s="17"/>
      <c r="G20" s="562"/>
      <c r="H20" s="17"/>
      <c r="I20" s="562"/>
      <c r="J20" s="17"/>
      <c r="K20" s="554"/>
      <c r="L20" s="555"/>
      <c r="M20" s="562"/>
      <c r="N20" s="30"/>
      <c r="O20" s="600"/>
      <c r="P20" s="450"/>
      <c r="Q20" s="450"/>
      <c r="R20" s="450"/>
      <c r="S20" s="557"/>
      <c r="T20" s="450"/>
      <c r="U20" s="450"/>
      <c r="V20" s="450"/>
      <c r="W20" s="450"/>
      <c r="X20" s="549"/>
      <c r="Y20" s="450"/>
      <c r="AA20" s="37"/>
    </row>
    <row r="21" spans="1:28" s="1" customFormat="1" ht="15" hidden="1" customHeight="1" x14ac:dyDescent="0.3">
      <c r="A21" s="597"/>
      <c r="B21" s="404">
        <v>5</v>
      </c>
      <c r="C21" s="406"/>
      <c r="D21" s="407"/>
      <c r="E21" s="559"/>
      <c r="F21" s="17"/>
      <c r="G21" s="561"/>
      <c r="H21" s="17"/>
      <c r="I21" s="561"/>
      <c r="J21" s="17"/>
      <c r="K21" s="561"/>
      <c r="L21" s="17"/>
      <c r="M21" s="552"/>
      <c r="N21" s="553"/>
      <c r="O21" s="600"/>
      <c r="P21" s="556">
        <f>Q21+R21</f>
        <v>0</v>
      </c>
      <c r="Q21" s="556">
        <f>IF(AA27&gt;Y27,"1")+IF(Y31&gt;AA31,"1")+IF(AA34&gt;Y34,"1")+IF(Y40&gt;AA40,"1")</f>
        <v>0</v>
      </c>
      <c r="R21" s="556">
        <f>IF(AA27&lt;Y27,"1")+IF(Y31&lt;AA31,"1")+IF(AA34&lt;Y34,"1")+IF(Y40&lt;AA40,"1")</f>
        <v>0</v>
      </c>
      <c r="S21" s="556">
        <v>0</v>
      </c>
      <c r="T21" s="556">
        <v>0</v>
      </c>
      <c r="U21" s="592">
        <f>SUM(F21,H21,J21,L21)</f>
        <v>0</v>
      </c>
      <c r="V21" s="592">
        <f>SUM(F22,H22,J22,L22)</f>
        <v>0</v>
      </c>
      <c r="W21" s="556">
        <f>+U21-V21</f>
        <v>0</v>
      </c>
      <c r="X21" s="594">
        <f>SUM(E21,G21,I21,K21)</f>
        <v>0</v>
      </c>
      <c r="Y21" s="556"/>
      <c r="AA21" s="37"/>
    </row>
    <row r="22" spans="1:28" s="1" customFormat="1" ht="15" hidden="1" customHeight="1" x14ac:dyDescent="0.3">
      <c r="A22" s="598"/>
      <c r="B22" s="405"/>
      <c r="C22" s="408"/>
      <c r="D22" s="409"/>
      <c r="E22" s="560"/>
      <c r="F22" s="17"/>
      <c r="G22" s="562"/>
      <c r="H22" s="17"/>
      <c r="I22" s="562"/>
      <c r="J22" s="17"/>
      <c r="K22" s="562"/>
      <c r="L22" s="17"/>
      <c r="M22" s="554"/>
      <c r="N22" s="555"/>
      <c r="O22" s="601"/>
      <c r="P22" s="557"/>
      <c r="Q22" s="557"/>
      <c r="R22" s="557"/>
      <c r="S22" s="557"/>
      <c r="T22" s="557"/>
      <c r="U22" s="593"/>
      <c r="V22" s="593"/>
      <c r="W22" s="557"/>
      <c r="X22" s="595"/>
      <c r="Y22" s="557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429" t="s">
        <v>115</v>
      </c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444" t="s">
        <v>2</v>
      </c>
      <c r="Z25" s="444"/>
      <c r="AA25" s="444"/>
      <c r="AB25" s="444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65" t="s">
        <v>5</v>
      </c>
      <c r="G26" s="466"/>
      <c r="H26" s="466"/>
      <c r="I26" s="466"/>
      <c r="J26" s="466"/>
      <c r="K26" s="466"/>
      <c r="L26" s="466"/>
      <c r="M26" s="466"/>
      <c r="N26" s="467"/>
      <c r="O26" s="384" t="s">
        <v>35</v>
      </c>
      <c r="P26" s="384"/>
      <c r="Q26" s="384"/>
      <c r="R26" s="384"/>
      <c r="S26" s="19"/>
      <c r="T26" s="384" t="s">
        <v>6</v>
      </c>
      <c r="U26" s="384"/>
      <c r="V26" s="384"/>
      <c r="W26" s="384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586">
        <f>C21</f>
        <v>0</v>
      </c>
      <c r="G27" s="587"/>
      <c r="H27" s="587"/>
      <c r="I27" s="587"/>
      <c r="J27" s="587"/>
      <c r="K27" s="587"/>
      <c r="L27" s="587"/>
      <c r="M27" s="587"/>
      <c r="N27" s="588"/>
      <c r="O27" s="571" t="s">
        <v>95</v>
      </c>
      <c r="P27" s="572"/>
      <c r="Q27" s="572"/>
      <c r="R27" s="573"/>
      <c r="S27" s="48"/>
      <c r="T27" s="391">
        <v>44789</v>
      </c>
      <c r="U27" s="392"/>
      <c r="V27" s="392"/>
      <c r="W27" s="393"/>
      <c r="X27" s="43"/>
      <c r="Y27" s="18"/>
      <c r="Z27" s="384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586">
        <f>C17</f>
        <v>0</v>
      </c>
      <c r="G28" s="587"/>
      <c r="H28" s="587"/>
      <c r="I28" s="587"/>
      <c r="J28" s="587"/>
      <c r="K28" s="587"/>
      <c r="L28" s="587"/>
      <c r="M28" s="587"/>
      <c r="N28" s="588"/>
      <c r="O28" s="571" t="s">
        <v>95</v>
      </c>
      <c r="P28" s="572"/>
      <c r="Q28" s="572"/>
      <c r="R28" s="573"/>
      <c r="S28" s="48"/>
      <c r="T28" s="391">
        <v>44789</v>
      </c>
      <c r="U28" s="392"/>
      <c r="V28" s="392"/>
      <c r="W28" s="393"/>
      <c r="X28" s="43"/>
      <c r="Y28" s="18"/>
      <c r="Z28" s="384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397" t="s">
        <v>5</v>
      </c>
      <c r="G29" s="398"/>
      <c r="H29" s="398"/>
      <c r="I29" s="398"/>
      <c r="J29" s="398"/>
      <c r="K29" s="398"/>
      <c r="L29" s="398"/>
      <c r="M29" s="398"/>
      <c r="N29" s="399"/>
      <c r="O29" s="384" t="s">
        <v>35</v>
      </c>
      <c r="P29" s="384"/>
      <c r="Q29" s="384"/>
      <c r="R29" s="384"/>
      <c r="S29" s="19"/>
      <c r="T29" s="400" t="s">
        <v>6</v>
      </c>
      <c r="U29" s="400"/>
      <c r="V29" s="400"/>
      <c r="W29" s="400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586">
        <f>C15</f>
        <v>0</v>
      </c>
      <c r="G30" s="587"/>
      <c r="H30" s="587"/>
      <c r="I30" s="587"/>
      <c r="J30" s="587"/>
      <c r="K30" s="587"/>
      <c r="L30" s="587"/>
      <c r="M30" s="587"/>
      <c r="N30" s="588"/>
      <c r="O30" s="571" t="s">
        <v>95</v>
      </c>
      <c r="P30" s="572"/>
      <c r="Q30" s="572"/>
      <c r="R30" s="573"/>
      <c r="S30" s="48"/>
      <c r="T30" s="391">
        <v>44791</v>
      </c>
      <c r="U30" s="392"/>
      <c r="V30" s="392"/>
      <c r="W30" s="393"/>
      <c r="X30" s="43"/>
      <c r="Y30" s="18"/>
      <c r="Z30" s="424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586">
        <f>C17</f>
        <v>0</v>
      </c>
      <c r="G31" s="587"/>
      <c r="H31" s="587"/>
      <c r="I31" s="587"/>
      <c r="J31" s="587"/>
      <c r="K31" s="587"/>
      <c r="L31" s="587"/>
      <c r="M31" s="587"/>
      <c r="N31" s="588"/>
      <c r="O31" s="571" t="s">
        <v>96</v>
      </c>
      <c r="P31" s="572"/>
      <c r="Q31" s="572"/>
      <c r="R31" s="573"/>
      <c r="S31" s="48"/>
      <c r="T31" s="391">
        <v>44792</v>
      </c>
      <c r="U31" s="392"/>
      <c r="V31" s="392"/>
      <c r="W31" s="393"/>
      <c r="X31" s="43"/>
      <c r="Y31" s="18"/>
      <c r="Z31" s="425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397" t="s">
        <v>5</v>
      </c>
      <c r="G32" s="398"/>
      <c r="H32" s="398"/>
      <c r="I32" s="398"/>
      <c r="J32" s="398"/>
      <c r="K32" s="398"/>
      <c r="L32" s="398"/>
      <c r="M32" s="398"/>
      <c r="N32" s="399"/>
      <c r="O32" s="384" t="s">
        <v>35</v>
      </c>
      <c r="P32" s="384"/>
      <c r="Q32" s="384"/>
      <c r="R32" s="384"/>
      <c r="S32" s="19"/>
      <c r="T32" s="400" t="s">
        <v>6</v>
      </c>
      <c r="U32" s="400"/>
      <c r="V32" s="400"/>
      <c r="W32" s="400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586">
        <f>C13</f>
        <v>0</v>
      </c>
      <c r="G33" s="587"/>
      <c r="H33" s="587"/>
      <c r="I33" s="587"/>
      <c r="J33" s="587"/>
      <c r="K33" s="587"/>
      <c r="L33" s="587"/>
      <c r="M33" s="587"/>
      <c r="N33" s="588"/>
      <c r="O33" s="571" t="s">
        <v>95</v>
      </c>
      <c r="P33" s="572"/>
      <c r="Q33" s="572"/>
      <c r="R33" s="573"/>
      <c r="S33" s="48"/>
      <c r="T33" s="391">
        <v>44796</v>
      </c>
      <c r="U33" s="392"/>
      <c r="V33" s="392"/>
      <c r="W33" s="393"/>
      <c r="X33" s="43"/>
      <c r="Y33" s="18"/>
      <c r="Z33" s="384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586">
        <f>C21</f>
        <v>0</v>
      </c>
      <c r="G34" s="587"/>
      <c r="H34" s="587"/>
      <c r="I34" s="587"/>
      <c r="J34" s="587"/>
      <c r="K34" s="587"/>
      <c r="L34" s="587"/>
      <c r="M34" s="587"/>
      <c r="N34" s="588"/>
      <c r="O34" s="583" t="s">
        <v>96</v>
      </c>
      <c r="P34" s="584"/>
      <c r="Q34" s="584"/>
      <c r="R34" s="585"/>
      <c r="S34" s="50"/>
      <c r="T34" s="391">
        <v>44796</v>
      </c>
      <c r="U34" s="392"/>
      <c r="V34" s="392"/>
      <c r="W34" s="393"/>
      <c r="X34" s="43"/>
      <c r="Y34" s="18"/>
      <c r="Z34" s="384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397" t="s">
        <v>5</v>
      </c>
      <c r="G35" s="398"/>
      <c r="H35" s="398"/>
      <c r="I35" s="398"/>
      <c r="J35" s="398"/>
      <c r="K35" s="398"/>
      <c r="L35" s="398"/>
      <c r="M35" s="398"/>
      <c r="N35" s="399"/>
      <c r="O35" s="465" t="s">
        <v>35</v>
      </c>
      <c r="P35" s="466"/>
      <c r="Q35" s="466"/>
      <c r="R35" s="467"/>
      <c r="S35" s="19"/>
      <c r="T35" s="589" t="s">
        <v>6</v>
      </c>
      <c r="U35" s="590"/>
      <c r="V35" s="590"/>
      <c r="W35" s="591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586">
        <f>C19</f>
        <v>0</v>
      </c>
      <c r="G36" s="587"/>
      <c r="H36" s="587"/>
      <c r="I36" s="587"/>
      <c r="J36" s="587"/>
      <c r="K36" s="587"/>
      <c r="L36" s="587"/>
      <c r="M36" s="587"/>
      <c r="N36" s="588"/>
      <c r="O36" s="583" t="s">
        <v>96</v>
      </c>
      <c r="P36" s="584"/>
      <c r="Q36" s="584"/>
      <c r="R36" s="585"/>
      <c r="S36" s="49"/>
      <c r="T36" s="391">
        <v>44798</v>
      </c>
      <c r="U36" s="392"/>
      <c r="V36" s="392"/>
      <c r="W36" s="393"/>
      <c r="X36" s="43"/>
      <c r="Y36" s="18"/>
      <c r="Z36" s="424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586">
        <f>C17</f>
        <v>0</v>
      </c>
      <c r="G37" s="587"/>
      <c r="H37" s="587"/>
      <c r="I37" s="587"/>
      <c r="J37" s="587"/>
      <c r="K37" s="587"/>
      <c r="L37" s="587"/>
      <c r="M37" s="587"/>
      <c r="N37" s="588"/>
      <c r="O37" s="583" t="s">
        <v>96</v>
      </c>
      <c r="P37" s="584"/>
      <c r="Q37" s="584"/>
      <c r="R37" s="585"/>
      <c r="S37" s="49"/>
      <c r="T37" s="391">
        <v>44798</v>
      </c>
      <c r="U37" s="392"/>
      <c r="V37" s="392"/>
      <c r="W37" s="393"/>
      <c r="X37" s="43"/>
      <c r="Y37" s="18"/>
      <c r="Z37" s="425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397" t="s">
        <v>5</v>
      </c>
      <c r="G38" s="398"/>
      <c r="H38" s="398"/>
      <c r="I38" s="398"/>
      <c r="J38" s="398"/>
      <c r="K38" s="398"/>
      <c r="L38" s="398"/>
      <c r="M38" s="398"/>
      <c r="N38" s="399"/>
      <c r="O38" s="465" t="s">
        <v>35</v>
      </c>
      <c r="P38" s="466"/>
      <c r="Q38" s="466"/>
      <c r="R38" s="467"/>
      <c r="S38" s="19"/>
      <c r="T38" s="589" t="s">
        <v>6</v>
      </c>
      <c r="U38" s="590"/>
      <c r="V38" s="590"/>
      <c r="W38" s="591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586">
        <f>C19</f>
        <v>0</v>
      </c>
      <c r="G39" s="587"/>
      <c r="H39" s="587"/>
      <c r="I39" s="587"/>
      <c r="J39" s="587"/>
      <c r="K39" s="587"/>
      <c r="L39" s="587"/>
      <c r="M39" s="587"/>
      <c r="N39" s="588"/>
      <c r="O39" s="583" t="s">
        <v>95</v>
      </c>
      <c r="P39" s="584"/>
      <c r="Q39" s="584"/>
      <c r="R39" s="585"/>
      <c r="S39" s="49"/>
      <c r="T39" s="391">
        <v>44799</v>
      </c>
      <c r="U39" s="392"/>
      <c r="V39" s="392"/>
      <c r="W39" s="393"/>
      <c r="X39" s="43"/>
      <c r="Y39" s="18"/>
      <c r="Z39" s="424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586">
        <f>C13</f>
        <v>0</v>
      </c>
      <c r="G40" s="587"/>
      <c r="H40" s="587"/>
      <c r="I40" s="587"/>
      <c r="J40" s="587"/>
      <c r="K40" s="587"/>
      <c r="L40" s="587"/>
      <c r="M40" s="587"/>
      <c r="N40" s="588"/>
      <c r="O40" s="583" t="s">
        <v>95</v>
      </c>
      <c r="P40" s="584"/>
      <c r="Q40" s="584"/>
      <c r="R40" s="585"/>
      <c r="S40" s="50"/>
      <c r="T40" s="391">
        <v>44799</v>
      </c>
      <c r="U40" s="392"/>
      <c r="V40" s="392"/>
      <c r="W40" s="393"/>
      <c r="X40" s="43"/>
      <c r="Y40" s="18"/>
      <c r="Z40" s="425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596" t="s">
        <v>11</v>
      </c>
      <c r="B42" s="58"/>
      <c r="C42" s="438" t="s">
        <v>0</v>
      </c>
      <c r="D42" s="439"/>
      <c r="E42" s="438">
        <v>1</v>
      </c>
      <c r="F42" s="439"/>
      <c r="G42" s="438">
        <v>2</v>
      </c>
      <c r="H42" s="439"/>
      <c r="I42" s="438">
        <v>3</v>
      </c>
      <c r="J42" s="439"/>
      <c r="K42" s="438">
        <v>4</v>
      </c>
      <c r="L42" s="439"/>
      <c r="M42" s="438">
        <v>5</v>
      </c>
      <c r="N42" s="439"/>
      <c r="O42" s="599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597"/>
      <c r="B43" s="404">
        <v>1</v>
      </c>
      <c r="C43" s="406"/>
      <c r="D43" s="407"/>
      <c r="E43" s="432"/>
      <c r="F43" s="433"/>
      <c r="G43" s="568"/>
      <c r="H43" s="31"/>
      <c r="I43" s="561"/>
      <c r="J43" s="17"/>
      <c r="K43" s="561"/>
      <c r="L43" s="17"/>
      <c r="M43" s="561"/>
      <c r="N43" s="30"/>
      <c r="O43" s="600"/>
      <c r="P43" s="450">
        <f>Q43+R43</f>
        <v>0</v>
      </c>
      <c r="Q43" s="556">
        <f>IF(Y60&gt;AA60,"1")+IF(AA63&gt;Y63,"1")+IF(Y66&gt;AA66,"1")+IF(AA70&gt;Y70,"1")</f>
        <v>0</v>
      </c>
      <c r="R43" s="556">
        <f>IF(Y66&lt;AA66,"1")+IF(Y60&lt;AA60,"1")+IF(AA70&lt;Y70,"1")+IF(AA63&lt;Y63,"1")</f>
        <v>0</v>
      </c>
      <c r="S43" s="556">
        <v>0</v>
      </c>
      <c r="T43" s="450">
        <v>0</v>
      </c>
      <c r="U43" s="548">
        <f>SUM(H43,J43,L43,N43)</f>
        <v>0</v>
      </c>
      <c r="V43" s="548">
        <f>SUM(H44,J44,L44,N44)</f>
        <v>0</v>
      </c>
      <c r="W43" s="548">
        <f>+U43-V43</f>
        <v>0</v>
      </c>
      <c r="X43" s="549">
        <f>SUM(G43,I43,K43,M43)</f>
        <v>0</v>
      </c>
      <c r="Y43" s="450"/>
      <c r="AA43" s="37"/>
    </row>
    <row r="44" spans="1:28" s="1" customFormat="1" ht="15" customHeight="1" x14ac:dyDescent="0.3">
      <c r="A44" s="597"/>
      <c r="B44" s="405"/>
      <c r="C44" s="408"/>
      <c r="D44" s="409"/>
      <c r="E44" s="434"/>
      <c r="F44" s="435"/>
      <c r="G44" s="569"/>
      <c r="H44" s="31"/>
      <c r="I44" s="562"/>
      <c r="J44" s="17"/>
      <c r="K44" s="562"/>
      <c r="L44" s="17"/>
      <c r="M44" s="562"/>
      <c r="N44" s="30"/>
      <c r="O44" s="600"/>
      <c r="P44" s="450"/>
      <c r="Q44" s="557"/>
      <c r="R44" s="557"/>
      <c r="S44" s="557"/>
      <c r="T44" s="450"/>
      <c r="U44" s="450"/>
      <c r="V44" s="450"/>
      <c r="W44" s="450"/>
      <c r="X44" s="549"/>
      <c r="Y44" s="450"/>
      <c r="AA44" s="37"/>
    </row>
    <row r="45" spans="1:28" s="1" customFormat="1" ht="15" customHeight="1" x14ac:dyDescent="0.3">
      <c r="A45" s="597"/>
      <c r="B45" s="404">
        <v>2</v>
      </c>
      <c r="C45" s="406"/>
      <c r="D45" s="407"/>
      <c r="E45" s="559"/>
      <c r="F45" s="17"/>
      <c r="G45" s="552"/>
      <c r="H45" s="553"/>
      <c r="I45" s="561"/>
      <c r="J45" s="17"/>
      <c r="K45" s="561"/>
      <c r="L45" s="17"/>
      <c r="M45" s="561"/>
      <c r="N45" s="30"/>
      <c r="O45" s="600"/>
      <c r="P45" s="450">
        <f>Q45+R45</f>
        <v>0</v>
      </c>
      <c r="Q45" s="450">
        <f>IF(Y57&gt;AA57,"1")+IF(AA60&gt;Y60,"1")+IF(Y67&gt;AA67,"1")+IF(Y69&gt;AA69,"1")</f>
        <v>0</v>
      </c>
      <c r="R45" s="450">
        <f>IF(Y57&lt;AA57,"1")+IF(AA60&lt;Y60,"1")+IF(Y67&lt;AA67,"1")+IF(Y69&lt;AA69,"1")</f>
        <v>0</v>
      </c>
      <c r="S45" s="556">
        <v>0</v>
      </c>
      <c r="T45" s="450">
        <v>0</v>
      </c>
      <c r="U45" s="548">
        <f>SUM(F45,J45,L45,N45)</f>
        <v>0</v>
      </c>
      <c r="V45" s="548">
        <f>SUM(F46,J46,L46,N46)</f>
        <v>0</v>
      </c>
      <c r="W45" s="548">
        <f>+U45-V45</f>
        <v>0</v>
      </c>
      <c r="X45" s="549">
        <f>SUM(E45,I45,K45,M45)</f>
        <v>0</v>
      </c>
      <c r="Y45" s="450"/>
      <c r="AA45" s="37"/>
    </row>
    <row r="46" spans="1:28" s="1" customFormat="1" ht="15" customHeight="1" x14ac:dyDescent="0.3">
      <c r="A46" s="597"/>
      <c r="B46" s="405"/>
      <c r="C46" s="408"/>
      <c r="D46" s="409"/>
      <c r="E46" s="560"/>
      <c r="F46" s="17"/>
      <c r="G46" s="554"/>
      <c r="H46" s="555"/>
      <c r="I46" s="562"/>
      <c r="J46" s="17"/>
      <c r="K46" s="562"/>
      <c r="L46" s="17"/>
      <c r="M46" s="562"/>
      <c r="N46" s="30"/>
      <c r="O46" s="600"/>
      <c r="P46" s="450"/>
      <c r="Q46" s="450"/>
      <c r="R46" s="450"/>
      <c r="S46" s="557"/>
      <c r="T46" s="450"/>
      <c r="U46" s="450"/>
      <c r="V46" s="450"/>
      <c r="W46" s="450"/>
      <c r="X46" s="549"/>
      <c r="Y46" s="450"/>
      <c r="AA46" s="37"/>
    </row>
    <row r="47" spans="1:28" s="1" customFormat="1" ht="15" customHeight="1" x14ac:dyDescent="0.3">
      <c r="A47" s="597"/>
      <c r="B47" s="404">
        <v>3</v>
      </c>
      <c r="C47" s="406"/>
      <c r="D47" s="407"/>
      <c r="E47" s="559"/>
      <c r="F47" s="17"/>
      <c r="G47" s="561"/>
      <c r="H47" s="17"/>
      <c r="I47" s="552"/>
      <c r="J47" s="553"/>
      <c r="K47" s="561"/>
      <c r="L47" s="17"/>
      <c r="M47" s="561"/>
      <c r="N47" s="30"/>
      <c r="O47" s="600"/>
      <c r="P47" s="450">
        <f>Q47+R47</f>
        <v>0</v>
      </c>
      <c r="Q47" s="450">
        <f>IF(AA67&gt;Y67,"1")+IF(AA58&gt;Y58,"1")+IF(Y63&gt;AA63,"1")+IF(AA61&gt;Y61,"1")</f>
        <v>0</v>
      </c>
      <c r="R47" s="450">
        <f>IF(AA67&lt;Y67,"1")+IF(AA58&lt;Y58,"1")+IF(Y63&lt;AA63,"1")+IF(AA61&lt;Y61,"1")</f>
        <v>0</v>
      </c>
      <c r="S47" s="556">
        <v>0</v>
      </c>
      <c r="T47" s="450">
        <v>0</v>
      </c>
      <c r="U47" s="548">
        <f>SUM(F47,H47,L47,N47)</f>
        <v>0</v>
      </c>
      <c r="V47" s="548">
        <f>SUM(F48,H48,L48,N48)</f>
        <v>0</v>
      </c>
      <c r="W47" s="450">
        <f>+U47-V47</f>
        <v>0</v>
      </c>
      <c r="X47" s="549">
        <f>SUM(E47,G47,K47,M47)</f>
        <v>0</v>
      </c>
      <c r="Y47" s="450"/>
      <c r="AA47" s="37"/>
    </row>
    <row r="48" spans="1:28" s="1" customFormat="1" ht="15" customHeight="1" x14ac:dyDescent="0.3">
      <c r="A48" s="597"/>
      <c r="B48" s="405"/>
      <c r="C48" s="408"/>
      <c r="D48" s="409"/>
      <c r="E48" s="560"/>
      <c r="F48" s="17"/>
      <c r="G48" s="562"/>
      <c r="H48" s="17"/>
      <c r="I48" s="554"/>
      <c r="J48" s="555"/>
      <c r="K48" s="562"/>
      <c r="L48" s="17"/>
      <c r="M48" s="562"/>
      <c r="N48" s="30"/>
      <c r="O48" s="600"/>
      <c r="P48" s="450"/>
      <c r="Q48" s="450"/>
      <c r="R48" s="450"/>
      <c r="S48" s="557"/>
      <c r="T48" s="450"/>
      <c r="U48" s="450"/>
      <c r="V48" s="450"/>
      <c r="W48" s="450"/>
      <c r="X48" s="549"/>
      <c r="Y48" s="450"/>
      <c r="AA48" s="37"/>
    </row>
    <row r="49" spans="1:28" s="1" customFormat="1" ht="15" hidden="1" customHeight="1" x14ac:dyDescent="0.3">
      <c r="A49" s="597"/>
      <c r="B49" s="404">
        <v>4</v>
      </c>
      <c r="C49" s="406"/>
      <c r="D49" s="407"/>
      <c r="E49" s="559"/>
      <c r="F49" s="17"/>
      <c r="G49" s="561"/>
      <c r="H49" s="17"/>
      <c r="I49" s="561"/>
      <c r="J49" s="17"/>
      <c r="K49" s="552"/>
      <c r="L49" s="553"/>
      <c r="M49" s="561"/>
      <c r="N49" s="30"/>
      <c r="O49" s="600"/>
      <c r="P49" s="450">
        <f>Q49+R49</f>
        <v>0</v>
      </c>
      <c r="Q49" s="450">
        <f>IF(AA66&gt;Y66,"1")+IF(Y58&gt;AA58,"1")+IF(AA69&gt;Y69,"1")+IF(Y64&gt;AA64,"1")</f>
        <v>0</v>
      </c>
      <c r="R49" s="450">
        <f>IF(AA66&lt;Y66,"1")+IF(Y58&lt;AA58,"1")+IF(AA69&lt;Y69,"1")+IF(Y64&lt;AA64,"1")</f>
        <v>0</v>
      </c>
      <c r="S49" s="556">
        <v>0</v>
      </c>
      <c r="T49" s="450">
        <v>0</v>
      </c>
      <c r="U49" s="548">
        <f>SUM(F49,H49,J49,N49)</f>
        <v>0</v>
      </c>
      <c r="V49" s="548">
        <f>SUM(F50,H50,J50,N50)</f>
        <v>0</v>
      </c>
      <c r="W49" s="450">
        <f>+U49-V49</f>
        <v>0</v>
      </c>
      <c r="X49" s="549">
        <f>SUM(E49,G49,I49,M49)</f>
        <v>0</v>
      </c>
      <c r="Y49" s="450"/>
      <c r="AA49" s="37"/>
    </row>
    <row r="50" spans="1:28" s="1" customFormat="1" ht="15" hidden="1" customHeight="1" x14ac:dyDescent="0.3">
      <c r="A50" s="597"/>
      <c r="B50" s="405"/>
      <c r="C50" s="408"/>
      <c r="D50" s="409"/>
      <c r="E50" s="560"/>
      <c r="F50" s="17"/>
      <c r="G50" s="562"/>
      <c r="H50" s="17"/>
      <c r="I50" s="562"/>
      <c r="J50" s="17"/>
      <c r="K50" s="554"/>
      <c r="L50" s="555"/>
      <c r="M50" s="562"/>
      <c r="N50" s="30"/>
      <c r="O50" s="600"/>
      <c r="P50" s="450"/>
      <c r="Q50" s="450"/>
      <c r="R50" s="450"/>
      <c r="S50" s="557"/>
      <c r="T50" s="450"/>
      <c r="U50" s="450"/>
      <c r="V50" s="450"/>
      <c r="W50" s="450"/>
      <c r="X50" s="549"/>
      <c r="Y50" s="450"/>
      <c r="AA50" s="37"/>
    </row>
    <row r="51" spans="1:28" s="1" customFormat="1" ht="15" hidden="1" customHeight="1" x14ac:dyDescent="0.3">
      <c r="A51" s="597"/>
      <c r="B51" s="59"/>
      <c r="C51" s="406"/>
      <c r="D51" s="407"/>
      <c r="E51" s="559"/>
      <c r="F51" s="17"/>
      <c r="G51" s="561"/>
      <c r="H51" s="17"/>
      <c r="I51" s="561"/>
      <c r="J51" s="17"/>
      <c r="K51" s="561"/>
      <c r="L51" s="17"/>
      <c r="M51" s="552"/>
      <c r="N51" s="553"/>
      <c r="O51" s="600"/>
      <c r="P51" s="556">
        <f>Q51+R51</f>
        <v>0</v>
      </c>
      <c r="Q51" s="556">
        <f>IF(AA57&gt;Y57,"1")+IF(Y61&gt;AA61,"1")+IF(AA64&gt;Y64,"1")+IF(Y70&gt;AA70,"1")</f>
        <v>0</v>
      </c>
      <c r="R51" s="556">
        <f>IF(AA57&lt;Y57,"1")+IF(Y61&lt;AA61,"1")+IF(AA64&lt;Y64,"1")+IF(Y70&lt;AA70,"1")</f>
        <v>0</v>
      </c>
      <c r="S51" s="556">
        <v>0</v>
      </c>
      <c r="T51" s="556">
        <v>0</v>
      </c>
      <c r="U51" s="592">
        <f>SUM(F51,H51,J51,L51)</f>
        <v>0</v>
      </c>
      <c r="V51" s="592">
        <f>SUM(F52,H52,J52,L52)</f>
        <v>0</v>
      </c>
      <c r="W51" s="556">
        <f>+U51-V51</f>
        <v>0</v>
      </c>
      <c r="X51" s="594">
        <f>SUM(E51,G51,I51,K51)</f>
        <v>0</v>
      </c>
      <c r="Y51" s="556"/>
      <c r="AA51" s="37"/>
    </row>
    <row r="52" spans="1:28" s="1" customFormat="1" ht="15" hidden="1" customHeight="1" x14ac:dyDescent="0.3">
      <c r="A52" s="598"/>
      <c r="B52" s="60"/>
      <c r="C52" s="408"/>
      <c r="D52" s="409"/>
      <c r="E52" s="560"/>
      <c r="F52" s="17"/>
      <c r="G52" s="562"/>
      <c r="H52" s="17"/>
      <c r="I52" s="562"/>
      <c r="J52" s="17"/>
      <c r="K52" s="562"/>
      <c r="L52" s="17"/>
      <c r="M52" s="554"/>
      <c r="N52" s="555"/>
      <c r="O52" s="601"/>
      <c r="P52" s="557"/>
      <c r="Q52" s="557"/>
      <c r="R52" s="557"/>
      <c r="S52" s="557"/>
      <c r="T52" s="557"/>
      <c r="U52" s="593"/>
      <c r="V52" s="593"/>
      <c r="W52" s="557"/>
      <c r="X52" s="595"/>
      <c r="Y52" s="557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429" t="s">
        <v>114</v>
      </c>
      <c r="B54" s="429"/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444" t="s">
        <v>2</v>
      </c>
      <c r="Z55" s="444"/>
      <c r="AA55" s="444"/>
      <c r="AB55" s="444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65" t="s">
        <v>5</v>
      </c>
      <c r="G56" s="466"/>
      <c r="H56" s="466"/>
      <c r="I56" s="466"/>
      <c r="J56" s="466"/>
      <c r="K56" s="466"/>
      <c r="L56" s="466"/>
      <c r="M56" s="466"/>
      <c r="N56" s="467"/>
      <c r="O56" s="384" t="s">
        <v>35</v>
      </c>
      <c r="P56" s="384"/>
      <c r="Q56" s="384"/>
      <c r="R56" s="384"/>
      <c r="S56" s="19"/>
      <c r="T56" s="384" t="s">
        <v>6</v>
      </c>
      <c r="U56" s="384"/>
      <c r="V56" s="384"/>
      <c r="W56" s="384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586">
        <f>C51</f>
        <v>0</v>
      </c>
      <c r="G57" s="587"/>
      <c r="H57" s="587"/>
      <c r="I57" s="587"/>
      <c r="J57" s="587"/>
      <c r="K57" s="587"/>
      <c r="L57" s="587"/>
      <c r="M57" s="587"/>
      <c r="N57" s="588"/>
      <c r="O57" s="571" t="s">
        <v>96</v>
      </c>
      <c r="P57" s="572"/>
      <c r="Q57" s="572"/>
      <c r="R57" s="573"/>
      <c r="S57" s="48"/>
      <c r="T57" s="391">
        <v>44789</v>
      </c>
      <c r="U57" s="392"/>
      <c r="V57" s="392"/>
      <c r="W57" s="393"/>
      <c r="X57" s="43"/>
      <c r="Y57" s="18"/>
      <c r="Z57" s="384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586">
        <f>C47</f>
        <v>0</v>
      </c>
      <c r="G58" s="587"/>
      <c r="H58" s="587"/>
      <c r="I58" s="587"/>
      <c r="J58" s="587"/>
      <c r="K58" s="587"/>
      <c r="L58" s="587"/>
      <c r="M58" s="587"/>
      <c r="N58" s="588"/>
      <c r="O58" s="571" t="s">
        <v>96</v>
      </c>
      <c r="P58" s="572"/>
      <c r="Q58" s="572"/>
      <c r="R58" s="573"/>
      <c r="S58" s="48"/>
      <c r="T58" s="391">
        <v>44790</v>
      </c>
      <c r="U58" s="392"/>
      <c r="V58" s="392"/>
      <c r="W58" s="393"/>
      <c r="X58" s="43"/>
      <c r="Y58" s="18"/>
      <c r="Z58" s="384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397" t="s">
        <v>5</v>
      </c>
      <c r="G59" s="398"/>
      <c r="H59" s="398"/>
      <c r="I59" s="398"/>
      <c r="J59" s="398"/>
      <c r="K59" s="398"/>
      <c r="L59" s="398"/>
      <c r="M59" s="398"/>
      <c r="N59" s="399"/>
      <c r="O59" s="384" t="s">
        <v>35</v>
      </c>
      <c r="P59" s="384"/>
      <c r="Q59" s="384"/>
      <c r="R59" s="384"/>
      <c r="S59" s="32"/>
      <c r="T59" s="589" t="s">
        <v>6</v>
      </c>
      <c r="U59" s="590"/>
      <c r="V59" s="590"/>
      <c r="W59" s="591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586">
        <f>C45</f>
        <v>0</v>
      </c>
      <c r="G60" s="587"/>
      <c r="H60" s="587"/>
      <c r="I60" s="587"/>
      <c r="J60" s="587"/>
      <c r="K60" s="587"/>
      <c r="L60" s="587"/>
      <c r="M60" s="587"/>
      <c r="N60" s="588"/>
      <c r="O60" s="571" t="s">
        <v>96</v>
      </c>
      <c r="P60" s="572"/>
      <c r="Q60" s="572"/>
      <c r="R60" s="573"/>
      <c r="S60" s="48"/>
      <c r="T60" s="391">
        <v>44792</v>
      </c>
      <c r="U60" s="392"/>
      <c r="V60" s="392"/>
      <c r="W60" s="393"/>
      <c r="X60" s="43"/>
      <c r="Y60" s="18"/>
      <c r="Z60" s="424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586">
        <f>C47</f>
        <v>0</v>
      </c>
      <c r="G61" s="587"/>
      <c r="H61" s="587"/>
      <c r="I61" s="587"/>
      <c r="J61" s="587"/>
      <c r="K61" s="587"/>
      <c r="L61" s="587"/>
      <c r="M61" s="587"/>
      <c r="N61" s="588"/>
      <c r="O61" s="571" t="s">
        <v>96</v>
      </c>
      <c r="P61" s="572"/>
      <c r="Q61" s="572"/>
      <c r="R61" s="573"/>
      <c r="S61" s="48"/>
      <c r="T61" s="391">
        <v>44792</v>
      </c>
      <c r="U61" s="392"/>
      <c r="V61" s="392"/>
      <c r="W61" s="393"/>
      <c r="X61" s="43"/>
      <c r="Y61" s="18"/>
      <c r="Z61" s="425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397" t="s">
        <v>5</v>
      </c>
      <c r="G62" s="398"/>
      <c r="H62" s="398"/>
      <c r="I62" s="398"/>
      <c r="J62" s="398"/>
      <c r="K62" s="398"/>
      <c r="L62" s="398"/>
      <c r="M62" s="398"/>
      <c r="N62" s="399"/>
      <c r="O62" s="384" t="s">
        <v>35</v>
      </c>
      <c r="P62" s="384"/>
      <c r="Q62" s="384"/>
      <c r="R62" s="384"/>
      <c r="S62" s="19"/>
      <c r="T62" s="400" t="s">
        <v>6</v>
      </c>
      <c r="U62" s="400"/>
      <c r="V62" s="400"/>
      <c r="W62" s="400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586">
        <f>C43</f>
        <v>0</v>
      </c>
      <c r="G63" s="587"/>
      <c r="H63" s="587"/>
      <c r="I63" s="587"/>
      <c r="J63" s="587"/>
      <c r="K63" s="587"/>
      <c r="L63" s="587"/>
      <c r="M63" s="587"/>
      <c r="N63" s="588"/>
      <c r="O63" s="571" t="s">
        <v>96</v>
      </c>
      <c r="P63" s="572"/>
      <c r="Q63" s="572"/>
      <c r="R63" s="573"/>
      <c r="S63" s="48"/>
      <c r="T63" s="391">
        <v>44796</v>
      </c>
      <c r="U63" s="392"/>
      <c r="V63" s="392"/>
      <c r="W63" s="393"/>
      <c r="X63" s="43"/>
      <c r="Y63" s="18"/>
      <c r="Z63" s="384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586">
        <f>C51</f>
        <v>0</v>
      </c>
      <c r="G64" s="587"/>
      <c r="H64" s="587"/>
      <c r="I64" s="587"/>
      <c r="J64" s="587"/>
      <c r="K64" s="587"/>
      <c r="L64" s="587"/>
      <c r="M64" s="587"/>
      <c r="N64" s="588"/>
      <c r="O64" s="583" t="s">
        <v>96</v>
      </c>
      <c r="P64" s="584"/>
      <c r="Q64" s="584"/>
      <c r="R64" s="585"/>
      <c r="S64" s="50"/>
      <c r="T64" s="391">
        <v>44797</v>
      </c>
      <c r="U64" s="392"/>
      <c r="V64" s="392"/>
      <c r="W64" s="393"/>
      <c r="X64" s="43"/>
      <c r="Y64" s="18"/>
      <c r="Z64" s="384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397" t="s">
        <v>5</v>
      </c>
      <c r="G65" s="398"/>
      <c r="H65" s="398"/>
      <c r="I65" s="398"/>
      <c r="J65" s="398"/>
      <c r="K65" s="398"/>
      <c r="L65" s="398"/>
      <c r="M65" s="398"/>
      <c r="N65" s="399"/>
      <c r="O65" s="384" t="s">
        <v>35</v>
      </c>
      <c r="P65" s="384"/>
      <c r="Q65" s="384"/>
      <c r="R65" s="384"/>
      <c r="S65" s="19"/>
      <c r="T65" s="400" t="s">
        <v>6</v>
      </c>
      <c r="U65" s="400"/>
      <c r="V65" s="400"/>
      <c r="W65" s="400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586">
        <f>C49</f>
        <v>0</v>
      </c>
      <c r="G66" s="587"/>
      <c r="H66" s="587"/>
      <c r="I66" s="587"/>
      <c r="J66" s="587"/>
      <c r="K66" s="587"/>
      <c r="L66" s="587"/>
      <c r="M66" s="587"/>
      <c r="N66" s="588"/>
      <c r="O66" s="571" t="s">
        <v>95</v>
      </c>
      <c r="P66" s="572"/>
      <c r="Q66" s="572"/>
      <c r="R66" s="573"/>
      <c r="S66" s="49"/>
      <c r="T66" s="574">
        <v>44798</v>
      </c>
      <c r="U66" s="574"/>
      <c r="V66" s="574"/>
      <c r="W66" s="574"/>
      <c r="X66" s="43"/>
      <c r="Y66" s="18"/>
      <c r="Z66" s="384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586">
        <f>C47</f>
        <v>0</v>
      </c>
      <c r="G67" s="587"/>
      <c r="H67" s="587"/>
      <c r="I67" s="587"/>
      <c r="J67" s="587"/>
      <c r="K67" s="587"/>
      <c r="L67" s="587"/>
      <c r="M67" s="587"/>
      <c r="N67" s="588"/>
      <c r="O67" s="571" t="s">
        <v>95</v>
      </c>
      <c r="P67" s="572"/>
      <c r="Q67" s="572"/>
      <c r="R67" s="573"/>
      <c r="S67" s="49"/>
      <c r="T67" s="574">
        <v>44798</v>
      </c>
      <c r="U67" s="574"/>
      <c r="V67" s="574"/>
      <c r="W67" s="574"/>
      <c r="X67" s="43"/>
      <c r="Y67" s="18"/>
      <c r="Z67" s="384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397" t="s">
        <v>5</v>
      </c>
      <c r="G68" s="398"/>
      <c r="H68" s="398"/>
      <c r="I68" s="398"/>
      <c r="J68" s="398"/>
      <c r="K68" s="398"/>
      <c r="L68" s="398"/>
      <c r="M68" s="398"/>
      <c r="N68" s="399"/>
      <c r="O68" s="384" t="s">
        <v>35</v>
      </c>
      <c r="P68" s="384"/>
      <c r="Q68" s="384"/>
      <c r="R68" s="384"/>
      <c r="S68" s="19"/>
      <c r="T68" s="400" t="s">
        <v>6</v>
      </c>
      <c r="U68" s="400"/>
      <c r="V68" s="400"/>
      <c r="W68" s="400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570">
        <f>C49</f>
        <v>0</v>
      </c>
      <c r="G69" s="570"/>
      <c r="H69" s="570"/>
      <c r="I69" s="570"/>
      <c r="J69" s="570"/>
      <c r="K69" s="570"/>
      <c r="L69" s="570"/>
      <c r="M69" s="570"/>
      <c r="N69" s="570"/>
      <c r="O69" s="571" t="s">
        <v>95</v>
      </c>
      <c r="P69" s="572"/>
      <c r="Q69" s="572"/>
      <c r="R69" s="573"/>
      <c r="S69" s="49"/>
      <c r="T69" s="574">
        <v>44799</v>
      </c>
      <c r="U69" s="574"/>
      <c r="V69" s="574"/>
      <c r="W69" s="574"/>
      <c r="X69" s="43"/>
      <c r="Y69" s="18"/>
      <c r="Z69" s="384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570">
        <f>C43</f>
        <v>0</v>
      </c>
      <c r="G70" s="570"/>
      <c r="H70" s="570"/>
      <c r="I70" s="570"/>
      <c r="J70" s="570"/>
      <c r="K70" s="570"/>
      <c r="L70" s="570"/>
      <c r="M70" s="570"/>
      <c r="N70" s="570"/>
      <c r="O70" s="583" t="s">
        <v>96</v>
      </c>
      <c r="P70" s="584"/>
      <c r="Q70" s="584"/>
      <c r="R70" s="585"/>
      <c r="S70" s="51"/>
      <c r="T70" s="574">
        <v>44799</v>
      </c>
      <c r="U70" s="574"/>
      <c r="V70" s="574"/>
      <c r="W70" s="574"/>
      <c r="X70" s="43"/>
      <c r="Y70" s="18"/>
      <c r="Z70" s="384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582"/>
      <c r="B72" s="582"/>
      <c r="C72" s="582"/>
      <c r="D72" s="582"/>
      <c r="E72" s="582"/>
      <c r="F72" s="582"/>
      <c r="G72" s="582"/>
      <c r="H72" s="582"/>
      <c r="I72" s="582"/>
      <c r="J72" s="582"/>
      <c r="K72" s="582"/>
      <c r="L72" s="582"/>
      <c r="M72" s="582"/>
      <c r="N72" s="582"/>
      <c r="O72" s="582"/>
      <c r="P72" s="582"/>
      <c r="Q72" s="582"/>
      <c r="R72" s="582"/>
      <c r="S72" s="582"/>
      <c r="T72" s="582"/>
      <c r="U72" s="582"/>
      <c r="V72" s="582"/>
      <c r="W72" s="582"/>
      <c r="X72" s="582"/>
      <c r="Y72" s="80"/>
      <c r="Z72" s="80"/>
      <c r="AA72" s="81"/>
      <c r="AB72" s="80"/>
    </row>
    <row r="73" spans="1:28" s="1" customFormat="1" ht="15" customHeight="1" x14ac:dyDescent="0.3">
      <c r="A73" s="575" t="s">
        <v>12</v>
      </c>
      <c r="B73" s="61"/>
      <c r="C73" s="79" t="s">
        <v>0</v>
      </c>
      <c r="D73" s="79"/>
      <c r="E73" s="576">
        <v>1</v>
      </c>
      <c r="F73" s="576"/>
      <c r="G73" s="576">
        <v>2</v>
      </c>
      <c r="H73" s="576"/>
      <c r="I73" s="576">
        <v>3</v>
      </c>
      <c r="J73" s="576"/>
      <c r="K73" s="576">
        <v>4</v>
      </c>
      <c r="L73" s="577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575"/>
      <c r="B74" s="404">
        <v>1</v>
      </c>
      <c r="C74" s="567"/>
      <c r="D74" s="567"/>
      <c r="E74" s="432"/>
      <c r="F74" s="433"/>
      <c r="G74" s="568"/>
      <c r="H74" s="31"/>
      <c r="I74" s="561"/>
      <c r="J74" s="17"/>
      <c r="K74" s="561"/>
      <c r="L74" s="17"/>
      <c r="M74" s="45"/>
      <c r="N74" s="34"/>
      <c r="O74" s="450">
        <f>P74+Q74</f>
        <v>0</v>
      </c>
      <c r="P74" s="556">
        <f>IF(Y86&gt;AA86,"1")+IF(Y90&gt;AA90,"1")+IF(AA93&gt;Y93,"1")</f>
        <v>0</v>
      </c>
      <c r="Q74" s="556">
        <f>IF(Y86&lt;AA86,"1")+IF(Y90&lt;AA90,"1")+IF(AA93&lt;Y93,"1")</f>
        <v>0</v>
      </c>
      <c r="R74" s="450">
        <v>0</v>
      </c>
      <c r="S74" s="556">
        <v>0</v>
      </c>
      <c r="T74" s="548">
        <f>SUM(H74,J74,L74)</f>
        <v>0</v>
      </c>
      <c r="U74" s="548">
        <f>SUM(H75,J75,L75)</f>
        <v>0</v>
      </c>
      <c r="V74" s="548">
        <f>+T74-U74</f>
        <v>0</v>
      </c>
      <c r="W74" s="549">
        <f>SUM(G74,I74,K74)</f>
        <v>0</v>
      </c>
      <c r="X74" s="450"/>
      <c r="Y74" s="545"/>
      <c r="Z74" s="545"/>
      <c r="AA74" s="551"/>
      <c r="AB74" s="545"/>
    </row>
    <row r="75" spans="1:28" s="1" customFormat="1" ht="17.25" customHeight="1" x14ac:dyDescent="0.3">
      <c r="A75" s="575"/>
      <c r="B75" s="405"/>
      <c r="C75" s="567"/>
      <c r="D75" s="567"/>
      <c r="E75" s="434"/>
      <c r="F75" s="435"/>
      <c r="G75" s="569"/>
      <c r="H75" s="31"/>
      <c r="I75" s="562"/>
      <c r="J75" s="17"/>
      <c r="K75" s="562"/>
      <c r="L75" s="17"/>
      <c r="M75" s="45"/>
      <c r="N75" s="34"/>
      <c r="O75" s="450"/>
      <c r="P75" s="557"/>
      <c r="Q75" s="557"/>
      <c r="R75" s="450"/>
      <c r="S75" s="557"/>
      <c r="T75" s="450"/>
      <c r="U75" s="450"/>
      <c r="V75" s="450"/>
      <c r="W75" s="549"/>
      <c r="X75" s="450"/>
      <c r="Y75" s="545"/>
      <c r="Z75" s="545"/>
      <c r="AA75" s="551"/>
      <c r="AB75" s="545"/>
    </row>
    <row r="76" spans="1:28" s="1" customFormat="1" ht="15" customHeight="1" x14ac:dyDescent="0.3">
      <c r="A76" s="575"/>
      <c r="B76" s="404">
        <v>2</v>
      </c>
      <c r="C76" s="558"/>
      <c r="D76" s="558"/>
      <c r="E76" s="559"/>
      <c r="F76" s="17"/>
      <c r="G76" s="552"/>
      <c r="H76" s="553"/>
      <c r="I76" s="561"/>
      <c r="J76" s="17"/>
      <c r="K76" s="561"/>
      <c r="L76" s="17"/>
      <c r="M76" s="45"/>
      <c r="N76" s="34"/>
      <c r="O76" s="450">
        <f t="shared" ref="O76" si="0">P76+Q76</f>
        <v>0</v>
      </c>
      <c r="P76" s="556">
        <f>IF(Y87&gt;AA87,"1")+IF(AA90&gt;Y90,"1")+IF(Y92&gt;AA92,"1")</f>
        <v>0</v>
      </c>
      <c r="Q76" s="556">
        <f>IF(Y87&lt;AA87,"1")+IF(AA90&lt;Y90,"1")+IF(Y92&lt;AA92,"1")</f>
        <v>0</v>
      </c>
      <c r="R76" s="450">
        <v>0</v>
      </c>
      <c r="S76" s="556">
        <v>0</v>
      </c>
      <c r="T76" s="548">
        <f>SUM(F76,J76,L76)</f>
        <v>0</v>
      </c>
      <c r="U76" s="548">
        <f>SUM(F77,J77,L77)</f>
        <v>0</v>
      </c>
      <c r="V76" s="548">
        <f>+T76-U76</f>
        <v>0</v>
      </c>
      <c r="W76" s="549">
        <f>SUM(E76,I76,K76)</f>
        <v>0</v>
      </c>
      <c r="X76" s="450"/>
      <c r="Y76" s="545"/>
      <c r="Z76" s="545"/>
      <c r="AA76" s="551"/>
      <c r="AB76" s="545"/>
    </row>
    <row r="77" spans="1:28" s="1" customFormat="1" ht="15" customHeight="1" x14ac:dyDescent="0.3">
      <c r="A77" s="575"/>
      <c r="B77" s="405"/>
      <c r="C77" s="558"/>
      <c r="D77" s="558"/>
      <c r="E77" s="560"/>
      <c r="F77" s="17"/>
      <c r="G77" s="554"/>
      <c r="H77" s="555"/>
      <c r="I77" s="562"/>
      <c r="J77" s="17"/>
      <c r="K77" s="562"/>
      <c r="L77" s="17"/>
      <c r="M77" s="45"/>
      <c r="N77" s="34"/>
      <c r="O77" s="450"/>
      <c r="P77" s="557"/>
      <c r="Q77" s="557"/>
      <c r="R77" s="450"/>
      <c r="S77" s="557"/>
      <c r="T77" s="450"/>
      <c r="U77" s="450"/>
      <c r="V77" s="450"/>
      <c r="W77" s="549"/>
      <c r="X77" s="450"/>
      <c r="Y77" s="545"/>
      <c r="Z77" s="545"/>
      <c r="AA77" s="551"/>
      <c r="AB77" s="545"/>
    </row>
    <row r="78" spans="1:28" s="1" customFormat="1" ht="15" customHeight="1" x14ac:dyDescent="0.3">
      <c r="A78" s="575"/>
      <c r="B78" s="404">
        <v>3</v>
      </c>
      <c r="C78" s="558"/>
      <c r="D78" s="558"/>
      <c r="E78" s="559"/>
      <c r="F78" s="17"/>
      <c r="G78" s="561"/>
      <c r="H78" s="17"/>
      <c r="I78" s="552"/>
      <c r="J78" s="553"/>
      <c r="K78" s="561"/>
      <c r="L78" s="17"/>
      <c r="M78" s="45"/>
      <c r="N78" s="34"/>
      <c r="O78" s="450">
        <f t="shared" ref="O78" si="1">P78+Q78</f>
        <v>0</v>
      </c>
      <c r="P78" s="556">
        <f>IF(AA87&gt;Y87,"1")+IF(AA89&gt;Y89,"1")+IF(AA93&gt;Y93,"1")</f>
        <v>0</v>
      </c>
      <c r="Q78" s="556">
        <f>IF(AA87&lt;Y87,"1")+IF(AA89&lt;Y89,"1")+IF(AA93&lt;Y93,"1")</f>
        <v>0</v>
      </c>
      <c r="R78" s="450">
        <v>0</v>
      </c>
      <c r="S78" s="556">
        <v>0</v>
      </c>
      <c r="T78" s="548">
        <f>SUM(F78,H78,L78)</f>
        <v>0</v>
      </c>
      <c r="U78" s="548">
        <f>SUM(F79,H79,L79)</f>
        <v>0</v>
      </c>
      <c r="V78" s="548">
        <f>+T78-U78</f>
        <v>0</v>
      </c>
      <c r="W78" s="549">
        <f>SUM(E78,G78,K78)</f>
        <v>0</v>
      </c>
      <c r="X78" s="450"/>
      <c r="Y78" s="545"/>
      <c r="Z78" s="545"/>
      <c r="AA78" s="551"/>
      <c r="AB78" s="545"/>
    </row>
    <row r="79" spans="1:28" s="1" customFormat="1" ht="15" customHeight="1" x14ac:dyDescent="0.3">
      <c r="A79" s="575"/>
      <c r="B79" s="405"/>
      <c r="C79" s="558"/>
      <c r="D79" s="558"/>
      <c r="E79" s="560"/>
      <c r="F79" s="17"/>
      <c r="G79" s="562"/>
      <c r="H79" s="17"/>
      <c r="I79" s="554"/>
      <c r="J79" s="555"/>
      <c r="K79" s="562"/>
      <c r="L79" s="17"/>
      <c r="M79" s="45"/>
      <c r="N79" s="34"/>
      <c r="O79" s="450"/>
      <c r="P79" s="557"/>
      <c r="Q79" s="557"/>
      <c r="R79" s="450"/>
      <c r="S79" s="557"/>
      <c r="T79" s="450"/>
      <c r="U79" s="450"/>
      <c r="V79" s="450"/>
      <c r="W79" s="549"/>
      <c r="X79" s="450"/>
      <c r="Y79" s="545"/>
      <c r="Z79" s="545"/>
      <c r="AA79" s="551"/>
      <c r="AB79" s="545"/>
    </row>
    <row r="80" spans="1:28" s="1" customFormat="1" ht="15" hidden="1" customHeight="1" x14ac:dyDescent="0.3">
      <c r="A80" s="575"/>
      <c r="B80" s="404">
        <v>4</v>
      </c>
      <c r="C80" s="558"/>
      <c r="D80" s="558"/>
      <c r="E80" s="559"/>
      <c r="F80" s="17"/>
      <c r="G80" s="561"/>
      <c r="H80" s="17"/>
      <c r="I80" s="561"/>
      <c r="J80" s="17"/>
      <c r="K80" s="552"/>
      <c r="L80" s="553"/>
      <c r="M80" s="45"/>
      <c r="N80" s="34"/>
      <c r="O80" s="450">
        <f t="shared" ref="O80" si="2">P80+Q80</f>
        <v>0</v>
      </c>
      <c r="P80" s="556">
        <f>IF(AA86&gt;Y86,"1")+IF(Y89&gt;AA89,"1")+IF(AA92&gt;Y92,"1")</f>
        <v>0</v>
      </c>
      <c r="Q80" s="556">
        <f>IF(AA86&lt;Y86,"1")+IF(Y89&lt;AA89,"1")+IF(AA92&lt;Y92,"1")</f>
        <v>0</v>
      </c>
      <c r="R80" s="450">
        <v>0</v>
      </c>
      <c r="S80" s="556">
        <v>0</v>
      </c>
      <c r="T80" s="548">
        <f>SUM(F80,H80,J80)</f>
        <v>0</v>
      </c>
      <c r="U80" s="548">
        <f>SUM(F81,H81,J81)</f>
        <v>0</v>
      </c>
      <c r="V80" s="548">
        <f>+T80-U80</f>
        <v>0</v>
      </c>
      <c r="W80" s="549">
        <f>SUM(E80,G80,I80)</f>
        <v>0</v>
      </c>
      <c r="X80" s="550"/>
      <c r="Y80" s="545"/>
      <c r="Z80" s="545"/>
      <c r="AA80" s="551"/>
      <c r="AB80" s="545"/>
    </row>
    <row r="81" spans="1:28" s="1" customFormat="1" ht="15" hidden="1" customHeight="1" x14ac:dyDescent="0.3">
      <c r="A81" s="575"/>
      <c r="B81" s="405"/>
      <c r="C81" s="558"/>
      <c r="D81" s="558"/>
      <c r="E81" s="560"/>
      <c r="F81" s="17"/>
      <c r="G81" s="562"/>
      <c r="H81" s="17"/>
      <c r="I81" s="562"/>
      <c r="J81" s="17"/>
      <c r="K81" s="554"/>
      <c r="L81" s="555"/>
      <c r="M81" s="45"/>
      <c r="N81" s="34"/>
      <c r="O81" s="450"/>
      <c r="P81" s="557"/>
      <c r="Q81" s="557"/>
      <c r="R81" s="450"/>
      <c r="S81" s="557"/>
      <c r="T81" s="450"/>
      <c r="U81" s="450"/>
      <c r="V81" s="450"/>
      <c r="W81" s="549"/>
      <c r="X81" s="550"/>
      <c r="Y81" s="545"/>
      <c r="Z81" s="545"/>
      <c r="AA81" s="551"/>
      <c r="AB81" s="545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429" t="s">
        <v>113</v>
      </c>
      <c r="B83" s="429"/>
      <c r="C83" s="429"/>
      <c r="D83" s="429"/>
      <c r="E83" s="429"/>
      <c r="F83" s="429"/>
      <c r="G83" s="429"/>
      <c r="H83" s="429"/>
      <c r="I83" s="429"/>
      <c r="J83" s="429"/>
      <c r="K83" s="429"/>
      <c r="L83" s="429"/>
      <c r="M83" s="429"/>
      <c r="N83" s="429"/>
      <c r="O83" s="429"/>
      <c r="P83" s="429"/>
      <c r="Q83" s="429"/>
      <c r="R83" s="429"/>
      <c r="S83" s="429"/>
      <c r="T83" s="429"/>
      <c r="U83" s="429"/>
      <c r="V83" s="429"/>
      <c r="W83" s="429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546" t="s">
        <v>2</v>
      </c>
      <c r="Y84" s="546"/>
      <c r="Z84" s="546"/>
      <c r="AA84" s="546"/>
      <c r="AB84" s="444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384" t="s">
        <v>5</v>
      </c>
      <c r="G85" s="384"/>
      <c r="H85" s="384"/>
      <c r="I85" s="384"/>
      <c r="J85" s="384"/>
      <c r="K85" s="384"/>
      <c r="L85" s="384"/>
      <c r="M85" s="19"/>
      <c r="N85" s="19"/>
      <c r="O85" s="384" t="s">
        <v>35</v>
      </c>
      <c r="P85" s="384"/>
      <c r="Q85" s="384"/>
      <c r="R85" s="384"/>
      <c r="S85" s="19"/>
      <c r="T85" s="384" t="s">
        <v>6</v>
      </c>
      <c r="U85" s="384"/>
      <c r="V85" s="384"/>
      <c r="W85" s="384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578">
        <f>C80</f>
        <v>0</v>
      </c>
      <c r="G86" s="578"/>
      <c r="H86" s="578"/>
      <c r="I86" s="578"/>
      <c r="J86" s="578"/>
      <c r="K86" s="578"/>
      <c r="L86" s="578"/>
      <c r="M86" s="74"/>
      <c r="N86" s="44"/>
      <c r="O86" s="571" t="s">
        <v>96</v>
      </c>
      <c r="P86" s="572"/>
      <c r="Q86" s="572"/>
      <c r="R86" s="573"/>
      <c r="S86" s="48"/>
      <c r="T86" s="391">
        <v>44790</v>
      </c>
      <c r="U86" s="392"/>
      <c r="V86" s="392"/>
      <c r="W86" s="393"/>
      <c r="X86" s="41"/>
      <c r="Y86" s="35"/>
      <c r="Z86" s="542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578">
        <f>C78</f>
        <v>0</v>
      </c>
      <c r="G87" s="578"/>
      <c r="H87" s="578"/>
      <c r="I87" s="578"/>
      <c r="J87" s="578"/>
      <c r="K87" s="578"/>
      <c r="L87" s="578"/>
      <c r="M87" s="74"/>
      <c r="N87" s="44"/>
      <c r="O87" s="571" t="s">
        <v>96</v>
      </c>
      <c r="P87" s="572"/>
      <c r="Q87" s="572"/>
      <c r="R87" s="573"/>
      <c r="S87" s="48"/>
      <c r="T87" s="391">
        <v>44790</v>
      </c>
      <c r="U87" s="392"/>
      <c r="V87" s="392"/>
      <c r="W87" s="393"/>
      <c r="X87" s="41"/>
      <c r="Y87" s="35"/>
      <c r="Z87" s="542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547" t="s">
        <v>5</v>
      </c>
      <c r="G88" s="547"/>
      <c r="H88" s="547"/>
      <c r="I88" s="547"/>
      <c r="J88" s="547"/>
      <c r="K88" s="547"/>
      <c r="L88" s="547"/>
      <c r="M88" s="19"/>
      <c r="N88" s="19"/>
      <c r="O88" s="384" t="s">
        <v>35</v>
      </c>
      <c r="P88" s="384"/>
      <c r="Q88" s="384"/>
      <c r="R88" s="384"/>
      <c r="S88" s="19"/>
      <c r="T88" s="400" t="s">
        <v>6</v>
      </c>
      <c r="U88" s="400"/>
      <c r="V88" s="400"/>
      <c r="W88" s="400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570">
        <f>C78</f>
        <v>0</v>
      </c>
      <c r="G89" s="570"/>
      <c r="H89" s="570"/>
      <c r="I89" s="570"/>
      <c r="J89" s="570"/>
      <c r="K89" s="570"/>
      <c r="L89" s="570"/>
      <c r="M89" s="44"/>
      <c r="N89" s="44"/>
      <c r="O89" s="571" t="s">
        <v>95</v>
      </c>
      <c r="P89" s="572"/>
      <c r="Q89" s="572"/>
      <c r="R89" s="573"/>
      <c r="S89" s="49"/>
      <c r="T89" s="574">
        <v>44795</v>
      </c>
      <c r="U89" s="574"/>
      <c r="V89" s="574"/>
      <c r="W89" s="574"/>
      <c r="X89" s="41"/>
      <c r="Y89" s="35"/>
      <c r="Z89" s="542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570">
        <f>C76</f>
        <v>0</v>
      </c>
      <c r="G90" s="570"/>
      <c r="H90" s="570"/>
      <c r="I90" s="570"/>
      <c r="J90" s="570"/>
      <c r="K90" s="570"/>
      <c r="L90" s="570"/>
      <c r="M90" s="44"/>
      <c r="N90" s="44"/>
      <c r="O90" s="571" t="s">
        <v>95</v>
      </c>
      <c r="P90" s="572"/>
      <c r="Q90" s="572"/>
      <c r="R90" s="573"/>
      <c r="S90" s="49"/>
      <c r="T90" s="574">
        <v>44795</v>
      </c>
      <c r="U90" s="574"/>
      <c r="V90" s="574"/>
      <c r="W90" s="574"/>
      <c r="X90" s="41"/>
      <c r="Y90" s="35"/>
      <c r="Z90" s="542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547" t="s">
        <v>5</v>
      </c>
      <c r="G91" s="547"/>
      <c r="H91" s="547"/>
      <c r="I91" s="547"/>
      <c r="J91" s="547"/>
      <c r="K91" s="547"/>
      <c r="L91" s="547"/>
      <c r="M91" s="19"/>
      <c r="N91" s="19"/>
      <c r="O91" s="384" t="s">
        <v>97</v>
      </c>
      <c r="P91" s="384"/>
      <c r="Q91" s="384"/>
      <c r="R91" s="384"/>
      <c r="S91" s="19"/>
      <c r="T91" s="400" t="s">
        <v>6</v>
      </c>
      <c r="U91" s="400"/>
      <c r="V91" s="400"/>
      <c r="W91" s="400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537">
        <f>C80</f>
        <v>0</v>
      </c>
      <c r="G92" s="537"/>
      <c r="H92" s="537"/>
      <c r="I92" s="537"/>
      <c r="J92" s="537"/>
      <c r="K92" s="537"/>
      <c r="L92" s="537"/>
      <c r="M92" s="71"/>
      <c r="N92" s="71"/>
      <c r="O92" s="579" t="s">
        <v>96</v>
      </c>
      <c r="P92" s="580"/>
      <c r="Q92" s="580"/>
      <c r="R92" s="581"/>
      <c r="S92" s="78"/>
      <c r="T92" s="539">
        <v>44790</v>
      </c>
      <c r="U92" s="540"/>
      <c r="V92" s="540"/>
      <c r="W92" s="541"/>
      <c r="X92" s="41"/>
      <c r="Y92" s="35"/>
      <c r="Z92" s="542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543">
        <f>C74</f>
        <v>0</v>
      </c>
      <c r="G93" s="543"/>
      <c r="H93" s="543"/>
      <c r="I93" s="543"/>
      <c r="J93" s="543"/>
      <c r="K93" s="543"/>
      <c r="L93" s="543"/>
      <c r="M93" s="73"/>
      <c r="N93" s="44"/>
      <c r="O93" s="544" t="s">
        <v>96</v>
      </c>
      <c r="P93" s="544"/>
      <c r="Q93" s="544"/>
      <c r="R93" s="544"/>
      <c r="S93" s="76"/>
      <c r="T93" s="391">
        <v>44797</v>
      </c>
      <c r="U93" s="392"/>
      <c r="V93" s="392"/>
      <c r="W93" s="393"/>
      <c r="X93" s="41"/>
      <c r="Y93" s="35"/>
      <c r="Z93" s="542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429" t="s">
        <v>112</v>
      </c>
      <c r="B96" s="429"/>
      <c r="C96" s="429"/>
      <c r="D96" s="429"/>
      <c r="E96" s="429"/>
      <c r="F96" s="429"/>
      <c r="G96" s="429"/>
      <c r="H96" s="429"/>
      <c r="I96" s="429"/>
      <c r="J96" s="429"/>
      <c r="K96" s="429"/>
      <c r="L96" s="429"/>
      <c r="M96" s="429"/>
      <c r="N96" s="429"/>
      <c r="O96" s="429"/>
      <c r="P96" s="429"/>
      <c r="Q96" s="429"/>
      <c r="R96" s="429"/>
      <c r="S96" s="429"/>
      <c r="T96" s="429"/>
      <c r="U96" s="429"/>
      <c r="V96" s="429"/>
      <c r="W96" s="429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575" t="s">
        <v>12</v>
      </c>
      <c r="B98" s="61"/>
      <c r="C98" s="79" t="s">
        <v>0</v>
      </c>
      <c r="D98" s="79"/>
      <c r="E98" s="576">
        <v>1</v>
      </c>
      <c r="F98" s="576"/>
      <c r="G98" s="576">
        <v>2</v>
      </c>
      <c r="H98" s="576"/>
      <c r="I98" s="576">
        <v>3</v>
      </c>
      <c r="J98" s="576"/>
      <c r="K98" s="576"/>
      <c r="L98" s="577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575"/>
      <c r="B99" s="404">
        <v>1</v>
      </c>
      <c r="C99" s="567"/>
      <c r="D99" s="567"/>
      <c r="E99" s="432"/>
      <c r="F99" s="433"/>
      <c r="G99" s="568"/>
      <c r="H99" s="31"/>
      <c r="I99" s="561"/>
      <c r="J99" s="17"/>
      <c r="K99" s="563"/>
      <c r="L99" s="564"/>
      <c r="M99" s="45"/>
      <c r="N99" s="34"/>
      <c r="O99" s="450">
        <f>P99+Q99</f>
        <v>0</v>
      </c>
      <c r="P99" s="556">
        <f>IF(Y111&gt;AA111,"1")+IF(Y115&gt;AA115,"1")+IF(AA118&gt;Y118,"1")</f>
        <v>0</v>
      </c>
      <c r="Q99" s="556">
        <f>IF(Y111&lt;AA111,"1")+IF(Y115&lt;AA115,"1")+IF(AA118&lt;Y118,"1")</f>
        <v>0</v>
      </c>
      <c r="R99" s="450">
        <v>0</v>
      </c>
      <c r="S99" s="556">
        <v>0</v>
      </c>
      <c r="T99" s="548">
        <f>SUM(H99,J99,L99)</f>
        <v>0</v>
      </c>
      <c r="U99" s="548">
        <f>SUM(H100,J100,L100)</f>
        <v>0</v>
      </c>
      <c r="V99" s="548">
        <f>+T99-U99</f>
        <v>0</v>
      </c>
      <c r="W99" s="549">
        <f>SUM(G99,I99,K99)</f>
        <v>0</v>
      </c>
      <c r="X99" s="450"/>
      <c r="Y99" s="545"/>
      <c r="Z99" s="545"/>
      <c r="AA99" s="551"/>
      <c r="AB99" s="545"/>
    </row>
    <row r="100" spans="1:28" s="1" customFormat="1" ht="17.25" hidden="1" customHeight="1" x14ac:dyDescent="0.3">
      <c r="A100" s="575"/>
      <c r="B100" s="405"/>
      <c r="C100" s="567"/>
      <c r="D100" s="567"/>
      <c r="E100" s="434"/>
      <c r="F100" s="435"/>
      <c r="G100" s="569"/>
      <c r="H100" s="31"/>
      <c r="I100" s="562"/>
      <c r="J100" s="17"/>
      <c r="K100" s="565"/>
      <c r="L100" s="566"/>
      <c r="M100" s="45"/>
      <c r="N100" s="34"/>
      <c r="O100" s="450"/>
      <c r="P100" s="557"/>
      <c r="Q100" s="557"/>
      <c r="R100" s="450"/>
      <c r="S100" s="557"/>
      <c r="T100" s="450"/>
      <c r="U100" s="450"/>
      <c r="V100" s="450"/>
      <c r="W100" s="549"/>
      <c r="X100" s="450"/>
      <c r="Y100" s="545"/>
      <c r="Z100" s="545"/>
      <c r="AA100" s="551"/>
      <c r="AB100" s="545"/>
    </row>
    <row r="101" spans="1:28" s="1" customFormat="1" ht="15" hidden="1" customHeight="1" x14ac:dyDescent="0.3">
      <c r="A101" s="575"/>
      <c r="B101" s="404">
        <v>2</v>
      </c>
      <c r="C101" s="558"/>
      <c r="D101" s="558"/>
      <c r="E101" s="559"/>
      <c r="F101" s="17"/>
      <c r="G101" s="552"/>
      <c r="H101" s="553"/>
      <c r="I101" s="561"/>
      <c r="J101" s="17"/>
      <c r="K101" s="563"/>
      <c r="L101" s="564"/>
      <c r="M101" s="45"/>
      <c r="N101" s="34"/>
      <c r="O101" s="450">
        <f t="shared" ref="O101" si="3">P101+Q101</f>
        <v>0</v>
      </c>
      <c r="P101" s="556">
        <f>IF(Y112&gt;AA112,"1")+IF(AA115&gt;Y115,"1")+IF(Y117&gt;AA117,"1")</f>
        <v>0</v>
      </c>
      <c r="Q101" s="556">
        <f>IF(Y112&lt;AA112,"1")+IF(AA115&lt;Y115,"1")+IF(Y117&lt;AA117,"1")</f>
        <v>0</v>
      </c>
      <c r="R101" s="450">
        <v>0</v>
      </c>
      <c r="S101" s="556">
        <v>0</v>
      </c>
      <c r="T101" s="548">
        <f>SUM(F101,J101,L101)</f>
        <v>0</v>
      </c>
      <c r="U101" s="548">
        <f>SUM(F102,J102,L102)</f>
        <v>0</v>
      </c>
      <c r="V101" s="548">
        <f>+T101-U101</f>
        <v>0</v>
      </c>
      <c r="W101" s="549">
        <f>SUM(E101,I101,K101)</f>
        <v>0</v>
      </c>
      <c r="X101" s="450"/>
      <c r="Y101" s="545"/>
      <c r="Z101" s="545"/>
      <c r="AA101" s="551"/>
      <c r="AB101" s="545"/>
    </row>
    <row r="102" spans="1:28" s="1" customFormat="1" ht="15" hidden="1" customHeight="1" x14ac:dyDescent="0.3">
      <c r="A102" s="575"/>
      <c r="B102" s="405"/>
      <c r="C102" s="558"/>
      <c r="D102" s="558"/>
      <c r="E102" s="560"/>
      <c r="F102" s="17"/>
      <c r="G102" s="554"/>
      <c r="H102" s="555"/>
      <c r="I102" s="562"/>
      <c r="J102" s="17"/>
      <c r="K102" s="565"/>
      <c r="L102" s="566"/>
      <c r="M102" s="45"/>
      <c r="N102" s="34"/>
      <c r="O102" s="450"/>
      <c r="P102" s="557"/>
      <c r="Q102" s="557"/>
      <c r="R102" s="450"/>
      <c r="S102" s="557"/>
      <c r="T102" s="450"/>
      <c r="U102" s="450"/>
      <c r="V102" s="450"/>
      <c r="W102" s="549"/>
      <c r="X102" s="450"/>
      <c r="Y102" s="545"/>
      <c r="Z102" s="545"/>
      <c r="AA102" s="551"/>
      <c r="AB102" s="545"/>
    </row>
    <row r="103" spans="1:28" s="1" customFormat="1" ht="15" hidden="1" customHeight="1" x14ac:dyDescent="0.3">
      <c r="A103" s="575"/>
      <c r="B103" s="404">
        <v>3</v>
      </c>
      <c r="C103" s="558"/>
      <c r="D103" s="558"/>
      <c r="E103" s="559"/>
      <c r="F103" s="17"/>
      <c r="G103" s="561"/>
      <c r="H103" s="17"/>
      <c r="I103" s="552"/>
      <c r="J103" s="553"/>
      <c r="K103" s="563"/>
      <c r="L103" s="564"/>
      <c r="M103" s="45"/>
      <c r="N103" s="34"/>
      <c r="O103" s="450">
        <f t="shared" ref="O103" si="4">P103+Q103</f>
        <v>0</v>
      </c>
      <c r="P103" s="556">
        <f>IF(AA112&gt;Y112,"1")+IF(AA114&gt;Y114,"1")+IF(AA118&gt;Y118,"1")</f>
        <v>0</v>
      </c>
      <c r="Q103" s="556">
        <f>IF(AA112&lt;Y112,"1")+IF(AA114&lt;Y114,"1")+IF(AA118&lt;Y118,"1")</f>
        <v>0</v>
      </c>
      <c r="R103" s="450">
        <v>0</v>
      </c>
      <c r="S103" s="556">
        <v>0</v>
      </c>
      <c r="T103" s="548">
        <f>SUM(F103,H103,L103)</f>
        <v>0</v>
      </c>
      <c r="U103" s="548">
        <f>SUM(F104,H104,L104)</f>
        <v>0</v>
      </c>
      <c r="V103" s="548">
        <f>+T103-U103</f>
        <v>0</v>
      </c>
      <c r="W103" s="549">
        <f>SUM(E103,G103,K103)</f>
        <v>0</v>
      </c>
      <c r="X103" s="450"/>
      <c r="Y103" s="545"/>
      <c r="Z103" s="545"/>
      <c r="AA103" s="551"/>
      <c r="AB103" s="545"/>
    </row>
    <row r="104" spans="1:28" s="1" customFormat="1" ht="15" hidden="1" customHeight="1" x14ac:dyDescent="0.3">
      <c r="A104" s="575"/>
      <c r="B104" s="405"/>
      <c r="C104" s="558"/>
      <c r="D104" s="558"/>
      <c r="E104" s="560"/>
      <c r="F104" s="17"/>
      <c r="G104" s="562"/>
      <c r="H104" s="17"/>
      <c r="I104" s="554"/>
      <c r="J104" s="555"/>
      <c r="K104" s="565"/>
      <c r="L104" s="566"/>
      <c r="M104" s="45"/>
      <c r="N104" s="34"/>
      <c r="O104" s="450"/>
      <c r="P104" s="557"/>
      <c r="Q104" s="557"/>
      <c r="R104" s="450"/>
      <c r="S104" s="557"/>
      <c r="T104" s="450"/>
      <c r="U104" s="450"/>
      <c r="V104" s="450"/>
      <c r="W104" s="549"/>
      <c r="X104" s="450"/>
      <c r="Y104" s="545"/>
      <c r="Z104" s="545"/>
      <c r="AA104" s="551"/>
      <c r="AB104" s="545"/>
    </row>
    <row r="105" spans="1:28" s="1" customFormat="1" ht="15" hidden="1" customHeight="1" x14ac:dyDescent="0.3">
      <c r="A105" s="575"/>
      <c r="B105" s="404">
        <v>4</v>
      </c>
      <c r="C105" s="558"/>
      <c r="D105" s="558"/>
      <c r="E105" s="559"/>
      <c r="F105" s="17"/>
      <c r="G105" s="561"/>
      <c r="H105" s="17"/>
      <c r="I105" s="561"/>
      <c r="J105" s="17"/>
      <c r="K105" s="552"/>
      <c r="L105" s="553"/>
      <c r="M105" s="45"/>
      <c r="N105" s="34"/>
      <c r="O105" s="450">
        <f t="shared" ref="O105" si="5">P105+Q105</f>
        <v>0</v>
      </c>
      <c r="P105" s="556">
        <f>IF(AA111&gt;Y111,"1")+IF(Y114&gt;AA114,"1")+IF(AA117&gt;Y117,"1")</f>
        <v>0</v>
      </c>
      <c r="Q105" s="556">
        <f>IF(AA111&lt;Y111,"1")+IF(Y114&lt;AA114,"1")+IF(AA117&lt;Y117,"1")</f>
        <v>0</v>
      </c>
      <c r="R105" s="450">
        <v>0</v>
      </c>
      <c r="S105" s="556">
        <v>0</v>
      </c>
      <c r="T105" s="548">
        <f>SUM(F105,H105,J105)</f>
        <v>0</v>
      </c>
      <c r="U105" s="548">
        <f>SUM(F106,H106,J106)</f>
        <v>0</v>
      </c>
      <c r="V105" s="548">
        <f>+T105-U105</f>
        <v>0</v>
      </c>
      <c r="W105" s="549">
        <f>SUM(E105,G105,I105)</f>
        <v>0</v>
      </c>
      <c r="X105" s="550"/>
      <c r="Y105" s="545"/>
      <c r="Z105" s="545"/>
      <c r="AA105" s="551"/>
      <c r="AB105" s="545"/>
    </row>
    <row r="106" spans="1:28" s="1" customFormat="1" ht="15" hidden="1" customHeight="1" x14ac:dyDescent="0.3">
      <c r="A106" s="575"/>
      <c r="B106" s="405"/>
      <c r="C106" s="558"/>
      <c r="D106" s="558"/>
      <c r="E106" s="560"/>
      <c r="F106" s="17"/>
      <c r="G106" s="562"/>
      <c r="H106" s="17"/>
      <c r="I106" s="562"/>
      <c r="J106" s="17"/>
      <c r="K106" s="554"/>
      <c r="L106" s="555"/>
      <c r="M106" s="45"/>
      <c r="N106" s="34"/>
      <c r="O106" s="450"/>
      <c r="P106" s="557"/>
      <c r="Q106" s="557"/>
      <c r="R106" s="450"/>
      <c r="S106" s="557"/>
      <c r="T106" s="450"/>
      <c r="U106" s="450"/>
      <c r="V106" s="450"/>
      <c r="W106" s="549"/>
      <c r="X106" s="550"/>
      <c r="Y106" s="545"/>
      <c r="Z106" s="545"/>
      <c r="AA106" s="551"/>
      <c r="AB106" s="545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429" t="s">
        <v>113</v>
      </c>
      <c r="B108" s="429"/>
      <c r="C108" s="429"/>
      <c r="D108" s="429"/>
      <c r="E108" s="429"/>
      <c r="F108" s="429"/>
      <c r="G108" s="429"/>
      <c r="H108" s="429"/>
      <c r="I108" s="429"/>
      <c r="J108" s="429"/>
      <c r="K108" s="429"/>
      <c r="L108" s="429"/>
      <c r="M108" s="429"/>
      <c r="N108" s="429"/>
      <c r="O108" s="429"/>
      <c r="P108" s="429"/>
      <c r="Q108" s="429"/>
      <c r="R108" s="429"/>
      <c r="S108" s="429"/>
      <c r="T108" s="429"/>
      <c r="U108" s="429"/>
      <c r="V108" s="429"/>
      <c r="W108" s="429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546" t="s">
        <v>2</v>
      </c>
      <c r="Y109" s="546"/>
      <c r="Z109" s="546"/>
      <c r="AA109" s="546"/>
      <c r="AB109" s="444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384" t="s">
        <v>5</v>
      </c>
      <c r="G110" s="384"/>
      <c r="H110" s="384"/>
      <c r="I110" s="384"/>
      <c r="J110" s="384"/>
      <c r="K110" s="384"/>
      <c r="L110" s="384"/>
      <c r="M110" s="19"/>
      <c r="N110" s="19"/>
      <c r="O110" s="384" t="s">
        <v>35</v>
      </c>
      <c r="P110" s="384"/>
      <c r="Q110" s="384"/>
      <c r="R110" s="384"/>
      <c r="S110" s="19"/>
      <c r="T110" s="384" t="s">
        <v>6</v>
      </c>
      <c r="U110" s="384"/>
      <c r="V110" s="384"/>
      <c r="W110" s="384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578">
        <f>C105</f>
        <v>0</v>
      </c>
      <c r="G111" s="578"/>
      <c r="H111" s="578"/>
      <c r="I111" s="578"/>
      <c r="J111" s="578"/>
      <c r="K111" s="578"/>
      <c r="L111" s="578"/>
      <c r="M111" s="74"/>
      <c r="N111" s="44"/>
      <c r="O111" s="571" t="s">
        <v>96</v>
      </c>
      <c r="P111" s="572"/>
      <c r="Q111" s="572"/>
      <c r="R111" s="573"/>
      <c r="S111" s="48"/>
      <c r="T111" s="391">
        <v>44790</v>
      </c>
      <c r="U111" s="392"/>
      <c r="V111" s="392"/>
      <c r="W111" s="393"/>
      <c r="X111" s="41"/>
      <c r="Y111" s="35"/>
      <c r="Z111" s="542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578">
        <f>C103</f>
        <v>0</v>
      </c>
      <c r="G112" s="578"/>
      <c r="H112" s="578"/>
      <c r="I112" s="578"/>
      <c r="J112" s="578"/>
      <c r="K112" s="578"/>
      <c r="L112" s="578"/>
      <c r="M112" s="74"/>
      <c r="N112" s="44"/>
      <c r="O112" s="571" t="s">
        <v>96</v>
      </c>
      <c r="P112" s="572"/>
      <c r="Q112" s="572"/>
      <c r="R112" s="573"/>
      <c r="S112" s="48"/>
      <c r="T112" s="391">
        <v>44790</v>
      </c>
      <c r="U112" s="392"/>
      <c r="V112" s="392"/>
      <c r="W112" s="393"/>
      <c r="X112" s="41"/>
      <c r="Y112" s="35"/>
      <c r="Z112" s="542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547" t="s">
        <v>5</v>
      </c>
      <c r="G113" s="547"/>
      <c r="H113" s="547"/>
      <c r="I113" s="547"/>
      <c r="J113" s="547"/>
      <c r="K113" s="547"/>
      <c r="L113" s="547"/>
      <c r="M113" s="19"/>
      <c r="N113" s="19"/>
      <c r="O113" s="384" t="s">
        <v>35</v>
      </c>
      <c r="P113" s="384"/>
      <c r="Q113" s="384"/>
      <c r="R113" s="384"/>
      <c r="S113" s="19"/>
      <c r="T113" s="400" t="s">
        <v>6</v>
      </c>
      <c r="U113" s="400"/>
      <c r="V113" s="400"/>
      <c r="W113" s="400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570">
        <f>C103</f>
        <v>0</v>
      </c>
      <c r="G114" s="570"/>
      <c r="H114" s="570"/>
      <c r="I114" s="570"/>
      <c r="J114" s="570"/>
      <c r="K114" s="570"/>
      <c r="L114" s="570"/>
      <c r="M114" s="44"/>
      <c r="N114" s="44"/>
      <c r="O114" s="571" t="s">
        <v>95</v>
      </c>
      <c r="P114" s="572"/>
      <c r="Q114" s="572"/>
      <c r="R114" s="573"/>
      <c r="S114" s="49"/>
      <c r="T114" s="574">
        <v>44795</v>
      </c>
      <c r="U114" s="574"/>
      <c r="V114" s="574"/>
      <c r="W114" s="574"/>
      <c r="X114" s="41"/>
      <c r="Y114" s="35"/>
      <c r="Z114" s="542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570">
        <f>C101</f>
        <v>0</v>
      </c>
      <c r="G115" s="570"/>
      <c r="H115" s="570"/>
      <c r="I115" s="570"/>
      <c r="J115" s="570"/>
      <c r="K115" s="570"/>
      <c r="L115" s="570"/>
      <c r="M115" s="44"/>
      <c r="N115" s="44"/>
      <c r="O115" s="571" t="s">
        <v>95</v>
      </c>
      <c r="P115" s="572"/>
      <c r="Q115" s="572"/>
      <c r="R115" s="573"/>
      <c r="S115" s="49"/>
      <c r="T115" s="574">
        <v>44795</v>
      </c>
      <c r="U115" s="574"/>
      <c r="V115" s="574"/>
      <c r="W115" s="574"/>
      <c r="X115" s="41"/>
      <c r="Y115" s="35"/>
      <c r="Z115" s="542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547" t="s">
        <v>5</v>
      </c>
      <c r="G116" s="547"/>
      <c r="H116" s="547"/>
      <c r="I116" s="547"/>
      <c r="J116" s="547"/>
      <c r="K116" s="547"/>
      <c r="L116" s="547"/>
      <c r="M116" s="19"/>
      <c r="N116" s="19"/>
      <c r="O116" s="384" t="s">
        <v>97</v>
      </c>
      <c r="P116" s="384"/>
      <c r="Q116" s="384"/>
      <c r="R116" s="384"/>
      <c r="S116" s="19"/>
      <c r="T116" s="400" t="s">
        <v>6</v>
      </c>
      <c r="U116" s="400"/>
      <c r="V116" s="400"/>
      <c r="W116" s="400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537">
        <f>C105</f>
        <v>0</v>
      </c>
      <c r="G117" s="537"/>
      <c r="H117" s="537"/>
      <c r="I117" s="537"/>
      <c r="J117" s="537"/>
      <c r="K117" s="537"/>
      <c r="L117" s="537"/>
      <c r="M117" s="71"/>
      <c r="N117" s="71"/>
      <c r="O117" s="538" t="s">
        <v>96</v>
      </c>
      <c r="P117" s="538"/>
      <c r="Q117" s="538"/>
      <c r="R117" s="538"/>
      <c r="S117" s="83"/>
      <c r="T117" s="539">
        <v>44790</v>
      </c>
      <c r="U117" s="540"/>
      <c r="V117" s="540"/>
      <c r="W117" s="541"/>
      <c r="X117" s="41"/>
      <c r="Y117" s="35"/>
      <c r="Z117" s="542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543">
        <f>C99</f>
        <v>0</v>
      </c>
      <c r="G118" s="543"/>
      <c r="H118" s="543"/>
      <c r="I118" s="543"/>
      <c r="J118" s="543"/>
      <c r="K118" s="543"/>
      <c r="L118" s="543"/>
      <c r="M118" s="73"/>
      <c r="N118" s="44"/>
      <c r="O118" s="544" t="s">
        <v>96</v>
      </c>
      <c r="P118" s="544"/>
      <c r="Q118" s="544"/>
      <c r="R118" s="544"/>
      <c r="S118" s="76"/>
      <c r="T118" s="391">
        <v>44797</v>
      </c>
      <c r="U118" s="392"/>
      <c r="V118" s="392"/>
      <c r="W118" s="393"/>
      <c r="X118" s="41"/>
      <c r="Y118" s="35"/>
      <c r="Z118" s="542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608" t="s">
        <v>56</v>
      </c>
      <c r="E2" s="608"/>
      <c r="F2" s="608"/>
      <c r="G2" s="608"/>
      <c r="H2" s="608"/>
      <c r="I2" s="608"/>
    </row>
    <row r="3" spans="1:9" ht="15.75" thickBot="1" x14ac:dyDescent="0.3">
      <c r="A3" s="609" t="s">
        <v>39</v>
      </c>
      <c r="B3" s="609"/>
    </row>
    <row r="4" spans="1:9" ht="15.75" thickBot="1" x14ac:dyDescent="0.3">
      <c r="A4" s="11">
        <v>1</v>
      </c>
      <c r="B4" s="16" t="s">
        <v>40</v>
      </c>
      <c r="C4" t="s">
        <v>54</v>
      </c>
      <c r="D4" s="610" t="s">
        <v>10</v>
      </c>
      <c r="E4" s="611"/>
      <c r="G4" s="612" t="s">
        <v>11</v>
      </c>
      <c r="H4" s="613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7F2F-B769-4FA4-B54F-E6CFD00AB032}">
  <sheetPr codeName="Hoja11">
    <tabColor rgb="FF0070C0"/>
  </sheetPr>
  <dimension ref="B1:AN48"/>
  <sheetViews>
    <sheetView topLeftCell="F6" zoomScale="70" zoomScaleNormal="70" workbookViewId="0">
      <selection activeCell="B10" sqref="B10:M10"/>
    </sheetView>
  </sheetViews>
  <sheetFormatPr baseColWidth="10" defaultRowHeight="15.75" x14ac:dyDescent="0.25"/>
  <cols>
    <col min="1" max="1" width="11.42578125" style="268"/>
    <col min="2" max="2" width="14.42578125" style="268" bestFit="1" customWidth="1"/>
    <col min="3" max="3" width="11.140625" style="268" customWidth="1"/>
    <col min="4" max="4" width="33.28515625" style="268" customWidth="1"/>
    <col min="5" max="5" width="8.140625" style="268" customWidth="1"/>
    <col min="6" max="6" width="36.85546875" style="268" customWidth="1"/>
    <col min="7" max="7" width="11.42578125" style="268"/>
    <col min="8" max="8" width="19.7109375" style="268" customWidth="1"/>
    <col min="9" max="9" width="26.5703125" style="268" customWidth="1"/>
    <col min="10" max="10" width="19.7109375" style="268" customWidth="1"/>
    <col min="11" max="11" width="14.7109375" style="268" customWidth="1"/>
    <col min="12" max="12" width="11.42578125" style="268"/>
    <col min="13" max="13" width="16.5703125" style="268" customWidth="1"/>
    <col min="14" max="17" width="11.42578125" style="268"/>
    <col min="18" max="18" width="23.28515625" style="268" bestFit="1" customWidth="1"/>
    <col min="19" max="19" width="11.42578125" style="268"/>
    <col min="20" max="20" width="22.42578125" style="268" bestFit="1" customWidth="1"/>
    <col min="21" max="22" width="11.42578125" style="268"/>
    <col min="23" max="23" width="14.140625" style="268" bestFit="1" customWidth="1"/>
    <col min="24" max="31" width="11.42578125" style="268"/>
    <col min="32" max="32" width="14.140625" style="268" bestFit="1" customWidth="1"/>
    <col min="33" max="34" width="11.42578125" style="268"/>
    <col min="35" max="35" width="22.42578125" style="268" bestFit="1" customWidth="1"/>
    <col min="36" max="36" width="11.42578125" style="268"/>
    <col min="37" max="37" width="23.28515625" style="268" bestFit="1" customWidth="1"/>
    <col min="38" max="16384" width="11.42578125" style="268"/>
  </cols>
  <sheetData>
    <row r="1" spans="2:40" ht="16.5" thickBot="1" x14ac:dyDescent="0.3"/>
    <row r="2" spans="2:40" ht="15.75" customHeight="1" x14ac:dyDescent="0.25">
      <c r="B2" s="370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2"/>
    </row>
    <row r="3" spans="2:40" ht="15.75" customHeight="1" x14ac:dyDescent="0.25">
      <c r="B3" s="373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5"/>
    </row>
    <row r="4" spans="2:40" ht="15.75" customHeight="1" x14ac:dyDescent="0.25">
      <c r="B4" s="373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5"/>
    </row>
    <row r="5" spans="2:40" ht="15" customHeight="1" x14ac:dyDescent="0.25">
      <c r="B5" s="373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5"/>
    </row>
    <row r="6" spans="2:40" ht="15" customHeight="1" x14ac:dyDescent="0.25">
      <c r="B6" s="373"/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5"/>
    </row>
    <row r="7" spans="2:40" ht="15" customHeight="1" x14ac:dyDescent="0.25">
      <c r="B7" s="373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5"/>
    </row>
    <row r="8" spans="2:40" ht="15" customHeight="1" thickBot="1" x14ac:dyDescent="0.3">
      <c r="B8" s="373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5"/>
    </row>
    <row r="9" spans="2:40" ht="33" customHeight="1" thickBot="1" x14ac:dyDescent="0.3">
      <c r="B9" s="267" t="s">
        <v>565</v>
      </c>
      <c r="C9" s="376"/>
      <c r="D9" s="377"/>
      <c r="E9" s="377"/>
      <c r="F9" s="377"/>
      <c r="G9" s="377"/>
      <c r="H9" s="378"/>
      <c r="I9" s="376" t="s">
        <v>567</v>
      </c>
      <c r="J9" s="377"/>
      <c r="K9" s="377"/>
      <c r="L9" s="377"/>
      <c r="M9" s="378"/>
    </row>
    <row r="10" spans="2:40" ht="33" customHeight="1" thickBot="1" x14ac:dyDescent="0.3">
      <c r="B10" s="362" t="s">
        <v>508</v>
      </c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4"/>
    </row>
    <row r="11" spans="2:40" ht="33" customHeight="1" thickBot="1" x14ac:dyDescent="0.3">
      <c r="B11" s="379"/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1"/>
      <c r="R11" s="269" t="s">
        <v>151</v>
      </c>
      <c r="S11" s="270"/>
      <c r="T11" s="269" t="s">
        <v>152</v>
      </c>
      <c r="W11" s="269" t="s">
        <v>153</v>
      </c>
      <c r="Z11" s="367" t="s">
        <v>154</v>
      </c>
      <c r="AA11" s="368"/>
      <c r="AB11" s="368"/>
      <c r="AC11" s="369"/>
      <c r="AF11" s="269" t="s">
        <v>153</v>
      </c>
      <c r="AI11" s="269" t="s">
        <v>152</v>
      </c>
      <c r="AK11" s="269" t="s">
        <v>151</v>
      </c>
    </row>
    <row r="12" spans="2:40" ht="33" customHeight="1" thickBot="1" x14ac:dyDescent="0.3">
      <c r="B12" s="362" t="s">
        <v>509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4"/>
    </row>
    <row r="13" spans="2:40" ht="33" customHeight="1" thickBot="1" x14ac:dyDescent="0.3">
      <c r="B13" s="365"/>
      <c r="C13" s="366"/>
      <c r="D13" s="366"/>
      <c r="E13" s="366"/>
      <c r="F13" s="366"/>
      <c r="G13" s="366"/>
      <c r="H13" s="366"/>
      <c r="I13" s="366"/>
      <c r="J13" s="366"/>
      <c r="K13" s="325" t="s">
        <v>2</v>
      </c>
      <c r="L13" s="326"/>
      <c r="M13" s="327"/>
      <c r="R13" s="272"/>
    </row>
    <row r="14" spans="2:40" ht="33" customHeight="1" thickBot="1" x14ac:dyDescent="0.3">
      <c r="B14" s="236" t="s">
        <v>3</v>
      </c>
      <c r="C14" s="237" t="s">
        <v>510</v>
      </c>
      <c r="D14" s="238" t="s">
        <v>4</v>
      </c>
      <c r="E14" s="237" t="s">
        <v>9</v>
      </c>
      <c r="F14" s="239" t="s">
        <v>5</v>
      </c>
      <c r="G14" s="356" t="s">
        <v>35</v>
      </c>
      <c r="H14" s="357"/>
      <c r="I14" s="237" t="s">
        <v>511</v>
      </c>
      <c r="J14" s="239" t="s">
        <v>6</v>
      </c>
      <c r="K14" s="238" t="s">
        <v>4</v>
      </c>
      <c r="L14" s="238" t="s">
        <v>9</v>
      </c>
      <c r="M14" s="238" t="s">
        <v>5</v>
      </c>
      <c r="R14" s="273" t="s">
        <v>157</v>
      </c>
      <c r="T14" s="272"/>
      <c r="AI14" s="272"/>
      <c r="AK14" s="274" t="s">
        <v>158</v>
      </c>
    </row>
    <row r="15" spans="2:40" ht="33" customHeight="1" thickBot="1" x14ac:dyDescent="0.3">
      <c r="B15" s="240" t="s">
        <v>179</v>
      </c>
      <c r="C15" s="241">
        <v>1</v>
      </c>
      <c r="D15" s="242" t="s">
        <v>146</v>
      </c>
      <c r="E15" s="243" t="s">
        <v>9</v>
      </c>
      <c r="F15" s="244" t="s">
        <v>139</v>
      </c>
      <c r="G15" s="330" t="s">
        <v>512</v>
      </c>
      <c r="H15" s="331"/>
      <c r="I15" s="245" t="s">
        <v>513</v>
      </c>
      <c r="J15" s="246">
        <v>45181</v>
      </c>
      <c r="K15" s="247"/>
      <c r="L15" s="358" t="s">
        <v>9</v>
      </c>
      <c r="M15" s="248"/>
      <c r="O15" s="339" t="s">
        <v>514</v>
      </c>
      <c r="P15" s="340"/>
      <c r="Q15" s="275"/>
      <c r="R15" s="276"/>
      <c r="S15" s="277"/>
      <c r="T15" s="343" t="s">
        <v>175</v>
      </c>
      <c r="U15" s="279"/>
      <c r="AH15" s="280"/>
      <c r="AI15" s="343" t="s">
        <v>175</v>
      </c>
      <c r="AJ15" s="277"/>
      <c r="AK15" s="281"/>
      <c r="AM15" s="339" t="s">
        <v>515</v>
      </c>
      <c r="AN15" s="340"/>
    </row>
    <row r="16" spans="2:40" ht="33" customHeight="1" thickTop="1" thickBot="1" x14ac:dyDescent="0.3">
      <c r="B16" s="249" t="s">
        <v>176</v>
      </c>
      <c r="C16" s="250">
        <v>2</v>
      </c>
      <c r="D16" s="251" t="s">
        <v>85</v>
      </c>
      <c r="E16" s="252" t="s">
        <v>9</v>
      </c>
      <c r="F16" s="253" t="s">
        <v>31</v>
      </c>
      <c r="G16" s="334" t="s">
        <v>512</v>
      </c>
      <c r="H16" s="335"/>
      <c r="I16" s="254" t="s">
        <v>513</v>
      </c>
      <c r="J16" s="255">
        <v>45181</v>
      </c>
      <c r="K16" s="247"/>
      <c r="L16" s="359"/>
      <c r="M16" s="247"/>
      <c r="O16" s="341"/>
      <c r="P16" s="342"/>
      <c r="R16" s="282"/>
      <c r="S16" s="278"/>
      <c r="T16" s="344"/>
      <c r="U16" s="278"/>
      <c r="AG16" s="283"/>
      <c r="AH16" s="284"/>
      <c r="AI16" s="344"/>
      <c r="AJ16" s="278"/>
      <c r="AK16" s="279"/>
      <c r="AL16" s="285"/>
      <c r="AM16" s="341"/>
      <c r="AN16" s="342"/>
    </row>
    <row r="17" spans="2:40" ht="33" customHeight="1" thickBot="1" x14ac:dyDescent="0.3">
      <c r="B17" s="236" t="s">
        <v>3</v>
      </c>
      <c r="C17" s="237" t="s">
        <v>510</v>
      </c>
      <c r="D17" s="238" t="s">
        <v>4</v>
      </c>
      <c r="E17" s="237" t="s">
        <v>9</v>
      </c>
      <c r="F17" s="239" t="s">
        <v>5</v>
      </c>
      <c r="G17" s="356" t="s">
        <v>35</v>
      </c>
      <c r="H17" s="357"/>
      <c r="I17" s="237" t="s">
        <v>511</v>
      </c>
      <c r="J17" s="239" t="s">
        <v>6</v>
      </c>
      <c r="K17" s="238" t="s">
        <v>4</v>
      </c>
      <c r="L17" s="238" t="s">
        <v>9</v>
      </c>
      <c r="M17" s="238" t="s">
        <v>5</v>
      </c>
      <c r="R17" s="274" t="s">
        <v>159</v>
      </c>
      <c r="U17" s="283"/>
      <c r="AG17" s="283"/>
      <c r="AJ17" s="283"/>
      <c r="AK17" s="273" t="s">
        <v>160</v>
      </c>
    </row>
    <row r="18" spans="2:40" ht="33" customHeight="1" thickBot="1" x14ac:dyDescent="0.3">
      <c r="B18" s="249" t="s">
        <v>179</v>
      </c>
      <c r="C18" s="256">
        <v>3</v>
      </c>
      <c r="D18" s="242" t="s">
        <v>93</v>
      </c>
      <c r="E18" s="243" t="s">
        <v>9</v>
      </c>
      <c r="F18" s="244" t="s">
        <v>89</v>
      </c>
      <c r="G18" s="330" t="s">
        <v>512</v>
      </c>
      <c r="H18" s="331"/>
      <c r="I18" s="257" t="s">
        <v>513</v>
      </c>
      <c r="J18" s="258">
        <v>45182</v>
      </c>
      <c r="K18" s="247"/>
      <c r="L18" s="360" t="s">
        <v>9</v>
      </c>
      <c r="M18" s="247"/>
      <c r="R18" s="286"/>
      <c r="U18" s="283"/>
      <c r="V18" s="279"/>
      <c r="W18" s="343" t="s">
        <v>175</v>
      </c>
      <c r="X18" s="279"/>
      <c r="AE18" s="272"/>
      <c r="AF18" s="343" t="s">
        <v>175</v>
      </c>
      <c r="AG18" s="277"/>
      <c r="AK18" s="286"/>
    </row>
    <row r="19" spans="2:40" ht="33" customHeight="1" thickBot="1" x14ac:dyDescent="0.3">
      <c r="B19" s="249" t="s">
        <v>313</v>
      </c>
      <c r="C19" s="256">
        <v>4</v>
      </c>
      <c r="D19" s="251" t="s">
        <v>129</v>
      </c>
      <c r="E19" s="252" t="s">
        <v>9</v>
      </c>
      <c r="F19" s="253" t="s">
        <v>561</v>
      </c>
      <c r="G19" s="334" t="s">
        <v>512</v>
      </c>
      <c r="H19" s="335"/>
      <c r="I19" s="257" t="s">
        <v>513</v>
      </c>
      <c r="J19" s="259">
        <v>45182</v>
      </c>
      <c r="K19" s="247"/>
      <c r="L19" s="361"/>
      <c r="M19" s="247"/>
      <c r="R19" s="272"/>
      <c r="U19" s="283"/>
      <c r="W19" s="344"/>
      <c r="X19" s="278"/>
      <c r="AD19" s="283"/>
      <c r="AF19" s="344"/>
      <c r="AG19" s="278"/>
      <c r="AK19" s="272"/>
    </row>
    <row r="20" spans="2:40" ht="33" customHeight="1" thickBot="1" x14ac:dyDescent="0.3">
      <c r="B20" s="236" t="s">
        <v>3</v>
      </c>
      <c r="C20" s="237" t="s">
        <v>510</v>
      </c>
      <c r="D20" s="238" t="s">
        <v>4</v>
      </c>
      <c r="E20" s="237" t="s">
        <v>9</v>
      </c>
      <c r="F20" s="239" t="s">
        <v>5</v>
      </c>
      <c r="G20" s="356" t="s">
        <v>35</v>
      </c>
      <c r="H20" s="357"/>
      <c r="I20" s="237" t="s">
        <v>511</v>
      </c>
      <c r="J20" s="239" t="s">
        <v>6</v>
      </c>
      <c r="K20" s="238" t="s">
        <v>4</v>
      </c>
      <c r="L20" s="238" t="s">
        <v>9</v>
      </c>
      <c r="M20" s="238" t="s">
        <v>5</v>
      </c>
      <c r="R20" s="274" t="s">
        <v>161</v>
      </c>
      <c r="T20" s="272"/>
      <c r="U20" s="283"/>
      <c r="X20" s="283"/>
      <c r="AD20" s="283"/>
      <c r="AG20" s="283"/>
      <c r="AI20" s="272"/>
      <c r="AJ20" s="283"/>
      <c r="AK20" s="274" t="s">
        <v>162</v>
      </c>
    </row>
    <row r="21" spans="2:40" ht="33" customHeight="1" thickBot="1" x14ac:dyDescent="0.3">
      <c r="B21" s="249" t="s">
        <v>313</v>
      </c>
      <c r="C21" s="256">
        <v>5</v>
      </c>
      <c r="D21" s="242" t="s">
        <v>140</v>
      </c>
      <c r="E21" s="243" t="s">
        <v>9</v>
      </c>
      <c r="F21" s="244" t="s">
        <v>562</v>
      </c>
      <c r="G21" s="330" t="s">
        <v>512</v>
      </c>
      <c r="H21" s="331"/>
      <c r="I21" s="257" t="s">
        <v>513</v>
      </c>
      <c r="J21" s="258">
        <v>45183</v>
      </c>
      <c r="K21" s="247"/>
      <c r="L21" s="358" t="s">
        <v>9</v>
      </c>
      <c r="M21" s="247"/>
      <c r="O21" s="339" t="s">
        <v>516</v>
      </c>
      <c r="P21" s="340"/>
      <c r="R21" s="276"/>
      <c r="S21" s="277"/>
      <c r="T21" s="343" t="s">
        <v>175</v>
      </c>
      <c r="U21" s="277"/>
      <c r="X21" s="283"/>
      <c r="Y21" s="277"/>
      <c r="Z21" s="350" t="s">
        <v>154</v>
      </c>
      <c r="AA21" s="351"/>
      <c r="AB21" s="351"/>
      <c r="AC21" s="352"/>
      <c r="AD21" s="280"/>
      <c r="AG21" s="283"/>
      <c r="AH21" s="277"/>
      <c r="AI21" s="343" t="s">
        <v>175</v>
      </c>
      <c r="AJ21" s="277"/>
      <c r="AK21" s="287"/>
      <c r="AL21" s="288"/>
      <c r="AM21" s="339" t="s">
        <v>517</v>
      </c>
      <c r="AN21" s="340"/>
    </row>
    <row r="22" spans="2:40" ht="33" customHeight="1" thickTop="1" thickBot="1" x14ac:dyDescent="0.3">
      <c r="B22" s="260" t="s">
        <v>176</v>
      </c>
      <c r="C22" s="261">
        <v>6</v>
      </c>
      <c r="D22" s="262" t="s">
        <v>92</v>
      </c>
      <c r="E22" s="263" t="s">
        <v>9</v>
      </c>
      <c r="F22" s="264" t="s">
        <v>264</v>
      </c>
      <c r="G22" s="334" t="s">
        <v>512</v>
      </c>
      <c r="H22" s="335"/>
      <c r="I22" s="265" t="s">
        <v>513</v>
      </c>
      <c r="J22" s="259">
        <v>45183</v>
      </c>
      <c r="K22" s="247"/>
      <c r="L22" s="359"/>
      <c r="M22" s="247"/>
      <c r="O22" s="341"/>
      <c r="P22" s="342"/>
      <c r="Q22" s="289"/>
      <c r="R22" s="282"/>
      <c r="S22" s="278"/>
      <c r="T22" s="344"/>
      <c r="X22" s="283"/>
      <c r="Y22" s="278"/>
      <c r="Z22" s="353"/>
      <c r="AA22" s="354"/>
      <c r="AB22" s="354"/>
      <c r="AC22" s="355"/>
      <c r="AD22" s="283"/>
      <c r="AH22" s="284"/>
      <c r="AI22" s="344"/>
      <c r="AJ22" s="278"/>
      <c r="AK22" s="279"/>
      <c r="AL22" s="285"/>
      <c r="AM22" s="341"/>
      <c r="AN22" s="342"/>
    </row>
    <row r="23" spans="2:40" ht="33" customHeight="1" thickBot="1" x14ac:dyDescent="0.3">
      <c r="B23" s="236" t="s">
        <v>3</v>
      </c>
      <c r="C23" s="237" t="s">
        <v>510</v>
      </c>
      <c r="D23" s="238" t="s">
        <v>4</v>
      </c>
      <c r="E23" s="237" t="s">
        <v>9</v>
      </c>
      <c r="F23" s="239" t="s">
        <v>5</v>
      </c>
      <c r="G23" s="356" t="s">
        <v>35</v>
      </c>
      <c r="H23" s="357"/>
      <c r="I23" s="237" t="s">
        <v>511</v>
      </c>
      <c r="J23" s="239" t="s">
        <v>6</v>
      </c>
      <c r="K23" s="239" t="s">
        <v>4</v>
      </c>
      <c r="L23" s="238" t="s">
        <v>9</v>
      </c>
      <c r="M23" s="238" t="s">
        <v>5</v>
      </c>
      <c r="R23" s="274" t="s">
        <v>163</v>
      </c>
      <c r="X23" s="283"/>
      <c r="AD23" s="283"/>
      <c r="AK23" s="274" t="s">
        <v>164</v>
      </c>
    </row>
    <row r="24" spans="2:40" ht="33" customHeight="1" thickBot="1" x14ac:dyDescent="0.3">
      <c r="B24" s="249" t="s">
        <v>179</v>
      </c>
      <c r="C24" s="256">
        <v>7</v>
      </c>
      <c r="D24" s="242" t="s">
        <v>79</v>
      </c>
      <c r="E24" s="243" t="s">
        <v>9</v>
      </c>
      <c r="F24" s="244" t="s">
        <v>125</v>
      </c>
      <c r="G24" s="330" t="s">
        <v>512</v>
      </c>
      <c r="H24" s="331"/>
      <c r="I24" s="257" t="s">
        <v>513</v>
      </c>
      <c r="J24" s="258">
        <v>45184</v>
      </c>
      <c r="K24" s="247"/>
      <c r="L24" s="358" t="s">
        <v>9</v>
      </c>
      <c r="M24" s="266"/>
      <c r="X24" s="283"/>
      <c r="AE24" s="290"/>
    </row>
    <row r="25" spans="2:40" ht="33" customHeight="1" thickBot="1" x14ac:dyDescent="0.3">
      <c r="B25" s="260" t="s">
        <v>313</v>
      </c>
      <c r="C25" s="261">
        <v>8</v>
      </c>
      <c r="D25" s="262" t="s">
        <v>43</v>
      </c>
      <c r="E25" s="263" t="s">
        <v>9</v>
      </c>
      <c r="F25" s="264" t="s">
        <v>83</v>
      </c>
      <c r="G25" s="334" t="s">
        <v>512</v>
      </c>
      <c r="H25" s="335"/>
      <c r="I25" s="265" t="s">
        <v>513</v>
      </c>
      <c r="J25" s="259">
        <v>45184</v>
      </c>
      <c r="K25" s="247"/>
      <c r="L25" s="359"/>
      <c r="M25" s="247"/>
      <c r="X25" s="283"/>
      <c r="AE25" s="290"/>
    </row>
    <row r="26" spans="2:40" ht="45.75" customHeight="1" thickBot="1" x14ac:dyDescent="0.3">
      <c r="B26" s="320" t="s">
        <v>518</v>
      </c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R26" s="274" t="s">
        <v>165</v>
      </c>
      <c r="T26" s="272"/>
      <c r="X26" s="283"/>
      <c r="AD26" s="283"/>
      <c r="AI26" s="272"/>
      <c r="AK26" s="274" t="s">
        <v>166</v>
      </c>
    </row>
    <row r="27" spans="2:40" ht="33" customHeight="1" thickBot="1" x14ac:dyDescent="0.3">
      <c r="B27" s="336" t="s">
        <v>519</v>
      </c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8"/>
      <c r="O27" s="339" t="s">
        <v>520</v>
      </c>
      <c r="P27" s="340"/>
      <c r="R27" s="276"/>
      <c r="S27" s="277"/>
      <c r="T27" s="343" t="s">
        <v>175</v>
      </c>
      <c r="U27" s="279"/>
      <c r="X27" s="283"/>
      <c r="Y27" s="277"/>
      <c r="Z27" s="350" t="s">
        <v>167</v>
      </c>
      <c r="AA27" s="351"/>
      <c r="AB27" s="351"/>
      <c r="AC27" s="352"/>
      <c r="AD27" s="280"/>
      <c r="AH27" s="280"/>
      <c r="AI27" s="343" t="s">
        <v>175</v>
      </c>
      <c r="AJ27" s="277"/>
      <c r="AK27" s="287"/>
      <c r="AL27" s="291"/>
      <c r="AM27" s="339" t="s">
        <v>521</v>
      </c>
      <c r="AN27" s="340"/>
    </row>
    <row r="28" spans="2:40" ht="33" customHeight="1" thickTop="1" thickBot="1" x14ac:dyDescent="0.3">
      <c r="B28" s="323"/>
      <c r="C28" s="324"/>
      <c r="D28" s="324"/>
      <c r="E28" s="324"/>
      <c r="F28" s="324"/>
      <c r="G28" s="324"/>
      <c r="H28" s="324"/>
      <c r="I28" s="324"/>
      <c r="J28" s="324"/>
      <c r="K28" s="325" t="s">
        <v>2</v>
      </c>
      <c r="L28" s="326"/>
      <c r="M28" s="327"/>
      <c r="O28" s="341"/>
      <c r="P28" s="342"/>
      <c r="Q28" s="292"/>
      <c r="R28" s="282"/>
      <c r="S28" s="278"/>
      <c r="T28" s="344"/>
      <c r="U28" s="278"/>
      <c r="X28" s="283"/>
      <c r="Y28" s="278"/>
      <c r="Z28" s="353"/>
      <c r="AA28" s="354"/>
      <c r="AB28" s="354"/>
      <c r="AC28" s="355"/>
      <c r="AD28" s="283"/>
      <c r="AG28" s="283"/>
      <c r="AH28" s="278"/>
      <c r="AI28" s="344"/>
      <c r="AJ28" s="278"/>
      <c r="AK28" s="279"/>
      <c r="AL28" s="293"/>
      <c r="AM28" s="341"/>
      <c r="AN28" s="342"/>
    </row>
    <row r="29" spans="2:40" ht="33" customHeight="1" thickBot="1" x14ac:dyDescent="0.3">
      <c r="B29" s="294" t="s">
        <v>3</v>
      </c>
      <c r="C29" s="271" t="s">
        <v>522</v>
      </c>
      <c r="D29" s="295" t="s">
        <v>4</v>
      </c>
      <c r="E29" s="271" t="s">
        <v>9</v>
      </c>
      <c r="F29" s="296" t="s">
        <v>5</v>
      </c>
      <c r="G29" s="328" t="s">
        <v>35</v>
      </c>
      <c r="H29" s="329"/>
      <c r="I29" s="271" t="s">
        <v>511</v>
      </c>
      <c r="J29" s="296" t="s">
        <v>6</v>
      </c>
      <c r="K29" s="295" t="s">
        <v>4</v>
      </c>
      <c r="L29" s="295" t="s">
        <v>9</v>
      </c>
      <c r="M29" s="295" t="s">
        <v>5</v>
      </c>
      <c r="R29" s="274" t="s">
        <v>168</v>
      </c>
      <c r="U29" s="283"/>
      <c r="X29" s="283"/>
      <c r="AD29" s="283"/>
      <c r="AG29" s="283"/>
      <c r="AJ29" s="283"/>
      <c r="AK29" s="274" t="s">
        <v>169</v>
      </c>
    </row>
    <row r="30" spans="2:40" ht="33" customHeight="1" thickBot="1" x14ac:dyDescent="0.3">
      <c r="B30" s="297" t="s">
        <v>179</v>
      </c>
      <c r="C30" s="298">
        <v>1</v>
      </c>
      <c r="D30" s="299" t="s">
        <v>523</v>
      </c>
      <c r="E30" s="243" t="s">
        <v>9</v>
      </c>
      <c r="F30" s="300" t="s">
        <v>524</v>
      </c>
      <c r="G30" s="330" t="s">
        <v>512</v>
      </c>
      <c r="H30" s="331"/>
      <c r="I30" s="245" t="s">
        <v>525</v>
      </c>
      <c r="J30" s="246">
        <v>45187</v>
      </c>
      <c r="K30" s="247"/>
      <c r="L30" s="345" t="s">
        <v>9</v>
      </c>
      <c r="M30" s="248"/>
      <c r="R30" s="286"/>
      <c r="U30" s="283"/>
      <c r="V30" s="279"/>
      <c r="W30" s="343" t="s">
        <v>175</v>
      </c>
      <c r="X30" s="277"/>
      <c r="AD30" s="283"/>
      <c r="AE30" s="272"/>
      <c r="AF30" s="343" t="s">
        <v>175</v>
      </c>
      <c r="AG30" s="277"/>
      <c r="AK30" s="286"/>
    </row>
    <row r="31" spans="2:40" ht="33" customHeight="1" thickBot="1" x14ac:dyDescent="0.3">
      <c r="B31" s="301" t="s">
        <v>176</v>
      </c>
      <c r="C31" s="302">
        <v>2</v>
      </c>
      <c r="D31" s="303" t="s">
        <v>526</v>
      </c>
      <c r="E31" s="252" t="s">
        <v>9</v>
      </c>
      <c r="F31" s="304" t="s">
        <v>527</v>
      </c>
      <c r="G31" s="334" t="s">
        <v>512</v>
      </c>
      <c r="H31" s="335"/>
      <c r="I31" s="254" t="s">
        <v>525</v>
      </c>
      <c r="J31" s="246">
        <v>45188</v>
      </c>
      <c r="K31" s="247"/>
      <c r="L31" s="349"/>
      <c r="M31" s="247"/>
      <c r="R31" s="272"/>
      <c r="U31" s="283"/>
      <c r="W31" s="344"/>
      <c r="AF31" s="344"/>
      <c r="AG31" s="278"/>
    </row>
    <row r="32" spans="2:40" ht="33" customHeight="1" thickBot="1" x14ac:dyDescent="0.3">
      <c r="B32" s="294" t="s">
        <v>3</v>
      </c>
      <c r="C32" s="271" t="s">
        <v>522</v>
      </c>
      <c r="D32" s="295" t="s">
        <v>4</v>
      </c>
      <c r="E32" s="271" t="s">
        <v>9</v>
      </c>
      <c r="F32" s="296" t="s">
        <v>5</v>
      </c>
      <c r="G32" s="328" t="s">
        <v>35</v>
      </c>
      <c r="H32" s="329"/>
      <c r="I32" s="271" t="s">
        <v>511</v>
      </c>
      <c r="J32" s="296" t="s">
        <v>6</v>
      </c>
      <c r="K32" s="295" t="s">
        <v>4</v>
      </c>
      <c r="L32" s="295" t="s">
        <v>9</v>
      </c>
      <c r="M32" s="295" t="s">
        <v>5</v>
      </c>
      <c r="R32" s="274" t="s">
        <v>171</v>
      </c>
      <c r="T32" s="272"/>
      <c r="U32" s="283"/>
      <c r="AG32" s="283"/>
      <c r="AI32" s="272"/>
      <c r="AK32" s="274" t="s">
        <v>172</v>
      </c>
    </row>
    <row r="33" spans="2:40" ht="33" customHeight="1" thickBot="1" x14ac:dyDescent="0.3">
      <c r="B33" s="301" t="s">
        <v>179</v>
      </c>
      <c r="C33" s="305">
        <v>3</v>
      </c>
      <c r="D33" s="299" t="s">
        <v>528</v>
      </c>
      <c r="E33" s="243" t="s">
        <v>9</v>
      </c>
      <c r="F33" s="300" t="s">
        <v>529</v>
      </c>
      <c r="G33" s="330" t="s">
        <v>512</v>
      </c>
      <c r="H33" s="331"/>
      <c r="I33" s="257" t="s">
        <v>525</v>
      </c>
      <c r="J33" s="258">
        <v>45189</v>
      </c>
      <c r="K33" s="247"/>
      <c r="L33" s="332" t="s">
        <v>9</v>
      </c>
      <c r="M33" s="247"/>
      <c r="O33" s="339" t="s">
        <v>530</v>
      </c>
      <c r="P33" s="340"/>
      <c r="R33" s="276"/>
      <c r="S33" s="277"/>
      <c r="T33" s="343" t="s">
        <v>175</v>
      </c>
      <c r="U33" s="277"/>
      <c r="AG33" s="283"/>
      <c r="AH33" s="280"/>
      <c r="AI33" s="343" t="s">
        <v>175</v>
      </c>
      <c r="AJ33" s="277"/>
      <c r="AK33" s="287"/>
      <c r="AL33" s="288"/>
      <c r="AM33" s="339" t="s">
        <v>531</v>
      </c>
      <c r="AN33" s="340"/>
    </row>
    <row r="34" spans="2:40" ht="33" customHeight="1" thickTop="1" thickBot="1" x14ac:dyDescent="0.3">
      <c r="B34" s="306" t="s">
        <v>532</v>
      </c>
      <c r="C34" s="307">
        <v>4</v>
      </c>
      <c r="D34" s="308" t="s">
        <v>533</v>
      </c>
      <c r="E34" s="263" t="s">
        <v>9</v>
      </c>
      <c r="F34" s="309" t="s">
        <v>534</v>
      </c>
      <c r="G34" s="334" t="s">
        <v>512</v>
      </c>
      <c r="H34" s="335"/>
      <c r="I34" s="265" t="s">
        <v>525</v>
      </c>
      <c r="J34" s="259">
        <v>45190</v>
      </c>
      <c r="K34" s="247"/>
      <c r="L34" s="333"/>
      <c r="M34" s="247"/>
      <c r="O34" s="341"/>
      <c r="P34" s="342"/>
      <c r="Q34" s="292"/>
      <c r="R34" s="282"/>
      <c r="S34" s="278"/>
      <c r="T34" s="344"/>
      <c r="AH34" s="284"/>
      <c r="AI34" s="344"/>
      <c r="AJ34" s="278"/>
      <c r="AK34" s="279"/>
      <c r="AL34" s="291"/>
      <c r="AM34" s="341"/>
      <c r="AN34" s="342"/>
    </row>
    <row r="35" spans="2:40" ht="33" customHeight="1" thickBot="1" x14ac:dyDescent="0.3">
      <c r="B35" s="320" t="s">
        <v>518</v>
      </c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R35" s="274" t="s">
        <v>173</v>
      </c>
      <c r="AK35" s="274" t="s">
        <v>174</v>
      </c>
    </row>
    <row r="36" spans="2:40" ht="33" customHeight="1" thickBot="1" x14ac:dyDescent="0.3">
      <c r="B36" s="336" t="s">
        <v>535</v>
      </c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8"/>
    </row>
    <row r="37" spans="2:40" ht="33" customHeight="1" thickBot="1" x14ac:dyDescent="0.3">
      <c r="B37" s="323"/>
      <c r="C37" s="324"/>
      <c r="D37" s="324"/>
      <c r="E37" s="324"/>
      <c r="F37" s="324"/>
      <c r="G37" s="324"/>
      <c r="H37" s="324"/>
      <c r="I37" s="324"/>
      <c r="J37" s="324"/>
      <c r="K37" s="325" t="s">
        <v>2</v>
      </c>
      <c r="L37" s="326"/>
      <c r="M37" s="327"/>
    </row>
    <row r="38" spans="2:40" ht="33" customHeight="1" thickBot="1" x14ac:dyDescent="0.3">
      <c r="B38" s="294" t="s">
        <v>3</v>
      </c>
      <c r="C38" s="271" t="s">
        <v>536</v>
      </c>
      <c r="D38" s="295" t="s">
        <v>4</v>
      </c>
      <c r="E38" s="271" t="s">
        <v>9</v>
      </c>
      <c r="F38" s="296" t="s">
        <v>5</v>
      </c>
      <c r="G38" s="328" t="s">
        <v>35</v>
      </c>
      <c r="H38" s="329"/>
      <c r="I38" s="271" t="s">
        <v>511</v>
      </c>
      <c r="J38" s="296" t="s">
        <v>6</v>
      </c>
      <c r="K38" s="295" t="s">
        <v>4</v>
      </c>
      <c r="L38" s="295" t="s">
        <v>9</v>
      </c>
      <c r="M38" s="295" t="s">
        <v>5</v>
      </c>
    </row>
    <row r="39" spans="2:40" ht="33" customHeight="1" thickBot="1" x14ac:dyDescent="0.3">
      <c r="B39" s="297" t="s">
        <v>179</v>
      </c>
      <c r="C39" s="298">
        <v>1</v>
      </c>
      <c r="D39" s="299" t="s">
        <v>537</v>
      </c>
      <c r="E39" s="243" t="s">
        <v>9</v>
      </c>
      <c r="F39" s="300" t="s">
        <v>538</v>
      </c>
      <c r="G39" s="330" t="s">
        <v>512</v>
      </c>
      <c r="H39" s="331"/>
      <c r="I39" s="245" t="s">
        <v>536</v>
      </c>
      <c r="J39" s="246">
        <v>45195</v>
      </c>
      <c r="K39" s="247"/>
      <c r="L39" s="345" t="s">
        <v>9</v>
      </c>
      <c r="M39" s="248"/>
    </row>
    <row r="40" spans="2:40" ht="33" customHeight="1" thickBot="1" x14ac:dyDescent="0.3">
      <c r="B40" s="310" t="s">
        <v>176</v>
      </c>
      <c r="C40" s="311">
        <v>2</v>
      </c>
      <c r="D40" s="312" t="s">
        <v>539</v>
      </c>
      <c r="E40" s="313" t="s">
        <v>9</v>
      </c>
      <c r="F40" s="314" t="s">
        <v>540</v>
      </c>
      <c r="G40" s="347" t="s">
        <v>512</v>
      </c>
      <c r="H40" s="348"/>
      <c r="I40" s="254" t="s">
        <v>536</v>
      </c>
      <c r="J40" s="315">
        <v>45195</v>
      </c>
      <c r="K40" s="316"/>
      <c r="L40" s="346"/>
      <c r="M40" s="316"/>
    </row>
    <row r="41" spans="2:40" ht="33" customHeight="1" thickBot="1" x14ac:dyDescent="0.3">
      <c r="B41" s="320" t="s">
        <v>518</v>
      </c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</row>
    <row r="42" spans="2:40" ht="33" customHeight="1" thickBot="1" x14ac:dyDescent="0.3"/>
    <row r="43" spans="2:40" ht="33" customHeight="1" thickBot="1" x14ac:dyDescent="0.3">
      <c r="B43" s="336" t="s">
        <v>541</v>
      </c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8"/>
    </row>
    <row r="44" spans="2:40" ht="33" customHeight="1" thickBot="1" x14ac:dyDescent="0.3">
      <c r="B44" s="323"/>
      <c r="C44" s="324"/>
      <c r="D44" s="324"/>
      <c r="E44" s="324"/>
      <c r="F44" s="324"/>
      <c r="G44" s="324"/>
      <c r="H44" s="324"/>
      <c r="I44" s="324"/>
      <c r="J44" s="324"/>
      <c r="K44" s="325" t="s">
        <v>2</v>
      </c>
      <c r="L44" s="326"/>
      <c r="M44" s="327"/>
    </row>
    <row r="45" spans="2:40" ht="33" customHeight="1" thickBot="1" x14ac:dyDescent="0.3">
      <c r="B45" s="294" t="s">
        <v>3</v>
      </c>
      <c r="C45" s="271" t="s">
        <v>536</v>
      </c>
      <c r="D45" s="295" t="s">
        <v>4</v>
      </c>
      <c r="E45" s="271" t="s">
        <v>9</v>
      </c>
      <c r="F45" s="296" t="s">
        <v>5</v>
      </c>
      <c r="G45" s="328" t="s">
        <v>35</v>
      </c>
      <c r="H45" s="329"/>
      <c r="I45" s="271" t="s">
        <v>511</v>
      </c>
      <c r="J45" s="296" t="s">
        <v>6</v>
      </c>
      <c r="K45" s="295" t="s">
        <v>4</v>
      </c>
      <c r="L45" s="295" t="s">
        <v>9</v>
      </c>
      <c r="M45" s="295" t="s">
        <v>5</v>
      </c>
    </row>
    <row r="46" spans="2:40" ht="33" customHeight="1" thickBot="1" x14ac:dyDescent="0.3">
      <c r="B46" s="297" t="s">
        <v>179</v>
      </c>
      <c r="C46" s="298">
        <v>1</v>
      </c>
      <c r="D46" s="299"/>
      <c r="E46" s="243" t="s">
        <v>9</v>
      </c>
      <c r="F46" s="300"/>
      <c r="G46" s="330" t="s">
        <v>512</v>
      </c>
      <c r="H46" s="331"/>
      <c r="I46" s="245" t="s">
        <v>154</v>
      </c>
      <c r="J46" s="246">
        <v>45197</v>
      </c>
      <c r="K46" s="247"/>
      <c r="L46" s="332" t="s">
        <v>9</v>
      </c>
      <c r="M46" s="248"/>
    </row>
    <row r="47" spans="2:40" ht="33" customHeight="1" thickBot="1" x14ac:dyDescent="0.3">
      <c r="B47" s="306" t="s">
        <v>176</v>
      </c>
      <c r="C47" s="317">
        <v>2</v>
      </c>
      <c r="D47" s="308"/>
      <c r="E47" s="263" t="s">
        <v>9</v>
      </c>
      <c r="F47" s="309"/>
      <c r="G47" s="334" t="s">
        <v>512</v>
      </c>
      <c r="H47" s="335"/>
      <c r="I47" s="318" t="s">
        <v>542</v>
      </c>
      <c r="J47" s="319">
        <v>45197</v>
      </c>
      <c r="K47" s="247"/>
      <c r="L47" s="333"/>
      <c r="M47" s="247"/>
    </row>
    <row r="48" spans="2:40" ht="30" customHeight="1" thickBot="1" x14ac:dyDescent="0.3">
      <c r="B48" s="320" t="s">
        <v>518</v>
      </c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</row>
  </sheetData>
  <sheetProtection algorithmName="SHA-512" hashValue="EvCwX4aX9SbNdefQLq3AVqwDXSpq/AVUPQBn3LJLFaMYJmIIa7hGvntf+5GThX/YWLHR0ncyhHNEkAGoS8BGeQ==" saltValue="RqB/TtgnBdHj7FpPPnJGGg==" spinCount="100000" sheet="1" objects="1" scenarios="1"/>
  <mergeCells count="76">
    <mergeCell ref="Z11:AC11"/>
    <mergeCell ref="B2:M8"/>
    <mergeCell ref="C9:H9"/>
    <mergeCell ref="B10:M10"/>
    <mergeCell ref="B11:M11"/>
    <mergeCell ref="I9:M9"/>
    <mergeCell ref="B12:M12"/>
    <mergeCell ref="B13:J13"/>
    <mergeCell ref="K13:M13"/>
    <mergeCell ref="G14:H14"/>
    <mergeCell ref="G15:H15"/>
    <mergeCell ref="L15:L16"/>
    <mergeCell ref="G20:H20"/>
    <mergeCell ref="O15:P16"/>
    <mergeCell ref="T15:T16"/>
    <mergeCell ref="AI15:AI16"/>
    <mergeCell ref="AM15:AN16"/>
    <mergeCell ref="G16:H16"/>
    <mergeCell ref="G17:H17"/>
    <mergeCell ref="G18:H18"/>
    <mergeCell ref="L18:L19"/>
    <mergeCell ref="W18:W19"/>
    <mergeCell ref="AF18:AF19"/>
    <mergeCell ref="G19:H19"/>
    <mergeCell ref="AM21:AN22"/>
    <mergeCell ref="G22:H22"/>
    <mergeCell ref="G23:H23"/>
    <mergeCell ref="G24:H24"/>
    <mergeCell ref="L24:L25"/>
    <mergeCell ref="G25:H25"/>
    <mergeCell ref="G21:H21"/>
    <mergeCell ref="L21:L22"/>
    <mergeCell ref="O21:P22"/>
    <mergeCell ref="T21:T22"/>
    <mergeCell ref="Z21:AC22"/>
    <mergeCell ref="AI21:AI22"/>
    <mergeCell ref="B26:M26"/>
    <mergeCell ref="B27:M27"/>
    <mergeCell ref="O27:P28"/>
    <mergeCell ref="T27:T28"/>
    <mergeCell ref="Z27:AC28"/>
    <mergeCell ref="AM27:AN28"/>
    <mergeCell ref="B28:J28"/>
    <mergeCell ref="K28:M28"/>
    <mergeCell ref="G29:H29"/>
    <mergeCell ref="G30:H30"/>
    <mergeCell ref="L30:L31"/>
    <mergeCell ref="W30:W31"/>
    <mergeCell ref="AF30:AF31"/>
    <mergeCell ref="G31:H31"/>
    <mergeCell ref="AI27:AI28"/>
    <mergeCell ref="G32:H32"/>
    <mergeCell ref="G33:H33"/>
    <mergeCell ref="L33:L34"/>
    <mergeCell ref="O33:P34"/>
    <mergeCell ref="T33:T34"/>
    <mergeCell ref="B43:M43"/>
    <mergeCell ref="AM33:AN34"/>
    <mergeCell ref="G34:H34"/>
    <mergeCell ref="B35:M35"/>
    <mergeCell ref="B36:M36"/>
    <mergeCell ref="B37:J37"/>
    <mergeCell ref="K37:M37"/>
    <mergeCell ref="AI33:AI34"/>
    <mergeCell ref="G38:H38"/>
    <mergeCell ref="G39:H39"/>
    <mergeCell ref="L39:L40"/>
    <mergeCell ref="G40:H40"/>
    <mergeCell ref="B41:M41"/>
    <mergeCell ref="B48:M48"/>
    <mergeCell ref="B44:J44"/>
    <mergeCell ref="K44:M44"/>
    <mergeCell ref="G45:H45"/>
    <mergeCell ref="G46:H46"/>
    <mergeCell ref="L46:L47"/>
    <mergeCell ref="G47:H4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70C0"/>
  </sheetPr>
  <dimension ref="A2:AG244"/>
  <sheetViews>
    <sheetView showGridLines="0" topLeftCell="A101" zoomScaleNormal="100" zoomScaleSheetLayoutView="90" zoomScalePageLayoutView="55" workbookViewId="0">
      <selection activeCell="P199" sqref="P199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473"/>
      <c r="Q2" s="473"/>
      <c r="R2" s="473"/>
      <c r="S2" s="473"/>
    </row>
    <row r="3" spans="1:31" x14ac:dyDescent="0.3">
      <c r="P3" s="473"/>
      <c r="Q3" s="473"/>
      <c r="R3" s="473"/>
      <c r="S3" s="473"/>
    </row>
    <row r="4" spans="1:31" x14ac:dyDescent="0.3">
      <c r="P4" s="473"/>
      <c r="Q4" s="473"/>
      <c r="R4" s="473"/>
      <c r="S4" s="473"/>
    </row>
    <row r="8" spans="1:31" ht="15" customHeight="1" x14ac:dyDescent="0.3">
      <c r="A8" s="103" t="s">
        <v>565</v>
      </c>
      <c r="B8" s="4"/>
      <c r="V8" s="87" t="s">
        <v>566</v>
      </c>
      <c r="W8" s="87"/>
      <c r="X8" s="87"/>
      <c r="Y8" s="87"/>
      <c r="Z8" s="87"/>
      <c r="AA8" s="87"/>
    </row>
    <row r="9" spans="1:31" ht="21.75" customHeight="1" x14ac:dyDescent="0.3">
      <c r="A9" s="474" t="s">
        <v>148</v>
      </c>
      <c r="B9" s="474"/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430" t="s">
        <v>10</v>
      </c>
      <c r="B11" s="58"/>
      <c r="C11" s="438" t="s">
        <v>0</v>
      </c>
      <c r="D11" s="439"/>
      <c r="E11" s="438">
        <v>1</v>
      </c>
      <c r="F11" s="439"/>
      <c r="G11" s="438">
        <v>2</v>
      </c>
      <c r="H11" s="439"/>
      <c r="I11" s="438">
        <v>3</v>
      </c>
      <c r="J11" s="439"/>
      <c r="K11" s="440">
        <v>4</v>
      </c>
      <c r="L11" s="440"/>
      <c r="M11" s="440">
        <v>5</v>
      </c>
      <c r="N11" s="440"/>
      <c r="O11" s="454">
        <v>5</v>
      </c>
      <c r="P11" s="454"/>
      <c r="Q11" s="33"/>
      <c r="R11" s="454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431"/>
      <c r="B12" s="404">
        <v>1</v>
      </c>
      <c r="C12" s="406" t="str">
        <f>SORTEO!F7</f>
        <v xml:space="preserve">IDACO </v>
      </c>
      <c r="D12" s="407"/>
      <c r="E12" s="432"/>
      <c r="F12" s="433"/>
      <c r="G12" s="436">
        <v>0</v>
      </c>
      <c r="H12" s="187">
        <v>2</v>
      </c>
      <c r="I12" s="412">
        <v>0</v>
      </c>
      <c r="J12" s="160">
        <v>1</v>
      </c>
      <c r="K12" s="418">
        <v>0</v>
      </c>
      <c r="L12" s="160">
        <v>2</v>
      </c>
      <c r="M12" s="418">
        <v>3</v>
      </c>
      <c r="N12" s="160">
        <v>2</v>
      </c>
      <c r="O12" s="455"/>
      <c r="P12" s="86"/>
      <c r="Q12" s="86"/>
      <c r="R12" s="454"/>
      <c r="S12" s="420">
        <v>4</v>
      </c>
      <c r="T12" s="421">
        <v>1</v>
      </c>
      <c r="U12" s="421">
        <v>3</v>
      </c>
      <c r="V12" s="421">
        <v>0</v>
      </c>
      <c r="W12" s="420">
        <v>0</v>
      </c>
      <c r="X12" s="423">
        <f>H12+J12+L12+N12</f>
        <v>7</v>
      </c>
      <c r="Y12" s="423">
        <f>H13+J13+L13+N13</f>
        <v>20</v>
      </c>
      <c r="Z12" s="423">
        <f>+X12-Y12</f>
        <v>-13</v>
      </c>
      <c r="AA12" s="461">
        <f>G12+I12+K12+M12</f>
        <v>3</v>
      </c>
      <c r="AB12" s="463">
        <v>4</v>
      </c>
    </row>
    <row r="13" spans="1:31" ht="15" customHeight="1" x14ac:dyDescent="0.3">
      <c r="A13" s="431"/>
      <c r="B13" s="405"/>
      <c r="C13" s="408"/>
      <c r="D13" s="409"/>
      <c r="E13" s="434"/>
      <c r="F13" s="435"/>
      <c r="G13" s="437"/>
      <c r="H13" s="187">
        <v>7</v>
      </c>
      <c r="I13" s="413"/>
      <c r="J13" s="160">
        <v>5</v>
      </c>
      <c r="K13" s="418"/>
      <c r="L13" s="160">
        <v>7</v>
      </c>
      <c r="M13" s="418"/>
      <c r="N13" s="160">
        <v>1</v>
      </c>
      <c r="O13" s="455"/>
      <c r="P13" s="86"/>
      <c r="Q13" s="86"/>
      <c r="R13" s="454"/>
      <c r="S13" s="420"/>
      <c r="T13" s="422"/>
      <c r="U13" s="422"/>
      <c r="V13" s="422"/>
      <c r="W13" s="420"/>
      <c r="X13" s="420"/>
      <c r="Y13" s="420"/>
      <c r="Z13" s="420"/>
      <c r="AA13" s="461"/>
      <c r="AB13" s="463"/>
    </row>
    <row r="14" spans="1:31" ht="15" customHeight="1" x14ac:dyDescent="0.3">
      <c r="A14" s="431"/>
      <c r="B14" s="404">
        <v>2</v>
      </c>
      <c r="C14" s="406" t="str">
        <f>SORTEO!F8</f>
        <v>EPC</v>
      </c>
      <c r="D14" s="407"/>
      <c r="E14" s="410">
        <v>3</v>
      </c>
      <c r="F14" s="160">
        <v>7</v>
      </c>
      <c r="G14" s="414"/>
      <c r="H14" s="415"/>
      <c r="I14" s="412">
        <v>0</v>
      </c>
      <c r="J14" s="160">
        <v>3</v>
      </c>
      <c r="K14" s="418">
        <v>0</v>
      </c>
      <c r="L14" s="160">
        <v>3</v>
      </c>
      <c r="M14" s="418">
        <v>3</v>
      </c>
      <c r="N14" s="160">
        <v>3</v>
      </c>
      <c r="O14" s="455"/>
      <c r="P14" s="86"/>
      <c r="Q14" s="86"/>
      <c r="R14" s="454"/>
      <c r="S14" s="420">
        <v>4</v>
      </c>
      <c r="T14" s="421">
        <v>2</v>
      </c>
      <c r="U14" s="421">
        <v>2</v>
      </c>
      <c r="V14" s="421">
        <v>0</v>
      </c>
      <c r="W14" s="420">
        <v>0</v>
      </c>
      <c r="X14" s="423">
        <f>F14+J14+L14+N14</f>
        <v>16</v>
      </c>
      <c r="Y14" s="423">
        <f>F15+J15+L15+N15</f>
        <v>15</v>
      </c>
      <c r="Z14" s="423">
        <f>+X14-Y14</f>
        <v>1</v>
      </c>
      <c r="AA14" s="427">
        <f>E14+I14+K14+M14</f>
        <v>6</v>
      </c>
      <c r="AB14" s="463">
        <v>3</v>
      </c>
    </row>
    <row r="15" spans="1:31" ht="15" customHeight="1" x14ac:dyDescent="0.3">
      <c r="A15" s="431"/>
      <c r="B15" s="405"/>
      <c r="C15" s="408"/>
      <c r="D15" s="409"/>
      <c r="E15" s="411"/>
      <c r="F15" s="160">
        <v>2</v>
      </c>
      <c r="G15" s="416"/>
      <c r="H15" s="417"/>
      <c r="I15" s="413"/>
      <c r="J15" s="160">
        <v>9</v>
      </c>
      <c r="K15" s="418"/>
      <c r="L15" s="160">
        <v>4</v>
      </c>
      <c r="M15" s="418"/>
      <c r="N15" s="160">
        <v>0</v>
      </c>
      <c r="O15" s="455"/>
      <c r="P15" s="86"/>
      <c r="Q15" s="86"/>
      <c r="R15" s="454"/>
      <c r="S15" s="420"/>
      <c r="T15" s="422"/>
      <c r="U15" s="422"/>
      <c r="V15" s="422"/>
      <c r="W15" s="420"/>
      <c r="X15" s="420"/>
      <c r="Y15" s="420"/>
      <c r="Z15" s="420"/>
      <c r="AA15" s="428"/>
      <c r="AB15" s="463"/>
    </row>
    <row r="16" spans="1:31" ht="15" customHeight="1" x14ac:dyDescent="0.3">
      <c r="A16" s="431"/>
      <c r="B16" s="404">
        <v>3</v>
      </c>
      <c r="C16" s="406" t="str">
        <f>SORTEO!F9</f>
        <v>DESPACHO</v>
      </c>
      <c r="D16" s="407"/>
      <c r="E16" s="410">
        <v>3</v>
      </c>
      <c r="F16" s="160">
        <v>5</v>
      </c>
      <c r="G16" s="412">
        <v>3</v>
      </c>
      <c r="H16" s="160">
        <v>9</v>
      </c>
      <c r="I16" s="414"/>
      <c r="J16" s="415"/>
      <c r="K16" s="418">
        <v>3</v>
      </c>
      <c r="L16" s="160">
        <v>2</v>
      </c>
      <c r="M16" s="418">
        <v>3</v>
      </c>
      <c r="N16" s="160">
        <v>3</v>
      </c>
      <c r="O16" s="455"/>
      <c r="P16" s="86"/>
      <c r="Q16" s="86"/>
      <c r="R16" s="454"/>
      <c r="S16" s="420">
        <v>4</v>
      </c>
      <c r="T16" s="421">
        <v>4</v>
      </c>
      <c r="U16" s="421">
        <v>0</v>
      </c>
      <c r="V16" s="421">
        <v>0</v>
      </c>
      <c r="W16" s="420">
        <v>0</v>
      </c>
      <c r="X16" s="423">
        <f>F16+H16+L16+N16</f>
        <v>19</v>
      </c>
      <c r="Y16" s="423">
        <f>F17+H17+L17+N17</f>
        <v>5</v>
      </c>
      <c r="Z16" s="420">
        <f>+X16-Y16</f>
        <v>14</v>
      </c>
      <c r="AA16" s="427">
        <f>E16+G16+K16+M16</f>
        <v>12</v>
      </c>
      <c r="AB16" s="462">
        <v>1</v>
      </c>
    </row>
    <row r="17" spans="1:31" ht="15" customHeight="1" x14ac:dyDescent="0.3">
      <c r="A17" s="431"/>
      <c r="B17" s="405"/>
      <c r="C17" s="408"/>
      <c r="D17" s="409"/>
      <c r="E17" s="411"/>
      <c r="F17" s="160">
        <v>1</v>
      </c>
      <c r="G17" s="413"/>
      <c r="H17" s="160">
        <v>3</v>
      </c>
      <c r="I17" s="416"/>
      <c r="J17" s="417"/>
      <c r="K17" s="418"/>
      <c r="L17" s="160">
        <v>1</v>
      </c>
      <c r="M17" s="418"/>
      <c r="N17" s="160">
        <v>0</v>
      </c>
      <c r="O17" s="455"/>
      <c r="P17" s="86"/>
      <c r="Q17" s="86"/>
      <c r="R17" s="454"/>
      <c r="S17" s="420"/>
      <c r="T17" s="422"/>
      <c r="U17" s="422"/>
      <c r="V17" s="422"/>
      <c r="W17" s="420"/>
      <c r="X17" s="420"/>
      <c r="Y17" s="420"/>
      <c r="Z17" s="420"/>
      <c r="AA17" s="428"/>
      <c r="AB17" s="462"/>
    </row>
    <row r="18" spans="1:31" ht="15" customHeight="1" x14ac:dyDescent="0.3">
      <c r="A18" s="431"/>
      <c r="B18" s="404">
        <v>4</v>
      </c>
      <c r="C18" s="406" t="str">
        <f>SORTEO!F10</f>
        <v>INDEPORTES</v>
      </c>
      <c r="D18" s="407"/>
      <c r="E18" s="410">
        <v>3</v>
      </c>
      <c r="F18" s="160">
        <v>7</v>
      </c>
      <c r="G18" s="412">
        <v>3</v>
      </c>
      <c r="H18" s="160">
        <v>4</v>
      </c>
      <c r="I18" s="412">
        <v>0</v>
      </c>
      <c r="J18" s="160">
        <v>1</v>
      </c>
      <c r="K18" s="426"/>
      <c r="L18" s="426"/>
      <c r="M18" s="418">
        <v>3</v>
      </c>
      <c r="N18" s="160">
        <v>3</v>
      </c>
      <c r="O18" s="455"/>
      <c r="P18" s="86"/>
      <c r="Q18" s="86"/>
      <c r="R18" s="454"/>
      <c r="S18" s="420">
        <v>4</v>
      </c>
      <c r="T18" s="421">
        <v>3</v>
      </c>
      <c r="U18" s="421">
        <v>1</v>
      </c>
      <c r="V18" s="421">
        <v>0</v>
      </c>
      <c r="W18" s="420">
        <v>0</v>
      </c>
      <c r="X18" s="423">
        <f>F18+H18+J18+N18</f>
        <v>15</v>
      </c>
      <c r="Y18" s="423">
        <f>F19+H19+J19+N19</f>
        <v>8</v>
      </c>
      <c r="Z18" s="420">
        <f>+X18-Y18</f>
        <v>7</v>
      </c>
      <c r="AA18" s="427">
        <f>E18+G18+I18+M18</f>
        <v>9</v>
      </c>
      <c r="AB18" s="462">
        <v>2</v>
      </c>
    </row>
    <row r="19" spans="1:31" ht="15" customHeight="1" x14ac:dyDescent="0.3">
      <c r="A19" s="431"/>
      <c r="B19" s="405"/>
      <c r="C19" s="408"/>
      <c r="D19" s="409"/>
      <c r="E19" s="411"/>
      <c r="F19" s="160">
        <v>2</v>
      </c>
      <c r="G19" s="413"/>
      <c r="H19" s="160">
        <v>3</v>
      </c>
      <c r="I19" s="413"/>
      <c r="J19" s="160">
        <v>2</v>
      </c>
      <c r="K19" s="426"/>
      <c r="L19" s="426"/>
      <c r="M19" s="418"/>
      <c r="N19" s="160">
        <v>1</v>
      </c>
      <c r="O19" s="455"/>
      <c r="P19" s="86"/>
      <c r="Q19" s="86"/>
      <c r="R19" s="454"/>
      <c r="S19" s="420"/>
      <c r="T19" s="422"/>
      <c r="U19" s="422"/>
      <c r="V19" s="422"/>
      <c r="W19" s="420"/>
      <c r="X19" s="420"/>
      <c r="Y19" s="420"/>
      <c r="Z19" s="420"/>
      <c r="AA19" s="428"/>
      <c r="AB19" s="462"/>
    </row>
    <row r="20" spans="1:31" ht="15" customHeight="1" x14ac:dyDescent="0.3">
      <c r="A20" s="431"/>
      <c r="B20" s="404">
        <v>5</v>
      </c>
      <c r="C20" s="406" t="str">
        <f>SORTEO!F11</f>
        <v>COMPETITIVIDAD</v>
      </c>
      <c r="D20" s="407"/>
      <c r="E20" s="410">
        <v>0</v>
      </c>
      <c r="F20" s="160">
        <v>1</v>
      </c>
      <c r="G20" s="412">
        <v>0</v>
      </c>
      <c r="H20" s="160">
        <v>0</v>
      </c>
      <c r="I20" s="412">
        <v>0</v>
      </c>
      <c r="J20" s="160">
        <v>0</v>
      </c>
      <c r="K20" s="418">
        <v>0</v>
      </c>
      <c r="L20" s="160">
        <v>1</v>
      </c>
      <c r="M20" s="426"/>
      <c r="N20" s="426"/>
      <c r="O20" s="455"/>
      <c r="P20" s="86"/>
      <c r="Q20" s="86"/>
      <c r="R20" s="454"/>
      <c r="S20" s="420">
        <v>4</v>
      </c>
      <c r="T20" s="421">
        <v>0</v>
      </c>
      <c r="U20" s="421">
        <v>4</v>
      </c>
      <c r="V20" s="421">
        <v>0</v>
      </c>
      <c r="W20" s="420">
        <v>0</v>
      </c>
      <c r="X20" s="423">
        <f>F20+H20+J20+L20</f>
        <v>2</v>
      </c>
      <c r="Y20" s="423">
        <f>F21+H21+J21+L21</f>
        <v>11</v>
      </c>
      <c r="Z20" s="420">
        <f>+X20-Y20</f>
        <v>-9</v>
      </c>
      <c r="AA20" s="427">
        <f>E20+G20+I20+K20</f>
        <v>0</v>
      </c>
      <c r="AB20" s="463">
        <v>5</v>
      </c>
    </row>
    <row r="21" spans="1:31" ht="15" customHeight="1" x14ac:dyDescent="0.3">
      <c r="A21" s="431"/>
      <c r="B21" s="405"/>
      <c r="C21" s="408"/>
      <c r="D21" s="409"/>
      <c r="E21" s="411"/>
      <c r="F21" s="160">
        <v>2</v>
      </c>
      <c r="G21" s="413"/>
      <c r="H21" s="160">
        <v>3</v>
      </c>
      <c r="I21" s="413"/>
      <c r="J21" s="160">
        <v>3</v>
      </c>
      <c r="K21" s="418"/>
      <c r="L21" s="160">
        <v>3</v>
      </c>
      <c r="M21" s="426"/>
      <c r="N21" s="426"/>
      <c r="O21" s="455"/>
      <c r="P21" s="86"/>
      <c r="Q21" s="86"/>
      <c r="R21" s="454"/>
      <c r="S21" s="420"/>
      <c r="T21" s="422"/>
      <c r="U21" s="422"/>
      <c r="V21" s="422"/>
      <c r="W21" s="420"/>
      <c r="X21" s="420"/>
      <c r="Y21" s="420"/>
      <c r="Z21" s="420"/>
      <c r="AA21" s="428"/>
      <c r="AB21" s="463"/>
    </row>
    <row r="22" spans="1:31" ht="16.5" customHeight="1" x14ac:dyDescent="0.3"/>
    <row r="23" spans="1:31" ht="15" customHeight="1" x14ac:dyDescent="0.3">
      <c r="A23" s="429" t="s">
        <v>99</v>
      </c>
      <c r="B23" s="429"/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10"/>
      <c r="AC23" s="10"/>
      <c r="AD23" s="39"/>
      <c r="AE23" s="10"/>
    </row>
    <row r="24" spans="1:31" ht="16.5" customHeight="1" x14ac:dyDescent="0.3">
      <c r="A24" s="105"/>
      <c r="B24" s="5"/>
      <c r="AB24" s="444" t="s">
        <v>2</v>
      </c>
      <c r="AC24" s="444"/>
      <c r="AD24" s="444"/>
      <c r="AE24" s="444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65" t="s">
        <v>5</v>
      </c>
      <c r="G25" s="466"/>
      <c r="H25" s="466"/>
      <c r="I25" s="466"/>
      <c r="J25" s="466"/>
      <c r="K25" s="466"/>
      <c r="L25" s="466"/>
      <c r="M25" s="466"/>
      <c r="N25" s="466"/>
      <c r="O25" s="466"/>
      <c r="P25" s="467"/>
      <c r="Q25" s="84"/>
      <c r="R25" s="384" t="s">
        <v>35</v>
      </c>
      <c r="S25" s="384"/>
      <c r="T25" s="384"/>
      <c r="U25" s="384"/>
      <c r="V25" s="19"/>
      <c r="W25" s="384" t="s">
        <v>6</v>
      </c>
      <c r="X25" s="384"/>
      <c r="Y25" s="384"/>
      <c r="Z25" s="384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385" t="str">
        <f>C20</f>
        <v>COMPETITIVIDAD</v>
      </c>
      <c r="G26" s="386"/>
      <c r="H26" s="386"/>
      <c r="I26" s="386"/>
      <c r="J26" s="386"/>
      <c r="K26" s="386"/>
      <c r="L26" s="386"/>
      <c r="M26" s="386"/>
      <c r="N26" s="386"/>
      <c r="O26" s="386"/>
      <c r="P26" s="387"/>
      <c r="Q26" s="91"/>
      <c r="R26" s="388" t="s">
        <v>181</v>
      </c>
      <c r="S26" s="389"/>
      <c r="T26" s="389"/>
      <c r="U26" s="390"/>
      <c r="V26" s="48"/>
      <c r="W26" s="394">
        <v>45152</v>
      </c>
      <c r="X26" s="395"/>
      <c r="Y26" s="395"/>
      <c r="Z26" s="396"/>
      <c r="AA26" s="382">
        <v>2</v>
      </c>
      <c r="AB26" s="383"/>
      <c r="AC26" s="384" t="s">
        <v>9</v>
      </c>
      <c r="AD26" s="382">
        <v>1</v>
      </c>
      <c r="AE26" s="383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385" t="str">
        <f>C18</f>
        <v>INDEPORTES</v>
      </c>
      <c r="G27" s="386"/>
      <c r="H27" s="386"/>
      <c r="I27" s="386"/>
      <c r="J27" s="386"/>
      <c r="K27" s="386"/>
      <c r="L27" s="386"/>
      <c r="M27" s="386"/>
      <c r="N27" s="386"/>
      <c r="O27" s="386"/>
      <c r="P27" s="387"/>
      <c r="Q27" s="91"/>
      <c r="R27" s="388" t="s">
        <v>181</v>
      </c>
      <c r="S27" s="389"/>
      <c r="T27" s="389"/>
      <c r="U27" s="390"/>
      <c r="V27" s="89"/>
      <c r="W27" s="394">
        <v>45152</v>
      </c>
      <c r="X27" s="395"/>
      <c r="Y27" s="395"/>
      <c r="Z27" s="396"/>
      <c r="AA27" s="382">
        <v>2</v>
      </c>
      <c r="AB27" s="383"/>
      <c r="AC27" s="384"/>
      <c r="AD27" s="382">
        <v>1</v>
      </c>
      <c r="AE27" s="383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397" t="s">
        <v>5</v>
      </c>
      <c r="G28" s="398"/>
      <c r="H28" s="398"/>
      <c r="I28" s="398"/>
      <c r="J28" s="398"/>
      <c r="K28" s="398"/>
      <c r="L28" s="398"/>
      <c r="M28" s="398"/>
      <c r="N28" s="398"/>
      <c r="O28" s="398"/>
      <c r="P28" s="399"/>
      <c r="Q28" s="85"/>
      <c r="R28" s="384" t="s">
        <v>35</v>
      </c>
      <c r="S28" s="384"/>
      <c r="T28" s="384"/>
      <c r="U28" s="384"/>
      <c r="V28" s="19"/>
      <c r="W28" s="400" t="s">
        <v>6</v>
      </c>
      <c r="X28" s="400"/>
      <c r="Y28" s="400"/>
      <c r="Z28" s="400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385" t="str">
        <f>C20</f>
        <v>COMPETITIVIDAD</v>
      </c>
      <c r="G29" s="386"/>
      <c r="H29" s="386"/>
      <c r="I29" s="386"/>
      <c r="J29" s="386"/>
      <c r="K29" s="386"/>
      <c r="L29" s="386"/>
      <c r="M29" s="386"/>
      <c r="N29" s="386"/>
      <c r="O29" s="386"/>
      <c r="P29" s="387"/>
      <c r="Q29" s="91"/>
      <c r="R29" s="388" t="s">
        <v>177</v>
      </c>
      <c r="S29" s="389"/>
      <c r="T29" s="389"/>
      <c r="U29" s="390"/>
      <c r="V29" s="48"/>
      <c r="W29" s="391">
        <v>45160</v>
      </c>
      <c r="X29" s="392"/>
      <c r="Y29" s="392"/>
      <c r="Z29" s="393"/>
      <c r="AA29" s="382">
        <v>3</v>
      </c>
      <c r="AB29" s="383"/>
      <c r="AC29" s="424" t="s">
        <v>9</v>
      </c>
      <c r="AD29" s="382">
        <v>0</v>
      </c>
      <c r="AE29" s="383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385" t="str">
        <f>C18</f>
        <v>INDEPORTES</v>
      </c>
      <c r="G30" s="386"/>
      <c r="H30" s="386"/>
      <c r="I30" s="386"/>
      <c r="J30" s="386"/>
      <c r="K30" s="386"/>
      <c r="L30" s="386"/>
      <c r="M30" s="386"/>
      <c r="N30" s="386"/>
      <c r="O30" s="386"/>
      <c r="P30" s="387"/>
      <c r="Q30" s="91"/>
      <c r="R30" s="388" t="s">
        <v>177</v>
      </c>
      <c r="S30" s="389"/>
      <c r="T30" s="389"/>
      <c r="U30" s="390"/>
      <c r="V30" s="48"/>
      <c r="W30" s="391">
        <v>45160</v>
      </c>
      <c r="X30" s="392"/>
      <c r="Y30" s="392"/>
      <c r="Z30" s="393"/>
      <c r="AA30" s="382">
        <v>2</v>
      </c>
      <c r="AB30" s="383"/>
      <c r="AC30" s="425"/>
      <c r="AD30" s="382">
        <v>7</v>
      </c>
      <c r="AE30" s="383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01" t="s">
        <v>5</v>
      </c>
      <c r="G31" s="402"/>
      <c r="H31" s="402"/>
      <c r="I31" s="402"/>
      <c r="J31" s="402"/>
      <c r="K31" s="402"/>
      <c r="L31" s="402"/>
      <c r="M31" s="402"/>
      <c r="N31" s="402"/>
      <c r="O31" s="402"/>
      <c r="P31" s="403"/>
      <c r="Q31" s="85"/>
      <c r="R31" s="384" t="s">
        <v>35</v>
      </c>
      <c r="S31" s="384"/>
      <c r="T31" s="384"/>
      <c r="U31" s="384"/>
      <c r="V31" s="19"/>
      <c r="W31" s="400" t="s">
        <v>6</v>
      </c>
      <c r="X31" s="400"/>
      <c r="Y31" s="400"/>
      <c r="Z31" s="400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385" t="str">
        <f>C16</f>
        <v>DESPACHO</v>
      </c>
      <c r="G32" s="386"/>
      <c r="H32" s="386"/>
      <c r="I32" s="386"/>
      <c r="J32" s="386"/>
      <c r="K32" s="386"/>
      <c r="L32" s="386"/>
      <c r="M32" s="386"/>
      <c r="N32" s="386"/>
      <c r="O32" s="386"/>
      <c r="P32" s="387"/>
      <c r="Q32" s="91"/>
      <c r="R32" s="388" t="s">
        <v>178</v>
      </c>
      <c r="S32" s="389"/>
      <c r="T32" s="389"/>
      <c r="U32" s="390"/>
      <c r="V32" s="48"/>
      <c r="W32" s="391">
        <v>45166</v>
      </c>
      <c r="X32" s="392"/>
      <c r="Y32" s="392"/>
      <c r="Z32" s="393"/>
      <c r="AA32" s="382">
        <v>3</v>
      </c>
      <c r="AB32" s="383"/>
      <c r="AC32" s="384" t="s">
        <v>9</v>
      </c>
      <c r="AD32" s="382">
        <v>9</v>
      </c>
      <c r="AE32" s="383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385" t="str">
        <f>C20</f>
        <v>COMPETITIVIDAD</v>
      </c>
      <c r="G33" s="386"/>
      <c r="H33" s="386"/>
      <c r="I33" s="386"/>
      <c r="J33" s="386"/>
      <c r="K33" s="386"/>
      <c r="L33" s="386"/>
      <c r="M33" s="386"/>
      <c r="N33" s="386"/>
      <c r="O33" s="386"/>
      <c r="P33" s="387"/>
      <c r="Q33" s="92"/>
      <c r="R33" s="388" t="s">
        <v>178</v>
      </c>
      <c r="S33" s="389"/>
      <c r="T33" s="389"/>
      <c r="U33" s="390"/>
      <c r="V33" s="50"/>
      <c r="W33" s="391">
        <v>45166</v>
      </c>
      <c r="X33" s="392"/>
      <c r="Y33" s="392"/>
      <c r="Z33" s="393"/>
      <c r="AA33" s="382">
        <v>3</v>
      </c>
      <c r="AB33" s="383"/>
      <c r="AC33" s="384"/>
      <c r="AD33" s="382">
        <v>1</v>
      </c>
      <c r="AE33" s="383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397" t="s">
        <v>5</v>
      </c>
      <c r="G34" s="398"/>
      <c r="H34" s="398"/>
      <c r="I34" s="398"/>
      <c r="J34" s="398"/>
      <c r="K34" s="398"/>
      <c r="L34" s="398"/>
      <c r="M34" s="398"/>
      <c r="N34" s="398"/>
      <c r="O34" s="398"/>
      <c r="P34" s="399"/>
      <c r="Q34" s="85"/>
      <c r="R34" s="384" t="s">
        <v>35</v>
      </c>
      <c r="S34" s="384"/>
      <c r="T34" s="384"/>
      <c r="U34" s="384"/>
      <c r="V34" s="19"/>
      <c r="W34" s="400" t="s">
        <v>6</v>
      </c>
      <c r="X34" s="400"/>
      <c r="Y34" s="400"/>
      <c r="Z34" s="400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385" t="str">
        <f>C20</f>
        <v>COMPETITIVIDAD</v>
      </c>
      <c r="G35" s="386"/>
      <c r="H35" s="386"/>
      <c r="I35" s="386"/>
      <c r="J35" s="386"/>
      <c r="K35" s="386"/>
      <c r="L35" s="386"/>
      <c r="M35" s="386"/>
      <c r="N35" s="386"/>
      <c r="O35" s="386"/>
      <c r="P35" s="387"/>
      <c r="Q35" s="91"/>
      <c r="R35" s="388" t="s">
        <v>181</v>
      </c>
      <c r="S35" s="389"/>
      <c r="T35" s="389"/>
      <c r="U35" s="390"/>
      <c r="V35" s="48"/>
      <c r="W35" s="391">
        <v>45170</v>
      </c>
      <c r="X35" s="392"/>
      <c r="Y35" s="392"/>
      <c r="Z35" s="393"/>
      <c r="AA35" s="382">
        <v>3</v>
      </c>
      <c r="AB35" s="383"/>
      <c r="AC35" s="384" t="s">
        <v>9</v>
      </c>
      <c r="AD35" s="382" t="s">
        <v>315</v>
      </c>
      <c r="AE35" s="383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385" t="str">
        <f>C14</f>
        <v>EPC</v>
      </c>
      <c r="G36" s="386"/>
      <c r="H36" s="386"/>
      <c r="I36" s="386"/>
      <c r="J36" s="386"/>
      <c r="K36" s="386"/>
      <c r="L36" s="386"/>
      <c r="M36" s="386"/>
      <c r="N36" s="386"/>
      <c r="O36" s="386"/>
      <c r="P36" s="387"/>
      <c r="Q36" s="92"/>
      <c r="R36" s="388" t="s">
        <v>181</v>
      </c>
      <c r="S36" s="389"/>
      <c r="T36" s="389"/>
      <c r="U36" s="390"/>
      <c r="V36" s="50"/>
      <c r="W36" s="391">
        <v>45170</v>
      </c>
      <c r="X36" s="392"/>
      <c r="Y36" s="392"/>
      <c r="Z36" s="393"/>
      <c r="AA36" s="382">
        <v>2</v>
      </c>
      <c r="AB36" s="383"/>
      <c r="AC36" s="384"/>
      <c r="AD36" s="382">
        <v>7</v>
      </c>
      <c r="AE36" s="383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397" t="s">
        <v>5</v>
      </c>
      <c r="G37" s="398"/>
      <c r="H37" s="398"/>
      <c r="I37" s="398"/>
      <c r="J37" s="398"/>
      <c r="K37" s="398"/>
      <c r="L37" s="398"/>
      <c r="M37" s="398"/>
      <c r="N37" s="398"/>
      <c r="O37" s="398"/>
      <c r="P37" s="399"/>
      <c r="Q37" s="85"/>
      <c r="R37" s="384" t="s">
        <v>35</v>
      </c>
      <c r="S37" s="384"/>
      <c r="T37" s="384"/>
      <c r="U37" s="384"/>
      <c r="V37" s="19"/>
      <c r="W37" s="400" t="s">
        <v>6</v>
      </c>
      <c r="X37" s="400"/>
      <c r="Y37" s="400"/>
      <c r="Z37" s="400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385" t="str">
        <f>C18</f>
        <v>INDEPORTES</v>
      </c>
      <c r="G38" s="386"/>
      <c r="H38" s="386"/>
      <c r="I38" s="386"/>
      <c r="J38" s="386"/>
      <c r="K38" s="386"/>
      <c r="L38" s="386"/>
      <c r="M38" s="386"/>
      <c r="N38" s="386"/>
      <c r="O38" s="386"/>
      <c r="P38" s="387"/>
      <c r="Q38" s="91"/>
      <c r="R38" s="388" t="s">
        <v>177</v>
      </c>
      <c r="S38" s="389"/>
      <c r="T38" s="389"/>
      <c r="U38" s="390"/>
      <c r="V38" s="48"/>
      <c r="W38" s="391">
        <v>45175</v>
      </c>
      <c r="X38" s="392"/>
      <c r="Y38" s="392"/>
      <c r="Z38" s="393"/>
      <c r="AA38" s="382">
        <v>3</v>
      </c>
      <c r="AB38" s="383"/>
      <c r="AC38" s="384" t="s">
        <v>9</v>
      </c>
      <c r="AD38" s="382">
        <v>4</v>
      </c>
      <c r="AE38" s="383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385" t="str">
        <f>C12</f>
        <v xml:space="preserve">IDACO </v>
      </c>
      <c r="G39" s="386"/>
      <c r="H39" s="386"/>
      <c r="I39" s="386"/>
      <c r="J39" s="386"/>
      <c r="K39" s="386"/>
      <c r="L39" s="386"/>
      <c r="M39" s="386"/>
      <c r="N39" s="386"/>
      <c r="O39" s="386"/>
      <c r="P39" s="387"/>
      <c r="Q39" s="92"/>
      <c r="R39" s="441" t="s">
        <v>177</v>
      </c>
      <c r="S39" s="442"/>
      <c r="T39" s="442"/>
      <c r="U39" s="443"/>
      <c r="V39" s="50"/>
      <c r="W39" s="391">
        <v>45175</v>
      </c>
      <c r="X39" s="392"/>
      <c r="Y39" s="392"/>
      <c r="Z39" s="393"/>
      <c r="AA39" s="382">
        <v>5</v>
      </c>
      <c r="AB39" s="383"/>
      <c r="AC39" s="384"/>
      <c r="AD39" s="382">
        <v>1</v>
      </c>
      <c r="AE39" s="383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430" t="s">
        <v>11</v>
      </c>
      <c r="B41" s="58"/>
      <c r="C41" s="438" t="s">
        <v>0</v>
      </c>
      <c r="D41" s="439"/>
      <c r="E41" s="438">
        <v>1</v>
      </c>
      <c r="F41" s="439"/>
      <c r="G41" s="438">
        <v>2</v>
      </c>
      <c r="H41" s="439"/>
      <c r="I41" s="438">
        <v>3</v>
      </c>
      <c r="J41" s="439"/>
      <c r="K41" s="440">
        <v>4</v>
      </c>
      <c r="L41" s="440"/>
      <c r="M41" s="440">
        <v>5</v>
      </c>
      <c r="N41" s="440"/>
      <c r="O41" s="454">
        <v>5</v>
      </c>
      <c r="P41" s="454"/>
      <c r="Q41" s="33"/>
      <c r="R41" s="454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431"/>
      <c r="B42" s="404">
        <v>1</v>
      </c>
      <c r="C42" s="406" t="str">
        <f>SORTEO!I7</f>
        <v>PRENSA</v>
      </c>
      <c r="D42" s="407"/>
      <c r="E42" s="432"/>
      <c r="F42" s="433"/>
      <c r="G42" s="436">
        <v>0</v>
      </c>
      <c r="H42" s="187">
        <v>3</v>
      </c>
      <c r="I42" s="412">
        <v>0</v>
      </c>
      <c r="J42" s="160">
        <v>1</v>
      </c>
      <c r="K42" s="418">
        <v>3</v>
      </c>
      <c r="L42" s="160">
        <v>4</v>
      </c>
      <c r="M42" s="418">
        <v>3</v>
      </c>
      <c r="N42" s="160">
        <v>8</v>
      </c>
      <c r="O42" s="455"/>
      <c r="P42" s="86"/>
      <c r="Q42" s="86"/>
      <c r="R42" s="454"/>
      <c r="S42" s="420">
        <v>4</v>
      </c>
      <c r="T42" s="421">
        <v>2</v>
      </c>
      <c r="U42" s="421">
        <v>2</v>
      </c>
      <c r="V42" s="421">
        <v>0</v>
      </c>
      <c r="W42" s="420">
        <v>0</v>
      </c>
      <c r="X42" s="423">
        <f>H42+J42+L42+N42</f>
        <v>16</v>
      </c>
      <c r="Y42" s="423">
        <f>H43+J43+L43+N43</f>
        <v>9</v>
      </c>
      <c r="Z42" s="423">
        <f>+X42-Y42</f>
        <v>7</v>
      </c>
      <c r="AA42" s="461">
        <f>G42+I42+K42+M42</f>
        <v>6</v>
      </c>
      <c r="AB42" s="420">
        <v>3</v>
      </c>
    </row>
    <row r="43" spans="1:31" ht="15" customHeight="1" x14ac:dyDescent="0.3">
      <c r="A43" s="431"/>
      <c r="B43" s="405"/>
      <c r="C43" s="408"/>
      <c r="D43" s="409"/>
      <c r="E43" s="434"/>
      <c r="F43" s="435"/>
      <c r="G43" s="437"/>
      <c r="H43" s="187">
        <v>4</v>
      </c>
      <c r="I43" s="413"/>
      <c r="J43" s="160">
        <v>2</v>
      </c>
      <c r="K43" s="418"/>
      <c r="L43" s="160">
        <v>1</v>
      </c>
      <c r="M43" s="418"/>
      <c r="N43" s="160">
        <v>2</v>
      </c>
      <c r="O43" s="455"/>
      <c r="P43" s="86"/>
      <c r="Q43" s="86"/>
      <c r="R43" s="454"/>
      <c r="S43" s="420"/>
      <c r="T43" s="422"/>
      <c r="U43" s="422"/>
      <c r="V43" s="422"/>
      <c r="W43" s="420"/>
      <c r="X43" s="420"/>
      <c r="Y43" s="420"/>
      <c r="Z43" s="420"/>
      <c r="AA43" s="461"/>
      <c r="AB43" s="420"/>
    </row>
    <row r="44" spans="1:31" ht="15" customHeight="1" x14ac:dyDescent="0.3">
      <c r="A44" s="431"/>
      <c r="B44" s="404">
        <v>2</v>
      </c>
      <c r="C44" s="406" t="str">
        <f>SORTEO!I8</f>
        <v>MESA DE AYUDA</v>
      </c>
      <c r="D44" s="407"/>
      <c r="E44" s="410">
        <v>3</v>
      </c>
      <c r="F44" s="160">
        <v>4</v>
      </c>
      <c r="G44" s="414"/>
      <c r="H44" s="415"/>
      <c r="I44" s="412">
        <v>0</v>
      </c>
      <c r="J44" s="160">
        <v>0</v>
      </c>
      <c r="K44" s="418">
        <v>3</v>
      </c>
      <c r="L44" s="160">
        <v>3</v>
      </c>
      <c r="M44" s="418">
        <v>3</v>
      </c>
      <c r="N44" s="160">
        <v>8</v>
      </c>
      <c r="O44" s="455"/>
      <c r="P44" s="86"/>
      <c r="Q44" s="86"/>
      <c r="R44" s="454"/>
      <c r="S44" s="420">
        <v>4</v>
      </c>
      <c r="T44" s="421">
        <v>3</v>
      </c>
      <c r="U44" s="421">
        <v>1</v>
      </c>
      <c r="V44" s="421">
        <v>0</v>
      </c>
      <c r="W44" s="420">
        <v>0</v>
      </c>
      <c r="X44" s="423">
        <f>F44+J44+L44+N44</f>
        <v>15</v>
      </c>
      <c r="Y44" s="423">
        <f>F45+J45+L45+N45</f>
        <v>15</v>
      </c>
      <c r="Z44" s="423">
        <f>+X44-Y44</f>
        <v>0</v>
      </c>
      <c r="AA44" s="427">
        <f>E44+I44+K44+M44</f>
        <v>9</v>
      </c>
      <c r="AB44" s="462">
        <v>2</v>
      </c>
    </row>
    <row r="45" spans="1:31" ht="15" customHeight="1" x14ac:dyDescent="0.3">
      <c r="A45" s="431"/>
      <c r="B45" s="405"/>
      <c r="C45" s="408"/>
      <c r="D45" s="409"/>
      <c r="E45" s="411"/>
      <c r="F45" s="160">
        <v>3</v>
      </c>
      <c r="G45" s="416"/>
      <c r="H45" s="417"/>
      <c r="I45" s="413"/>
      <c r="J45" s="160">
        <v>6</v>
      </c>
      <c r="K45" s="418"/>
      <c r="L45" s="160">
        <v>0</v>
      </c>
      <c r="M45" s="418"/>
      <c r="N45" s="160">
        <v>6</v>
      </c>
      <c r="O45" s="455"/>
      <c r="P45" s="86"/>
      <c r="Q45" s="86"/>
      <c r="R45" s="454"/>
      <c r="S45" s="420"/>
      <c r="T45" s="422"/>
      <c r="U45" s="422"/>
      <c r="V45" s="422"/>
      <c r="W45" s="420"/>
      <c r="X45" s="420"/>
      <c r="Y45" s="420"/>
      <c r="Z45" s="420"/>
      <c r="AA45" s="428"/>
      <c r="AB45" s="462"/>
    </row>
    <row r="46" spans="1:31" ht="15" customHeight="1" x14ac:dyDescent="0.3">
      <c r="A46" s="431"/>
      <c r="B46" s="404">
        <v>3</v>
      </c>
      <c r="C46" s="406" t="str">
        <f>SORTEO!I9</f>
        <v xml:space="preserve">Agencia Catastral </v>
      </c>
      <c r="D46" s="407"/>
      <c r="E46" s="410">
        <v>3</v>
      </c>
      <c r="F46" s="160">
        <v>2</v>
      </c>
      <c r="G46" s="412">
        <v>3</v>
      </c>
      <c r="H46" s="160">
        <v>6</v>
      </c>
      <c r="I46" s="414"/>
      <c r="J46" s="415"/>
      <c r="K46" s="418">
        <v>3</v>
      </c>
      <c r="L46" s="160">
        <v>7</v>
      </c>
      <c r="M46" s="418">
        <v>3</v>
      </c>
      <c r="N46" s="160">
        <v>11</v>
      </c>
      <c r="O46" s="455"/>
      <c r="P46" s="234"/>
      <c r="Q46" s="86"/>
      <c r="R46" s="454"/>
      <c r="S46" s="420">
        <v>4</v>
      </c>
      <c r="T46" s="421">
        <v>4</v>
      </c>
      <c r="U46" s="421">
        <v>0</v>
      </c>
      <c r="V46" s="421">
        <v>0</v>
      </c>
      <c r="W46" s="420">
        <v>0</v>
      </c>
      <c r="X46" s="423">
        <f>F46+H46+L46+N46</f>
        <v>26</v>
      </c>
      <c r="Y46" s="423">
        <f>F47+H47+L47+N47</f>
        <v>3</v>
      </c>
      <c r="Z46" s="420">
        <f>+X46-Y46</f>
        <v>23</v>
      </c>
      <c r="AA46" s="427">
        <f>E46+G46+K46+M46</f>
        <v>12</v>
      </c>
      <c r="AB46" s="462">
        <v>1</v>
      </c>
    </row>
    <row r="47" spans="1:31" ht="15" customHeight="1" x14ac:dyDescent="0.3">
      <c r="A47" s="431"/>
      <c r="B47" s="405"/>
      <c r="C47" s="408"/>
      <c r="D47" s="409"/>
      <c r="E47" s="411"/>
      <c r="F47" s="160">
        <v>1</v>
      </c>
      <c r="G47" s="413"/>
      <c r="H47" s="160">
        <v>0</v>
      </c>
      <c r="I47" s="416"/>
      <c r="J47" s="417"/>
      <c r="K47" s="418"/>
      <c r="L47" s="160">
        <v>1</v>
      </c>
      <c r="M47" s="418"/>
      <c r="N47" s="160">
        <v>1</v>
      </c>
      <c r="O47" s="455"/>
      <c r="P47" s="86"/>
      <c r="Q47" s="86"/>
      <c r="R47" s="454"/>
      <c r="S47" s="420"/>
      <c r="T47" s="422"/>
      <c r="U47" s="422"/>
      <c r="V47" s="422"/>
      <c r="W47" s="420"/>
      <c r="X47" s="420"/>
      <c r="Y47" s="420"/>
      <c r="Z47" s="420"/>
      <c r="AA47" s="428"/>
      <c r="AB47" s="462"/>
    </row>
    <row r="48" spans="1:31" ht="15" customHeight="1" x14ac:dyDescent="0.3">
      <c r="A48" s="431"/>
      <c r="B48" s="404">
        <v>4</v>
      </c>
      <c r="C48" s="406" t="str">
        <f>SORTEO!I10</f>
        <v>BENEFICENCIA</v>
      </c>
      <c r="D48" s="407"/>
      <c r="E48" s="410">
        <v>0</v>
      </c>
      <c r="F48" s="160">
        <v>1</v>
      </c>
      <c r="G48" s="412">
        <v>0</v>
      </c>
      <c r="H48" s="160">
        <v>0</v>
      </c>
      <c r="I48" s="412">
        <v>0</v>
      </c>
      <c r="J48" s="160">
        <v>1</v>
      </c>
      <c r="K48" s="426"/>
      <c r="L48" s="426"/>
      <c r="M48" s="418">
        <v>0</v>
      </c>
      <c r="N48" s="160">
        <v>1</v>
      </c>
      <c r="O48" s="455"/>
      <c r="P48" s="86"/>
      <c r="Q48" s="86"/>
      <c r="R48" s="454"/>
      <c r="S48" s="420">
        <v>4</v>
      </c>
      <c r="T48" s="421">
        <v>0</v>
      </c>
      <c r="U48" s="421">
        <v>4</v>
      </c>
      <c r="V48" s="421">
        <v>0</v>
      </c>
      <c r="W48" s="420">
        <v>0</v>
      </c>
      <c r="X48" s="423">
        <f>F48+H48+J48+N48</f>
        <v>3</v>
      </c>
      <c r="Y48" s="423">
        <f>F49+H49+J49+N49</f>
        <v>17</v>
      </c>
      <c r="Z48" s="420">
        <f>+X48-Y48</f>
        <v>-14</v>
      </c>
      <c r="AA48" s="427">
        <f>E48+G48+I48+M48</f>
        <v>0</v>
      </c>
      <c r="AB48" s="420">
        <v>5</v>
      </c>
    </row>
    <row r="49" spans="1:31" ht="15" customHeight="1" x14ac:dyDescent="0.3">
      <c r="A49" s="431"/>
      <c r="B49" s="405"/>
      <c r="C49" s="408"/>
      <c r="D49" s="409"/>
      <c r="E49" s="411"/>
      <c r="F49" s="160">
        <v>4</v>
      </c>
      <c r="G49" s="413"/>
      <c r="H49" s="160">
        <v>3</v>
      </c>
      <c r="I49" s="413"/>
      <c r="J49" s="160">
        <v>7</v>
      </c>
      <c r="K49" s="426"/>
      <c r="L49" s="426"/>
      <c r="M49" s="418"/>
      <c r="N49" s="160">
        <v>3</v>
      </c>
      <c r="O49" s="455"/>
      <c r="P49" s="86"/>
      <c r="Q49" s="86"/>
      <c r="R49" s="454"/>
      <c r="S49" s="420"/>
      <c r="T49" s="422"/>
      <c r="U49" s="422"/>
      <c r="V49" s="422"/>
      <c r="W49" s="420"/>
      <c r="X49" s="420"/>
      <c r="Y49" s="420"/>
      <c r="Z49" s="420"/>
      <c r="AA49" s="428"/>
      <c r="AB49" s="420"/>
    </row>
    <row r="50" spans="1:31" ht="15" customHeight="1" x14ac:dyDescent="0.3">
      <c r="A50" s="431"/>
      <c r="B50" s="404">
        <v>5</v>
      </c>
      <c r="C50" s="406" t="str">
        <f>SORTEO!I11</f>
        <v>Asamblea de Cundinamarca</v>
      </c>
      <c r="D50" s="407"/>
      <c r="E50" s="410">
        <v>0</v>
      </c>
      <c r="F50" s="160">
        <v>2</v>
      </c>
      <c r="G50" s="412">
        <v>0</v>
      </c>
      <c r="H50" s="160">
        <v>6</v>
      </c>
      <c r="I50" s="412">
        <v>0</v>
      </c>
      <c r="J50" s="160">
        <v>1</v>
      </c>
      <c r="K50" s="418">
        <v>3</v>
      </c>
      <c r="L50" s="160">
        <v>3</v>
      </c>
      <c r="M50" s="426"/>
      <c r="N50" s="426"/>
      <c r="O50" s="455"/>
      <c r="P50" s="86"/>
      <c r="Q50" s="86"/>
      <c r="R50" s="454"/>
      <c r="S50" s="420">
        <v>4</v>
      </c>
      <c r="T50" s="421">
        <v>1</v>
      </c>
      <c r="U50" s="421">
        <v>3</v>
      </c>
      <c r="V50" s="421">
        <v>0</v>
      </c>
      <c r="W50" s="420">
        <v>0</v>
      </c>
      <c r="X50" s="423">
        <f>F50+H50+J50+L50</f>
        <v>12</v>
      </c>
      <c r="Y50" s="423">
        <f>F51+H51+J51+L51</f>
        <v>28</v>
      </c>
      <c r="Z50" s="420">
        <f>+X50-Y50</f>
        <v>-16</v>
      </c>
      <c r="AA50" s="427">
        <f>E50+G50+I50+K50</f>
        <v>3</v>
      </c>
      <c r="AB50" s="420">
        <v>4</v>
      </c>
    </row>
    <row r="51" spans="1:31" ht="15" customHeight="1" x14ac:dyDescent="0.3">
      <c r="A51" s="431"/>
      <c r="B51" s="405"/>
      <c r="C51" s="408"/>
      <c r="D51" s="409"/>
      <c r="E51" s="411"/>
      <c r="F51" s="160">
        <v>8</v>
      </c>
      <c r="G51" s="413"/>
      <c r="H51" s="160">
        <v>8</v>
      </c>
      <c r="I51" s="413"/>
      <c r="J51" s="160">
        <v>11</v>
      </c>
      <c r="K51" s="418"/>
      <c r="L51" s="160">
        <v>1</v>
      </c>
      <c r="M51" s="426"/>
      <c r="N51" s="426"/>
      <c r="O51" s="455"/>
      <c r="P51" s="86"/>
      <c r="Q51" s="86"/>
      <c r="R51" s="454"/>
      <c r="S51" s="420"/>
      <c r="T51" s="422"/>
      <c r="U51" s="422"/>
      <c r="V51" s="422"/>
      <c r="W51" s="420"/>
      <c r="X51" s="420"/>
      <c r="Y51" s="420"/>
      <c r="Z51" s="420"/>
      <c r="AA51" s="428"/>
      <c r="AB51" s="420"/>
    </row>
    <row r="52" spans="1:31" ht="16.5" customHeight="1" x14ac:dyDescent="0.3"/>
    <row r="53" spans="1:31" ht="15" customHeight="1" x14ac:dyDescent="0.3">
      <c r="A53" s="429" t="s">
        <v>182</v>
      </c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10"/>
      <c r="AC53" s="10"/>
      <c r="AD53" s="39"/>
      <c r="AE53" s="10"/>
    </row>
    <row r="54" spans="1:31" ht="16.5" customHeight="1" x14ac:dyDescent="0.3">
      <c r="A54" s="105"/>
      <c r="B54" s="5"/>
      <c r="AB54" s="444" t="s">
        <v>2</v>
      </c>
      <c r="AC54" s="444"/>
      <c r="AD54" s="444"/>
      <c r="AE54" s="444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65" t="s">
        <v>5</v>
      </c>
      <c r="G55" s="466"/>
      <c r="H55" s="466"/>
      <c r="I55" s="466"/>
      <c r="J55" s="466"/>
      <c r="K55" s="466"/>
      <c r="L55" s="466"/>
      <c r="M55" s="466"/>
      <c r="N55" s="466"/>
      <c r="O55" s="466"/>
      <c r="P55" s="467"/>
      <c r="Q55" s="84"/>
      <c r="R55" s="384" t="s">
        <v>35</v>
      </c>
      <c r="S55" s="384"/>
      <c r="T55" s="384"/>
      <c r="U55" s="384"/>
      <c r="V55" s="19"/>
      <c r="W55" s="384" t="s">
        <v>6</v>
      </c>
      <c r="X55" s="384"/>
      <c r="Y55" s="384"/>
      <c r="Z55" s="384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385" t="str">
        <f>C50</f>
        <v>Asamblea de Cundinamarca</v>
      </c>
      <c r="G56" s="386"/>
      <c r="H56" s="386"/>
      <c r="I56" s="386"/>
      <c r="J56" s="386"/>
      <c r="K56" s="386"/>
      <c r="L56" s="386"/>
      <c r="M56" s="386"/>
      <c r="N56" s="386"/>
      <c r="O56" s="386"/>
      <c r="P56" s="387"/>
      <c r="Q56" s="91"/>
      <c r="R56" s="388" t="s">
        <v>177</v>
      </c>
      <c r="S56" s="389"/>
      <c r="T56" s="389"/>
      <c r="U56" s="390"/>
      <c r="V56" s="48"/>
      <c r="W56" s="394">
        <v>45152</v>
      </c>
      <c r="X56" s="395"/>
      <c r="Y56" s="395"/>
      <c r="Z56" s="396"/>
      <c r="AA56" s="382">
        <v>8</v>
      </c>
      <c r="AB56" s="383"/>
      <c r="AC56" s="384" t="s">
        <v>9</v>
      </c>
      <c r="AD56" s="382">
        <v>2</v>
      </c>
      <c r="AE56" s="383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385" t="str">
        <f>C48</f>
        <v>BENEFICENCIA</v>
      </c>
      <c r="G57" s="386"/>
      <c r="H57" s="386"/>
      <c r="I57" s="386"/>
      <c r="J57" s="386"/>
      <c r="K57" s="386"/>
      <c r="L57" s="386"/>
      <c r="M57" s="386"/>
      <c r="N57" s="386"/>
      <c r="O57" s="386"/>
      <c r="P57" s="387"/>
      <c r="Q57" s="91"/>
      <c r="R57" s="388" t="s">
        <v>177</v>
      </c>
      <c r="S57" s="389"/>
      <c r="T57" s="389"/>
      <c r="U57" s="390"/>
      <c r="V57" s="89"/>
      <c r="W57" s="394">
        <v>45152</v>
      </c>
      <c r="X57" s="395"/>
      <c r="Y57" s="395"/>
      <c r="Z57" s="396"/>
      <c r="AA57" s="382">
        <v>7</v>
      </c>
      <c r="AB57" s="383"/>
      <c r="AC57" s="384"/>
      <c r="AD57" s="382">
        <v>1</v>
      </c>
      <c r="AE57" s="383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397" t="s">
        <v>5</v>
      </c>
      <c r="G58" s="398"/>
      <c r="H58" s="398"/>
      <c r="I58" s="398"/>
      <c r="J58" s="398"/>
      <c r="K58" s="398"/>
      <c r="L58" s="398"/>
      <c r="M58" s="398"/>
      <c r="N58" s="398"/>
      <c r="O58" s="398"/>
      <c r="P58" s="399"/>
      <c r="Q58" s="85"/>
      <c r="R58" s="384" t="s">
        <v>35</v>
      </c>
      <c r="S58" s="384"/>
      <c r="T58" s="384"/>
      <c r="U58" s="384"/>
      <c r="V58" s="19"/>
      <c r="W58" s="400" t="s">
        <v>6</v>
      </c>
      <c r="X58" s="400"/>
      <c r="Y58" s="400"/>
      <c r="Z58" s="400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385" t="str">
        <f>C50</f>
        <v>Asamblea de Cundinamarca</v>
      </c>
      <c r="G59" s="386"/>
      <c r="H59" s="386"/>
      <c r="I59" s="386"/>
      <c r="J59" s="386"/>
      <c r="K59" s="386"/>
      <c r="L59" s="386"/>
      <c r="M59" s="386"/>
      <c r="N59" s="386"/>
      <c r="O59" s="386"/>
      <c r="P59" s="387"/>
      <c r="Q59" s="91"/>
      <c r="R59" s="388" t="s">
        <v>178</v>
      </c>
      <c r="S59" s="389"/>
      <c r="T59" s="389"/>
      <c r="U59" s="390"/>
      <c r="V59" s="48"/>
      <c r="W59" s="391">
        <v>45160</v>
      </c>
      <c r="X59" s="392"/>
      <c r="Y59" s="392"/>
      <c r="Z59" s="393"/>
      <c r="AA59" s="382">
        <v>8</v>
      </c>
      <c r="AB59" s="383"/>
      <c r="AC59" s="424" t="s">
        <v>9</v>
      </c>
      <c r="AD59" s="382">
        <v>6</v>
      </c>
      <c r="AE59" s="383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385" t="str">
        <f>C48</f>
        <v>BENEFICENCIA</v>
      </c>
      <c r="G60" s="386"/>
      <c r="H60" s="386"/>
      <c r="I60" s="386"/>
      <c r="J60" s="386"/>
      <c r="K60" s="386"/>
      <c r="L60" s="386"/>
      <c r="M60" s="386"/>
      <c r="N60" s="386"/>
      <c r="O60" s="386"/>
      <c r="P60" s="387"/>
      <c r="Q60" s="91"/>
      <c r="R60" s="388" t="s">
        <v>178</v>
      </c>
      <c r="S60" s="389"/>
      <c r="T60" s="389"/>
      <c r="U60" s="390"/>
      <c r="V60" s="48"/>
      <c r="W60" s="391">
        <v>45160</v>
      </c>
      <c r="X60" s="392"/>
      <c r="Y60" s="392"/>
      <c r="Z60" s="393"/>
      <c r="AA60" s="382">
        <v>4</v>
      </c>
      <c r="AB60" s="383"/>
      <c r="AC60" s="425"/>
      <c r="AD60" s="382">
        <v>1</v>
      </c>
      <c r="AE60" s="383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01" t="s">
        <v>5</v>
      </c>
      <c r="G61" s="402"/>
      <c r="H61" s="402"/>
      <c r="I61" s="402"/>
      <c r="J61" s="402"/>
      <c r="K61" s="402"/>
      <c r="L61" s="402"/>
      <c r="M61" s="402"/>
      <c r="N61" s="402"/>
      <c r="O61" s="402"/>
      <c r="P61" s="403"/>
      <c r="Q61" s="85"/>
      <c r="R61" s="384" t="s">
        <v>35</v>
      </c>
      <c r="S61" s="384"/>
      <c r="T61" s="384"/>
      <c r="U61" s="384"/>
      <c r="V61" s="19"/>
      <c r="W61" s="400" t="s">
        <v>6</v>
      </c>
      <c r="X61" s="400"/>
      <c r="Y61" s="400"/>
      <c r="Z61" s="400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385" t="str">
        <f>C46</f>
        <v xml:space="preserve">Agencia Catastral </v>
      </c>
      <c r="G62" s="386"/>
      <c r="H62" s="386"/>
      <c r="I62" s="386"/>
      <c r="J62" s="386"/>
      <c r="K62" s="386"/>
      <c r="L62" s="386"/>
      <c r="M62" s="386"/>
      <c r="N62" s="386"/>
      <c r="O62" s="386"/>
      <c r="P62" s="387"/>
      <c r="Q62" s="91"/>
      <c r="R62" s="388" t="s">
        <v>177</v>
      </c>
      <c r="S62" s="389"/>
      <c r="T62" s="389"/>
      <c r="U62" s="390"/>
      <c r="V62" s="48"/>
      <c r="W62" s="391">
        <v>45167</v>
      </c>
      <c r="X62" s="392"/>
      <c r="Y62" s="392"/>
      <c r="Z62" s="393"/>
      <c r="AA62" s="382">
        <v>0</v>
      </c>
      <c r="AB62" s="383"/>
      <c r="AC62" s="384" t="s">
        <v>9</v>
      </c>
      <c r="AD62" s="382">
        <v>6</v>
      </c>
      <c r="AE62" s="383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385" t="str">
        <f>C50</f>
        <v>Asamblea de Cundinamarca</v>
      </c>
      <c r="G63" s="386"/>
      <c r="H63" s="386"/>
      <c r="I63" s="386"/>
      <c r="J63" s="386"/>
      <c r="K63" s="386"/>
      <c r="L63" s="386"/>
      <c r="M63" s="386"/>
      <c r="N63" s="386"/>
      <c r="O63" s="386"/>
      <c r="P63" s="387"/>
      <c r="Q63" s="92"/>
      <c r="R63" s="388" t="s">
        <v>177</v>
      </c>
      <c r="S63" s="389"/>
      <c r="T63" s="389"/>
      <c r="U63" s="390"/>
      <c r="V63" s="50"/>
      <c r="W63" s="391">
        <v>45167</v>
      </c>
      <c r="X63" s="392"/>
      <c r="Y63" s="392"/>
      <c r="Z63" s="393"/>
      <c r="AA63" s="382">
        <v>1</v>
      </c>
      <c r="AB63" s="383"/>
      <c r="AC63" s="384"/>
      <c r="AD63" s="382">
        <v>3</v>
      </c>
      <c r="AE63" s="383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397" t="s">
        <v>5</v>
      </c>
      <c r="G64" s="398"/>
      <c r="H64" s="398"/>
      <c r="I64" s="398"/>
      <c r="J64" s="398"/>
      <c r="K64" s="398"/>
      <c r="L64" s="398"/>
      <c r="M64" s="398"/>
      <c r="N64" s="398"/>
      <c r="O64" s="398"/>
      <c r="P64" s="399"/>
      <c r="Q64" s="85"/>
      <c r="R64" s="384" t="s">
        <v>35</v>
      </c>
      <c r="S64" s="384"/>
      <c r="T64" s="384"/>
      <c r="U64" s="384"/>
      <c r="V64" s="19"/>
      <c r="W64" s="400" t="s">
        <v>6</v>
      </c>
      <c r="X64" s="400"/>
      <c r="Y64" s="400"/>
      <c r="Z64" s="400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5" t="s">
        <v>176</v>
      </c>
      <c r="B65" s="6"/>
      <c r="C65" s="75" t="str">
        <f>C46</f>
        <v xml:space="preserve">Agencia Catastral </v>
      </c>
      <c r="D65" s="90"/>
      <c r="E65" s="90"/>
      <c r="F65" s="385" t="str">
        <f>C50</f>
        <v>Asamblea de Cundinamarca</v>
      </c>
      <c r="G65" s="386"/>
      <c r="H65" s="386"/>
      <c r="I65" s="386"/>
      <c r="J65" s="386"/>
      <c r="K65" s="386"/>
      <c r="L65" s="386"/>
      <c r="M65" s="386"/>
      <c r="N65" s="386"/>
      <c r="O65" s="386"/>
      <c r="P65" s="387"/>
      <c r="Q65" s="91"/>
      <c r="R65" s="388" t="s">
        <v>177</v>
      </c>
      <c r="S65" s="389"/>
      <c r="T65" s="389"/>
      <c r="U65" s="390"/>
      <c r="V65" s="48"/>
      <c r="W65" s="391">
        <v>45174</v>
      </c>
      <c r="X65" s="392"/>
      <c r="Y65" s="392"/>
      <c r="Z65" s="393"/>
      <c r="AA65" s="382">
        <v>11</v>
      </c>
      <c r="AB65" s="383"/>
      <c r="AC65" s="384" t="s">
        <v>9</v>
      </c>
      <c r="AD65" s="382">
        <v>1</v>
      </c>
      <c r="AE65" s="383"/>
    </row>
    <row r="66" spans="1:31" ht="15" customHeight="1" x14ac:dyDescent="0.3">
      <c r="A66" s="195" t="s">
        <v>179</v>
      </c>
      <c r="B66" s="6"/>
      <c r="C66" s="75" t="str">
        <f>C42</f>
        <v>PRENSA</v>
      </c>
      <c r="D66" s="90"/>
      <c r="E66" s="90"/>
      <c r="F66" s="385" t="str">
        <f>C44</f>
        <v>MESA DE AYUDA</v>
      </c>
      <c r="G66" s="386"/>
      <c r="H66" s="386"/>
      <c r="I66" s="386"/>
      <c r="J66" s="386"/>
      <c r="K66" s="386"/>
      <c r="L66" s="386"/>
      <c r="M66" s="386"/>
      <c r="N66" s="386"/>
      <c r="O66" s="386"/>
      <c r="P66" s="387"/>
      <c r="Q66" s="92"/>
      <c r="R66" s="388" t="s">
        <v>177</v>
      </c>
      <c r="S66" s="389"/>
      <c r="T66" s="389"/>
      <c r="U66" s="390"/>
      <c r="V66" s="50"/>
      <c r="W66" s="391">
        <v>45174</v>
      </c>
      <c r="X66" s="392"/>
      <c r="Y66" s="392"/>
      <c r="Z66" s="393"/>
      <c r="AA66" s="382">
        <v>3</v>
      </c>
      <c r="AB66" s="383"/>
      <c r="AC66" s="384"/>
      <c r="AD66" s="382">
        <v>4</v>
      </c>
      <c r="AE66" s="383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397" t="s">
        <v>5</v>
      </c>
      <c r="G67" s="398"/>
      <c r="H67" s="398"/>
      <c r="I67" s="398"/>
      <c r="J67" s="398"/>
      <c r="K67" s="398"/>
      <c r="L67" s="398"/>
      <c r="M67" s="398"/>
      <c r="N67" s="398"/>
      <c r="O67" s="398"/>
      <c r="P67" s="399"/>
      <c r="Q67" s="85"/>
      <c r="R67" s="384" t="s">
        <v>35</v>
      </c>
      <c r="S67" s="384"/>
      <c r="T67" s="384"/>
      <c r="U67" s="384"/>
      <c r="V67" s="19"/>
      <c r="W67" s="400" t="s">
        <v>6</v>
      </c>
      <c r="X67" s="400"/>
      <c r="Y67" s="400"/>
      <c r="Z67" s="400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385" t="str">
        <f>C48</f>
        <v>BENEFICENCIA</v>
      </c>
      <c r="G68" s="386"/>
      <c r="H68" s="386"/>
      <c r="I68" s="386"/>
      <c r="J68" s="386"/>
      <c r="K68" s="386"/>
      <c r="L68" s="386"/>
      <c r="M68" s="386"/>
      <c r="N68" s="386"/>
      <c r="O68" s="386"/>
      <c r="P68" s="387"/>
      <c r="Q68" s="91"/>
      <c r="R68" s="388" t="s">
        <v>177</v>
      </c>
      <c r="S68" s="389"/>
      <c r="T68" s="389"/>
      <c r="U68" s="390"/>
      <c r="V68" s="89"/>
      <c r="W68" s="468">
        <v>45177</v>
      </c>
      <c r="X68" s="469"/>
      <c r="Y68" s="469"/>
      <c r="Z68" s="470"/>
      <c r="AA68" s="382">
        <v>3</v>
      </c>
      <c r="AB68" s="383"/>
      <c r="AC68" s="384" t="s">
        <v>9</v>
      </c>
      <c r="AD68" s="382">
        <v>0</v>
      </c>
      <c r="AE68" s="383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385" t="str">
        <f>C42</f>
        <v>PRENSA</v>
      </c>
      <c r="G69" s="386"/>
      <c r="H69" s="386"/>
      <c r="I69" s="386"/>
      <c r="J69" s="386"/>
      <c r="K69" s="386"/>
      <c r="L69" s="386"/>
      <c r="M69" s="386"/>
      <c r="N69" s="386"/>
      <c r="O69" s="386"/>
      <c r="P69" s="387"/>
      <c r="Q69" s="92"/>
      <c r="R69" s="441" t="s">
        <v>177</v>
      </c>
      <c r="S69" s="442"/>
      <c r="T69" s="442"/>
      <c r="U69" s="443"/>
      <c r="V69" s="133"/>
      <c r="W69" s="468">
        <v>45177</v>
      </c>
      <c r="X69" s="469"/>
      <c r="Y69" s="469"/>
      <c r="Z69" s="470"/>
      <c r="AA69" s="382">
        <v>2</v>
      </c>
      <c r="AB69" s="383"/>
      <c r="AC69" s="384"/>
      <c r="AD69" s="382">
        <v>1</v>
      </c>
      <c r="AE69" s="383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430" t="s">
        <v>12</v>
      </c>
      <c r="B72" s="58"/>
      <c r="C72" s="438" t="s">
        <v>0</v>
      </c>
      <c r="D72" s="439"/>
      <c r="E72" s="438">
        <v>1</v>
      </c>
      <c r="F72" s="439"/>
      <c r="G72" s="438">
        <v>2</v>
      </c>
      <c r="H72" s="439"/>
      <c r="I72" s="438">
        <v>3</v>
      </c>
      <c r="J72" s="439"/>
      <c r="K72" s="440">
        <v>4</v>
      </c>
      <c r="L72" s="440"/>
      <c r="M72" s="440">
        <v>5</v>
      </c>
      <c r="N72" s="440"/>
      <c r="O72" s="454">
        <v>5</v>
      </c>
      <c r="P72" s="454"/>
      <c r="Q72" s="33"/>
      <c r="R72" s="454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431"/>
      <c r="B73" s="404">
        <v>1</v>
      </c>
      <c r="C73" s="406" t="str">
        <f>SORTEO!L7</f>
        <v>Asuntos Internacionales</v>
      </c>
      <c r="D73" s="407"/>
      <c r="E73" s="432"/>
      <c r="F73" s="433"/>
      <c r="G73" s="436">
        <v>0</v>
      </c>
      <c r="H73" s="187">
        <v>3</v>
      </c>
      <c r="I73" s="412">
        <v>3</v>
      </c>
      <c r="J73" s="160">
        <v>3</v>
      </c>
      <c r="K73" s="418">
        <v>3</v>
      </c>
      <c r="L73" s="160">
        <v>7</v>
      </c>
      <c r="M73" s="418">
        <v>0</v>
      </c>
      <c r="N73" s="160">
        <v>2</v>
      </c>
      <c r="O73" s="419"/>
      <c r="P73" s="159"/>
      <c r="Q73" s="159"/>
      <c r="R73" s="454"/>
      <c r="S73" s="420">
        <v>4</v>
      </c>
      <c r="T73" s="421">
        <v>2</v>
      </c>
      <c r="U73" s="421">
        <v>2</v>
      </c>
      <c r="V73" s="421">
        <v>0</v>
      </c>
      <c r="W73" s="420">
        <v>0</v>
      </c>
      <c r="X73" s="423">
        <f>H73+J73+L73+N73</f>
        <v>15</v>
      </c>
      <c r="Y73" s="423">
        <f>H74+J74+L74+N74</f>
        <v>15</v>
      </c>
      <c r="Z73" s="423">
        <f>+X73-Y73</f>
        <v>0</v>
      </c>
      <c r="AA73" s="461">
        <f>G73+I73+K73+M73</f>
        <v>6</v>
      </c>
      <c r="AB73" s="463">
        <v>3</v>
      </c>
    </row>
    <row r="74" spans="1:31" ht="15" customHeight="1" x14ac:dyDescent="0.3">
      <c r="A74" s="431"/>
      <c r="B74" s="405"/>
      <c r="C74" s="408"/>
      <c r="D74" s="409"/>
      <c r="E74" s="434"/>
      <c r="F74" s="435"/>
      <c r="G74" s="437"/>
      <c r="H74" s="187">
        <v>8</v>
      </c>
      <c r="I74" s="413"/>
      <c r="J74" s="160">
        <v>0</v>
      </c>
      <c r="K74" s="418"/>
      <c r="L74" s="160">
        <v>4</v>
      </c>
      <c r="M74" s="418"/>
      <c r="N74" s="160">
        <v>3</v>
      </c>
      <c r="O74" s="419"/>
      <c r="P74" s="159"/>
      <c r="Q74" s="159"/>
      <c r="R74" s="454"/>
      <c r="S74" s="420"/>
      <c r="T74" s="422"/>
      <c r="U74" s="422"/>
      <c r="V74" s="422"/>
      <c r="W74" s="420"/>
      <c r="X74" s="420"/>
      <c r="Y74" s="420"/>
      <c r="Z74" s="420"/>
      <c r="AA74" s="461"/>
      <c r="AB74" s="463"/>
    </row>
    <row r="75" spans="1:31" ht="15" customHeight="1" x14ac:dyDescent="0.3">
      <c r="A75" s="431"/>
      <c r="B75" s="404">
        <v>2</v>
      </c>
      <c r="C75" s="406" t="str">
        <f>SORTEO!L8</f>
        <v>Pensiones</v>
      </c>
      <c r="D75" s="407"/>
      <c r="E75" s="410">
        <v>3</v>
      </c>
      <c r="F75" s="160">
        <v>8</v>
      </c>
      <c r="G75" s="414"/>
      <c r="H75" s="415"/>
      <c r="I75" s="412">
        <v>3</v>
      </c>
      <c r="J75" s="160">
        <v>7</v>
      </c>
      <c r="K75" s="418">
        <v>3</v>
      </c>
      <c r="L75" s="160">
        <v>3</v>
      </c>
      <c r="M75" s="418">
        <v>0</v>
      </c>
      <c r="N75" s="160">
        <v>0</v>
      </c>
      <c r="O75" s="419"/>
      <c r="P75" s="159"/>
      <c r="Q75" s="159"/>
      <c r="R75" s="454"/>
      <c r="S75" s="420">
        <v>4</v>
      </c>
      <c r="T75" s="421">
        <v>3</v>
      </c>
      <c r="U75" s="421">
        <v>1</v>
      </c>
      <c r="V75" s="421">
        <v>0</v>
      </c>
      <c r="W75" s="420">
        <v>1</v>
      </c>
      <c r="X75" s="423">
        <f>F75+J75+L75+N75</f>
        <v>18</v>
      </c>
      <c r="Y75" s="423">
        <f>F76+J76+L76+N76</f>
        <v>9</v>
      </c>
      <c r="Z75" s="423">
        <f>+X75-Y75</f>
        <v>9</v>
      </c>
      <c r="AA75" s="427">
        <f>E75+I75+K75+M75</f>
        <v>9</v>
      </c>
      <c r="AB75" s="462">
        <v>2</v>
      </c>
    </row>
    <row r="76" spans="1:31" ht="15" customHeight="1" x14ac:dyDescent="0.3">
      <c r="A76" s="431"/>
      <c r="B76" s="405"/>
      <c r="C76" s="408"/>
      <c r="D76" s="409"/>
      <c r="E76" s="411"/>
      <c r="F76" s="160">
        <v>3</v>
      </c>
      <c r="G76" s="416"/>
      <c r="H76" s="417"/>
      <c r="I76" s="413"/>
      <c r="J76" s="160">
        <v>3</v>
      </c>
      <c r="K76" s="418"/>
      <c r="L76" s="160">
        <v>0</v>
      </c>
      <c r="M76" s="418"/>
      <c r="N76" s="160">
        <v>3</v>
      </c>
      <c r="O76" s="419"/>
      <c r="P76" s="159"/>
      <c r="Q76" s="159"/>
      <c r="R76" s="454"/>
      <c r="S76" s="420"/>
      <c r="T76" s="422"/>
      <c r="U76" s="422"/>
      <c r="V76" s="422"/>
      <c r="W76" s="420"/>
      <c r="X76" s="420"/>
      <c r="Y76" s="420"/>
      <c r="Z76" s="420"/>
      <c r="AA76" s="428"/>
      <c r="AB76" s="462"/>
    </row>
    <row r="77" spans="1:31" ht="15" customHeight="1" x14ac:dyDescent="0.3">
      <c r="A77" s="431"/>
      <c r="B77" s="404">
        <v>3</v>
      </c>
      <c r="C77" s="406" t="str">
        <f>SORTEO!L9</f>
        <v>TRANSPORTE Y MOVILIDAD</v>
      </c>
      <c r="D77" s="407"/>
      <c r="E77" s="410">
        <v>0</v>
      </c>
      <c r="F77" s="160">
        <v>0</v>
      </c>
      <c r="G77" s="412">
        <v>0</v>
      </c>
      <c r="H77" s="160">
        <v>0</v>
      </c>
      <c r="I77" s="414"/>
      <c r="J77" s="415"/>
      <c r="K77" s="418">
        <v>0</v>
      </c>
      <c r="L77" s="160">
        <v>2</v>
      </c>
      <c r="M77" s="418">
        <v>0</v>
      </c>
      <c r="N77" s="160">
        <v>0</v>
      </c>
      <c r="O77" s="419"/>
      <c r="P77" s="159"/>
      <c r="Q77" s="235"/>
      <c r="R77" s="454"/>
      <c r="S77" s="420">
        <v>4</v>
      </c>
      <c r="T77" s="421">
        <v>0</v>
      </c>
      <c r="U77" s="421">
        <v>4</v>
      </c>
      <c r="V77" s="421">
        <v>0</v>
      </c>
      <c r="W77" s="420"/>
      <c r="X77" s="423">
        <f>F77+H77+L77+N77</f>
        <v>2</v>
      </c>
      <c r="Y77" s="423">
        <f>F78+H78+L78+N78</f>
        <v>19</v>
      </c>
      <c r="Z77" s="420">
        <f>+X77-Y77</f>
        <v>-17</v>
      </c>
      <c r="AA77" s="427">
        <f>E77+G77+K77+M77</f>
        <v>0</v>
      </c>
      <c r="AB77" s="463">
        <v>5</v>
      </c>
    </row>
    <row r="78" spans="1:31" ht="15" customHeight="1" x14ac:dyDescent="0.3">
      <c r="A78" s="431"/>
      <c r="B78" s="405"/>
      <c r="C78" s="408"/>
      <c r="D78" s="409"/>
      <c r="E78" s="411"/>
      <c r="F78" s="160">
        <v>3</v>
      </c>
      <c r="G78" s="413"/>
      <c r="H78" s="160">
        <v>3</v>
      </c>
      <c r="I78" s="416"/>
      <c r="J78" s="417"/>
      <c r="K78" s="418"/>
      <c r="L78" s="160">
        <v>10</v>
      </c>
      <c r="M78" s="418"/>
      <c r="N78" s="160">
        <v>3</v>
      </c>
      <c r="O78" s="419"/>
      <c r="P78" s="159"/>
      <c r="Q78" s="159"/>
      <c r="R78" s="454"/>
      <c r="S78" s="420"/>
      <c r="T78" s="422"/>
      <c r="U78" s="422"/>
      <c r="V78" s="422"/>
      <c r="W78" s="420"/>
      <c r="X78" s="420"/>
      <c r="Y78" s="420"/>
      <c r="Z78" s="420"/>
      <c r="AA78" s="428"/>
      <c r="AB78" s="463"/>
    </row>
    <row r="79" spans="1:31" ht="15" customHeight="1" x14ac:dyDescent="0.3">
      <c r="A79" s="431"/>
      <c r="B79" s="404">
        <v>4</v>
      </c>
      <c r="C79" s="406" t="str">
        <f>SORTEO!L10</f>
        <v>Loteria de Cundinamarca</v>
      </c>
      <c r="D79" s="407"/>
      <c r="E79" s="410">
        <v>0</v>
      </c>
      <c r="F79" s="160">
        <v>4</v>
      </c>
      <c r="G79" s="412">
        <v>0</v>
      </c>
      <c r="H79" s="160">
        <v>3</v>
      </c>
      <c r="I79" s="412">
        <v>3</v>
      </c>
      <c r="J79" s="160">
        <v>10</v>
      </c>
      <c r="K79" s="426"/>
      <c r="L79" s="426"/>
      <c r="M79" s="418">
        <v>0</v>
      </c>
      <c r="N79" s="160">
        <v>2</v>
      </c>
      <c r="O79" s="419"/>
      <c r="P79" s="159"/>
      <c r="Q79" s="159"/>
      <c r="R79" s="454"/>
      <c r="S79" s="420">
        <v>4</v>
      </c>
      <c r="T79" s="421">
        <v>1</v>
      </c>
      <c r="U79" s="421">
        <v>3</v>
      </c>
      <c r="V79" s="421">
        <v>0</v>
      </c>
      <c r="W79" s="420">
        <v>0</v>
      </c>
      <c r="X79" s="423">
        <f>F79+H79+J79+N79</f>
        <v>19</v>
      </c>
      <c r="Y79" s="423">
        <f>F80+H80+J80+N80</f>
        <v>24</v>
      </c>
      <c r="Z79" s="420">
        <f>+X79-Y79</f>
        <v>-5</v>
      </c>
      <c r="AA79" s="427">
        <f>E79+G79+I79+M79</f>
        <v>3</v>
      </c>
      <c r="AB79" s="463">
        <v>4</v>
      </c>
    </row>
    <row r="80" spans="1:31" ht="15" customHeight="1" x14ac:dyDescent="0.3">
      <c r="A80" s="431"/>
      <c r="B80" s="405"/>
      <c r="C80" s="408"/>
      <c r="D80" s="409"/>
      <c r="E80" s="411"/>
      <c r="F80" s="160">
        <v>7</v>
      </c>
      <c r="G80" s="413"/>
      <c r="H80" s="160">
        <v>7</v>
      </c>
      <c r="I80" s="413"/>
      <c r="J80" s="160">
        <v>2</v>
      </c>
      <c r="K80" s="426"/>
      <c r="L80" s="426"/>
      <c r="M80" s="418"/>
      <c r="N80" s="160">
        <v>8</v>
      </c>
      <c r="O80" s="419"/>
      <c r="P80" s="159"/>
      <c r="Q80" s="159"/>
      <c r="R80" s="454"/>
      <c r="S80" s="420"/>
      <c r="T80" s="422"/>
      <c r="U80" s="422"/>
      <c r="V80" s="422"/>
      <c r="W80" s="420"/>
      <c r="X80" s="420"/>
      <c r="Y80" s="420"/>
      <c r="Z80" s="420"/>
      <c r="AA80" s="428"/>
      <c r="AB80" s="463"/>
    </row>
    <row r="81" spans="1:31" ht="15" customHeight="1" x14ac:dyDescent="0.3">
      <c r="A81" s="431"/>
      <c r="B81" s="404">
        <v>5</v>
      </c>
      <c r="C81" s="406" t="str">
        <f>SORTEO!L11</f>
        <v>EMPRESA INMOBILIARIA</v>
      </c>
      <c r="D81" s="407"/>
      <c r="E81" s="410">
        <v>3</v>
      </c>
      <c r="F81" s="160">
        <v>3</v>
      </c>
      <c r="G81" s="412">
        <v>3</v>
      </c>
      <c r="H81" s="160">
        <v>3</v>
      </c>
      <c r="I81" s="412">
        <v>3</v>
      </c>
      <c r="J81" s="160">
        <v>3</v>
      </c>
      <c r="K81" s="418">
        <v>3</v>
      </c>
      <c r="L81" s="160">
        <v>8</v>
      </c>
      <c r="M81" s="426"/>
      <c r="N81" s="426"/>
      <c r="O81" s="419"/>
      <c r="P81" s="159"/>
      <c r="Q81" s="159"/>
      <c r="R81" s="454"/>
      <c r="S81" s="420">
        <v>4</v>
      </c>
      <c r="T81" s="421">
        <v>2</v>
      </c>
      <c r="U81" s="421">
        <v>0</v>
      </c>
      <c r="V81" s="421">
        <v>0</v>
      </c>
      <c r="W81" s="420">
        <v>1</v>
      </c>
      <c r="X81" s="423">
        <f>F81+H81+J81+L81</f>
        <v>17</v>
      </c>
      <c r="Y81" s="423">
        <f>F82+H82+J82+L82</f>
        <v>4</v>
      </c>
      <c r="Z81" s="420">
        <f>+X81-Y81</f>
        <v>13</v>
      </c>
      <c r="AA81" s="427">
        <f>E81+G81+I81+K81</f>
        <v>12</v>
      </c>
      <c r="AB81" s="462">
        <v>1</v>
      </c>
    </row>
    <row r="82" spans="1:31" ht="15" customHeight="1" x14ac:dyDescent="0.3">
      <c r="A82" s="431"/>
      <c r="B82" s="405"/>
      <c r="C82" s="408"/>
      <c r="D82" s="409"/>
      <c r="E82" s="411"/>
      <c r="F82" s="160">
        <v>2</v>
      </c>
      <c r="G82" s="413"/>
      <c r="H82" s="160">
        <v>0</v>
      </c>
      <c r="I82" s="413"/>
      <c r="J82" s="160">
        <v>0</v>
      </c>
      <c r="K82" s="418"/>
      <c r="L82" s="160">
        <v>2</v>
      </c>
      <c r="M82" s="426"/>
      <c r="N82" s="426"/>
      <c r="O82" s="419"/>
      <c r="P82" s="159"/>
      <c r="Q82" s="159"/>
      <c r="R82" s="454"/>
      <c r="S82" s="420"/>
      <c r="T82" s="422"/>
      <c r="U82" s="422"/>
      <c r="V82" s="422"/>
      <c r="W82" s="420"/>
      <c r="X82" s="420"/>
      <c r="Y82" s="420"/>
      <c r="Z82" s="420"/>
      <c r="AA82" s="428"/>
      <c r="AB82" s="462"/>
    </row>
    <row r="83" spans="1:31" ht="16.5" customHeight="1" x14ac:dyDescent="0.3"/>
    <row r="84" spans="1:31" ht="15" customHeight="1" x14ac:dyDescent="0.3">
      <c r="A84" s="429" t="s">
        <v>183</v>
      </c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10"/>
      <c r="AC84" s="10"/>
      <c r="AD84" s="39"/>
      <c r="AE84" s="10"/>
    </row>
    <row r="85" spans="1:31" ht="16.5" customHeight="1" x14ac:dyDescent="0.3">
      <c r="A85" s="105"/>
      <c r="B85" s="5"/>
      <c r="AB85" s="444" t="s">
        <v>2</v>
      </c>
      <c r="AC85" s="444"/>
      <c r="AD85" s="444"/>
      <c r="AE85" s="444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65" t="s">
        <v>5</v>
      </c>
      <c r="G86" s="466"/>
      <c r="H86" s="466"/>
      <c r="I86" s="466"/>
      <c r="J86" s="466"/>
      <c r="K86" s="466"/>
      <c r="L86" s="466"/>
      <c r="M86" s="466"/>
      <c r="N86" s="466"/>
      <c r="O86" s="466"/>
      <c r="P86" s="467"/>
      <c r="Q86" s="84"/>
      <c r="R86" s="384" t="s">
        <v>35</v>
      </c>
      <c r="S86" s="384"/>
      <c r="T86" s="384"/>
      <c r="U86" s="384"/>
      <c r="V86" s="19"/>
      <c r="W86" s="384" t="s">
        <v>6</v>
      </c>
      <c r="X86" s="384"/>
      <c r="Y86" s="384"/>
      <c r="Z86" s="384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385" t="str">
        <f>C81</f>
        <v>EMPRESA INMOBILIARIA</v>
      </c>
      <c r="G87" s="386"/>
      <c r="H87" s="386"/>
      <c r="I87" s="386"/>
      <c r="J87" s="386"/>
      <c r="K87" s="386"/>
      <c r="L87" s="386"/>
      <c r="M87" s="386"/>
      <c r="N87" s="386"/>
      <c r="O87" s="386"/>
      <c r="P87" s="387"/>
      <c r="Q87" s="91"/>
      <c r="R87" s="388" t="s">
        <v>178</v>
      </c>
      <c r="S87" s="389"/>
      <c r="T87" s="389"/>
      <c r="U87" s="390"/>
      <c r="V87" s="48"/>
      <c r="W87" s="394">
        <v>45153</v>
      </c>
      <c r="X87" s="395"/>
      <c r="Y87" s="395"/>
      <c r="Z87" s="396"/>
      <c r="AA87" s="382">
        <v>2</v>
      </c>
      <c r="AB87" s="383"/>
      <c r="AC87" s="384" t="s">
        <v>9</v>
      </c>
      <c r="AD87" s="382">
        <v>3</v>
      </c>
      <c r="AE87" s="383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385" t="str">
        <f>C79</f>
        <v>Loteria de Cundinamarca</v>
      </c>
      <c r="G88" s="386"/>
      <c r="H88" s="386"/>
      <c r="I88" s="386"/>
      <c r="J88" s="386"/>
      <c r="K88" s="386"/>
      <c r="L88" s="386"/>
      <c r="M88" s="386"/>
      <c r="N88" s="386"/>
      <c r="O88" s="386"/>
      <c r="P88" s="387"/>
      <c r="Q88" s="91"/>
      <c r="R88" s="388" t="s">
        <v>178</v>
      </c>
      <c r="S88" s="389"/>
      <c r="T88" s="389"/>
      <c r="U88" s="390"/>
      <c r="V88" s="89"/>
      <c r="W88" s="394">
        <v>45153</v>
      </c>
      <c r="X88" s="395"/>
      <c r="Y88" s="395"/>
      <c r="Z88" s="396"/>
      <c r="AA88" s="382">
        <v>2</v>
      </c>
      <c r="AB88" s="383"/>
      <c r="AC88" s="384"/>
      <c r="AD88" s="382">
        <v>10</v>
      </c>
      <c r="AE88" s="383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397" t="s">
        <v>5</v>
      </c>
      <c r="G89" s="398"/>
      <c r="H89" s="398"/>
      <c r="I89" s="398"/>
      <c r="J89" s="398"/>
      <c r="K89" s="398"/>
      <c r="L89" s="398"/>
      <c r="M89" s="398"/>
      <c r="N89" s="398"/>
      <c r="O89" s="398"/>
      <c r="P89" s="399"/>
      <c r="Q89" s="85"/>
      <c r="R89" s="384" t="s">
        <v>35</v>
      </c>
      <c r="S89" s="384"/>
      <c r="T89" s="384"/>
      <c r="U89" s="384"/>
      <c r="V89" s="19"/>
      <c r="W89" s="400" t="s">
        <v>6</v>
      </c>
      <c r="X89" s="400"/>
      <c r="Y89" s="400"/>
      <c r="Z89" s="400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385" t="str">
        <f>C81</f>
        <v>EMPRESA INMOBILIARIA</v>
      </c>
      <c r="G90" s="386"/>
      <c r="H90" s="386"/>
      <c r="I90" s="386"/>
      <c r="J90" s="386"/>
      <c r="K90" s="386"/>
      <c r="L90" s="386"/>
      <c r="M90" s="386"/>
      <c r="N90" s="386"/>
      <c r="O90" s="386"/>
      <c r="P90" s="387"/>
      <c r="Q90" s="91"/>
      <c r="R90" s="388" t="s">
        <v>177</v>
      </c>
      <c r="S90" s="389"/>
      <c r="T90" s="389"/>
      <c r="U90" s="390"/>
      <c r="V90" s="48"/>
      <c r="W90" s="391">
        <v>45161</v>
      </c>
      <c r="X90" s="392"/>
      <c r="Y90" s="392"/>
      <c r="Z90" s="393"/>
      <c r="AA90" s="382">
        <v>0</v>
      </c>
      <c r="AB90" s="383"/>
      <c r="AC90" s="424" t="s">
        <v>9</v>
      </c>
      <c r="AD90" s="382">
        <v>3</v>
      </c>
      <c r="AE90" s="383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385" t="str">
        <f>C79</f>
        <v>Loteria de Cundinamarca</v>
      </c>
      <c r="G91" s="386"/>
      <c r="H91" s="386"/>
      <c r="I91" s="386"/>
      <c r="J91" s="386"/>
      <c r="K91" s="386"/>
      <c r="L91" s="386"/>
      <c r="M91" s="386"/>
      <c r="N91" s="386"/>
      <c r="O91" s="386"/>
      <c r="P91" s="387"/>
      <c r="Q91" s="91"/>
      <c r="R91" s="388" t="s">
        <v>177</v>
      </c>
      <c r="S91" s="389"/>
      <c r="T91" s="389"/>
      <c r="U91" s="390"/>
      <c r="V91" s="48"/>
      <c r="W91" s="391">
        <v>45161</v>
      </c>
      <c r="X91" s="392"/>
      <c r="Y91" s="392"/>
      <c r="Z91" s="393"/>
      <c r="AA91" s="382">
        <v>7</v>
      </c>
      <c r="AB91" s="383"/>
      <c r="AC91" s="425"/>
      <c r="AD91" s="382">
        <v>4</v>
      </c>
      <c r="AE91" s="383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01" t="s">
        <v>5</v>
      </c>
      <c r="G92" s="402"/>
      <c r="H92" s="402"/>
      <c r="I92" s="402"/>
      <c r="J92" s="402"/>
      <c r="K92" s="402"/>
      <c r="L92" s="402"/>
      <c r="M92" s="402"/>
      <c r="N92" s="402"/>
      <c r="O92" s="402"/>
      <c r="P92" s="403"/>
      <c r="Q92" s="85"/>
      <c r="R92" s="384" t="s">
        <v>35</v>
      </c>
      <c r="S92" s="384"/>
      <c r="T92" s="384"/>
      <c r="U92" s="384"/>
      <c r="V92" s="19"/>
      <c r="W92" s="400" t="s">
        <v>6</v>
      </c>
      <c r="X92" s="400"/>
      <c r="Y92" s="400"/>
      <c r="Z92" s="400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385" t="str">
        <f>C77</f>
        <v>TRANSPORTE Y MOVILIDAD</v>
      </c>
      <c r="G93" s="386"/>
      <c r="H93" s="386"/>
      <c r="I93" s="386"/>
      <c r="J93" s="386"/>
      <c r="K93" s="386"/>
      <c r="L93" s="386"/>
      <c r="M93" s="386"/>
      <c r="N93" s="386"/>
      <c r="O93" s="386"/>
      <c r="P93" s="387"/>
      <c r="Q93" s="91"/>
      <c r="R93" s="388" t="s">
        <v>181</v>
      </c>
      <c r="S93" s="389"/>
      <c r="T93" s="389"/>
      <c r="U93" s="390"/>
      <c r="V93" s="48"/>
      <c r="W93" s="391">
        <v>45166</v>
      </c>
      <c r="X93" s="392"/>
      <c r="Y93" s="392"/>
      <c r="Z93" s="393"/>
      <c r="AA93" s="382">
        <v>3</v>
      </c>
      <c r="AB93" s="383"/>
      <c r="AC93" s="384" t="s">
        <v>9</v>
      </c>
      <c r="AD93" s="382" t="s">
        <v>315</v>
      </c>
      <c r="AE93" s="383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385" t="str">
        <f>C81</f>
        <v>EMPRESA INMOBILIARIA</v>
      </c>
      <c r="G94" s="386"/>
      <c r="H94" s="386"/>
      <c r="I94" s="386"/>
      <c r="J94" s="386"/>
      <c r="K94" s="386"/>
      <c r="L94" s="386"/>
      <c r="M94" s="386"/>
      <c r="N94" s="386"/>
      <c r="O94" s="386"/>
      <c r="P94" s="387"/>
      <c r="Q94" s="92"/>
      <c r="R94" s="388" t="s">
        <v>181</v>
      </c>
      <c r="S94" s="389"/>
      <c r="T94" s="389"/>
      <c r="U94" s="390"/>
      <c r="V94" s="50"/>
      <c r="W94" s="391">
        <v>45166</v>
      </c>
      <c r="X94" s="392"/>
      <c r="Y94" s="392"/>
      <c r="Z94" s="393"/>
      <c r="AA94" s="382">
        <v>2</v>
      </c>
      <c r="AB94" s="383"/>
      <c r="AC94" s="384"/>
      <c r="AD94" s="382">
        <v>8</v>
      </c>
      <c r="AE94" s="383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397" t="s">
        <v>5</v>
      </c>
      <c r="G95" s="398"/>
      <c r="H95" s="398"/>
      <c r="I95" s="398"/>
      <c r="J95" s="398"/>
      <c r="K95" s="398"/>
      <c r="L95" s="398"/>
      <c r="M95" s="398"/>
      <c r="N95" s="398"/>
      <c r="O95" s="398"/>
      <c r="P95" s="399"/>
      <c r="Q95" s="85"/>
      <c r="R95" s="384" t="s">
        <v>35</v>
      </c>
      <c r="S95" s="384"/>
      <c r="T95" s="384"/>
      <c r="U95" s="384"/>
      <c r="V95" s="19"/>
      <c r="W95" s="400" t="s">
        <v>6</v>
      </c>
      <c r="X95" s="400"/>
      <c r="Y95" s="400"/>
      <c r="Z95" s="400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385" t="str">
        <f>C81</f>
        <v>EMPRESA INMOBILIARIA</v>
      </c>
      <c r="G96" s="386"/>
      <c r="H96" s="386"/>
      <c r="I96" s="386"/>
      <c r="J96" s="386"/>
      <c r="K96" s="386"/>
      <c r="L96" s="386"/>
      <c r="M96" s="386"/>
      <c r="N96" s="386"/>
      <c r="O96" s="386"/>
      <c r="P96" s="387"/>
      <c r="Q96" s="91"/>
      <c r="R96" s="388" t="s">
        <v>178</v>
      </c>
      <c r="S96" s="389"/>
      <c r="T96" s="389"/>
      <c r="U96" s="390"/>
      <c r="V96" s="48"/>
      <c r="W96" s="391">
        <v>45170</v>
      </c>
      <c r="X96" s="392"/>
      <c r="Y96" s="392"/>
      <c r="Z96" s="393"/>
      <c r="AA96" s="382" t="s">
        <v>315</v>
      </c>
      <c r="AB96" s="383"/>
      <c r="AC96" s="384" t="s">
        <v>9</v>
      </c>
      <c r="AD96" s="382">
        <v>3</v>
      </c>
      <c r="AE96" s="383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385" t="str">
        <f>C75</f>
        <v>Pensiones</v>
      </c>
      <c r="G97" s="386"/>
      <c r="H97" s="386"/>
      <c r="I97" s="386"/>
      <c r="J97" s="386"/>
      <c r="K97" s="386"/>
      <c r="L97" s="386"/>
      <c r="M97" s="386"/>
      <c r="N97" s="386"/>
      <c r="O97" s="386"/>
      <c r="P97" s="387"/>
      <c r="Q97" s="92"/>
      <c r="R97" s="388" t="s">
        <v>178</v>
      </c>
      <c r="S97" s="389"/>
      <c r="T97" s="389"/>
      <c r="U97" s="390"/>
      <c r="V97" s="50"/>
      <c r="W97" s="391">
        <v>45170</v>
      </c>
      <c r="X97" s="392"/>
      <c r="Y97" s="392"/>
      <c r="Z97" s="393"/>
      <c r="AA97" s="382">
        <v>3</v>
      </c>
      <c r="AB97" s="383"/>
      <c r="AC97" s="384"/>
      <c r="AD97" s="382">
        <v>8</v>
      </c>
      <c r="AE97" s="383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397" t="s">
        <v>5</v>
      </c>
      <c r="G98" s="398"/>
      <c r="H98" s="398"/>
      <c r="I98" s="398"/>
      <c r="J98" s="398"/>
      <c r="K98" s="398"/>
      <c r="L98" s="398"/>
      <c r="M98" s="398"/>
      <c r="N98" s="398"/>
      <c r="O98" s="398"/>
      <c r="P98" s="399"/>
      <c r="Q98" s="85"/>
      <c r="R98" s="384" t="s">
        <v>35</v>
      </c>
      <c r="S98" s="384"/>
      <c r="T98" s="384"/>
      <c r="U98" s="384"/>
      <c r="V98" s="19"/>
      <c r="W98" s="400" t="s">
        <v>6</v>
      </c>
      <c r="X98" s="400"/>
      <c r="Y98" s="400"/>
      <c r="Z98" s="400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385" t="str">
        <f>C79</f>
        <v>Loteria de Cundinamarca</v>
      </c>
      <c r="G99" s="386"/>
      <c r="H99" s="386"/>
      <c r="I99" s="386"/>
      <c r="J99" s="386"/>
      <c r="K99" s="386"/>
      <c r="L99" s="386"/>
      <c r="M99" s="386"/>
      <c r="N99" s="386"/>
      <c r="O99" s="386"/>
      <c r="P99" s="387"/>
      <c r="Q99" s="91"/>
      <c r="R99" s="388" t="s">
        <v>181</v>
      </c>
      <c r="S99" s="389"/>
      <c r="T99" s="389"/>
      <c r="U99" s="390"/>
      <c r="V99" s="48"/>
      <c r="W99" s="391">
        <v>45174</v>
      </c>
      <c r="X99" s="392"/>
      <c r="Y99" s="392"/>
      <c r="Z99" s="393"/>
      <c r="AA99" s="382">
        <v>7</v>
      </c>
      <c r="AB99" s="383"/>
      <c r="AC99" s="384" t="s">
        <v>9</v>
      </c>
      <c r="AD99" s="382">
        <v>3</v>
      </c>
      <c r="AE99" s="383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385" t="str">
        <f>C73</f>
        <v>Asuntos Internacionales</v>
      </c>
      <c r="G100" s="386"/>
      <c r="H100" s="386"/>
      <c r="I100" s="386"/>
      <c r="J100" s="386"/>
      <c r="K100" s="386"/>
      <c r="L100" s="386"/>
      <c r="M100" s="386"/>
      <c r="N100" s="386"/>
      <c r="O100" s="386"/>
      <c r="P100" s="387"/>
      <c r="Q100" s="92"/>
      <c r="R100" s="441" t="s">
        <v>181</v>
      </c>
      <c r="S100" s="442"/>
      <c r="T100" s="442"/>
      <c r="U100" s="443"/>
      <c r="V100" s="50"/>
      <c r="W100" s="391">
        <v>45174</v>
      </c>
      <c r="X100" s="392"/>
      <c r="Y100" s="392"/>
      <c r="Z100" s="393"/>
      <c r="AA100" s="382" t="s">
        <v>315</v>
      </c>
      <c r="AB100" s="383"/>
      <c r="AC100" s="384"/>
      <c r="AD100" s="382">
        <v>3</v>
      </c>
      <c r="AE100" s="383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430" t="s">
        <v>118</v>
      </c>
      <c r="B103" s="58"/>
      <c r="C103" s="438" t="s">
        <v>0</v>
      </c>
      <c r="D103" s="439"/>
      <c r="E103" s="438">
        <v>1</v>
      </c>
      <c r="F103" s="439"/>
      <c r="G103" s="438">
        <v>2</v>
      </c>
      <c r="H103" s="439"/>
      <c r="I103" s="438">
        <v>3</v>
      </c>
      <c r="J103" s="439"/>
      <c r="K103" s="440">
        <v>4</v>
      </c>
      <c r="L103" s="440"/>
      <c r="M103" s="440">
        <v>5</v>
      </c>
      <c r="N103" s="440"/>
      <c r="O103" s="454">
        <v>5</v>
      </c>
      <c r="P103" s="454"/>
      <c r="Q103" s="33"/>
      <c r="R103" s="464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431"/>
      <c r="B104" s="404">
        <v>1</v>
      </c>
      <c r="C104" s="406" t="str">
        <f>SORTEO!O7</f>
        <v>Planeacion</v>
      </c>
      <c r="D104" s="407"/>
      <c r="E104" s="432"/>
      <c r="F104" s="433"/>
      <c r="G104" s="436">
        <v>0</v>
      </c>
      <c r="H104" s="187">
        <v>0</v>
      </c>
      <c r="I104" s="412">
        <v>0</v>
      </c>
      <c r="J104" s="160">
        <v>0</v>
      </c>
      <c r="K104" s="418">
        <v>0</v>
      </c>
      <c r="L104" s="160">
        <v>1</v>
      </c>
      <c r="M104" s="418">
        <v>0</v>
      </c>
      <c r="N104" s="160">
        <v>3</v>
      </c>
      <c r="O104" s="455"/>
      <c r="P104" s="86"/>
      <c r="Q104" s="86"/>
      <c r="R104" s="464"/>
      <c r="S104" s="420">
        <v>4</v>
      </c>
      <c r="T104" s="421">
        <v>0</v>
      </c>
      <c r="U104" s="421">
        <v>4</v>
      </c>
      <c r="V104" s="421">
        <v>0</v>
      </c>
      <c r="W104" s="420">
        <v>0</v>
      </c>
      <c r="X104" s="423">
        <f>H104+J104+L104+N104</f>
        <v>4</v>
      </c>
      <c r="Y104" s="423">
        <f>H105+J105+L105+N105</f>
        <v>26</v>
      </c>
      <c r="Z104" s="423">
        <f>+X104-Y104</f>
        <v>-22</v>
      </c>
      <c r="AA104" s="461">
        <f>G104+I104+K104+M104</f>
        <v>0</v>
      </c>
      <c r="AB104" s="463">
        <v>5</v>
      </c>
    </row>
    <row r="105" spans="1:31" ht="15" customHeight="1" x14ac:dyDescent="0.3">
      <c r="A105" s="431"/>
      <c r="B105" s="405"/>
      <c r="C105" s="408"/>
      <c r="D105" s="409"/>
      <c r="E105" s="434"/>
      <c r="F105" s="435"/>
      <c r="G105" s="437"/>
      <c r="H105" s="187">
        <v>13</v>
      </c>
      <c r="I105" s="413"/>
      <c r="J105" s="160">
        <v>3</v>
      </c>
      <c r="K105" s="418"/>
      <c r="L105" s="160">
        <v>4</v>
      </c>
      <c r="M105" s="418"/>
      <c r="N105" s="160">
        <v>6</v>
      </c>
      <c r="O105" s="455"/>
      <c r="P105" s="86"/>
      <c r="Q105" s="86"/>
      <c r="R105" s="464"/>
      <c r="S105" s="420"/>
      <c r="T105" s="422"/>
      <c r="U105" s="422"/>
      <c r="V105" s="422"/>
      <c r="W105" s="420"/>
      <c r="X105" s="420"/>
      <c r="Y105" s="420"/>
      <c r="Z105" s="420"/>
      <c r="AA105" s="461"/>
      <c r="AB105" s="463"/>
    </row>
    <row r="106" spans="1:31" ht="15" customHeight="1" x14ac:dyDescent="0.3">
      <c r="A106" s="431"/>
      <c r="B106" s="404">
        <v>2</v>
      </c>
      <c r="C106" s="406" t="str">
        <f>SORTEO!O8</f>
        <v>Desarrollo e Inclusión Social</v>
      </c>
      <c r="D106" s="407"/>
      <c r="E106" s="410">
        <v>3</v>
      </c>
      <c r="F106" s="160">
        <v>13</v>
      </c>
      <c r="G106" s="414"/>
      <c r="H106" s="415"/>
      <c r="I106" s="412">
        <v>3</v>
      </c>
      <c r="J106" s="160">
        <v>5</v>
      </c>
      <c r="K106" s="418">
        <v>3</v>
      </c>
      <c r="L106" s="160">
        <v>4</v>
      </c>
      <c r="M106" s="418">
        <v>1</v>
      </c>
      <c r="N106" s="160">
        <v>4</v>
      </c>
      <c r="O106" s="455"/>
      <c r="P106" s="86"/>
      <c r="Q106" s="86"/>
      <c r="R106" s="464"/>
      <c r="S106" s="420">
        <v>4</v>
      </c>
      <c r="T106" s="421">
        <v>3</v>
      </c>
      <c r="U106" s="421">
        <v>0</v>
      </c>
      <c r="V106" s="421">
        <v>1</v>
      </c>
      <c r="W106" s="420">
        <v>0</v>
      </c>
      <c r="X106" s="423">
        <f>F106+J106+L106+N106</f>
        <v>26</v>
      </c>
      <c r="Y106" s="423">
        <f>F107+J107+L107+N107</f>
        <v>9</v>
      </c>
      <c r="Z106" s="423">
        <f>+X106-Y106</f>
        <v>17</v>
      </c>
      <c r="AA106" s="427">
        <f>E106+I106+K106+M106</f>
        <v>10</v>
      </c>
      <c r="AB106" s="462">
        <v>2</v>
      </c>
    </row>
    <row r="107" spans="1:31" ht="15" customHeight="1" x14ac:dyDescent="0.3">
      <c r="A107" s="431"/>
      <c r="B107" s="405"/>
      <c r="C107" s="408"/>
      <c r="D107" s="409"/>
      <c r="E107" s="411"/>
      <c r="F107" s="160">
        <v>0</v>
      </c>
      <c r="G107" s="416"/>
      <c r="H107" s="417"/>
      <c r="I107" s="413"/>
      <c r="J107" s="160">
        <v>2</v>
      </c>
      <c r="K107" s="418"/>
      <c r="L107" s="160">
        <v>3</v>
      </c>
      <c r="M107" s="418"/>
      <c r="N107" s="160">
        <v>4</v>
      </c>
      <c r="O107" s="455"/>
      <c r="P107" s="86"/>
      <c r="Q107" s="86"/>
      <c r="R107" s="464"/>
      <c r="S107" s="420"/>
      <c r="T107" s="422"/>
      <c r="U107" s="422"/>
      <c r="V107" s="422"/>
      <c r="W107" s="420"/>
      <c r="X107" s="420"/>
      <c r="Y107" s="420"/>
      <c r="Z107" s="420"/>
      <c r="AA107" s="428"/>
      <c r="AB107" s="462"/>
    </row>
    <row r="108" spans="1:31" ht="15" customHeight="1" x14ac:dyDescent="0.3">
      <c r="A108" s="431"/>
      <c r="B108" s="404">
        <v>3</v>
      </c>
      <c r="C108" s="406" t="str">
        <f>SORTEO!O9</f>
        <v>Contraloria de Cundinamarca</v>
      </c>
      <c r="D108" s="407"/>
      <c r="E108" s="410">
        <v>3</v>
      </c>
      <c r="F108" s="160">
        <v>3</v>
      </c>
      <c r="G108" s="412">
        <v>0</v>
      </c>
      <c r="H108" s="160">
        <v>2</v>
      </c>
      <c r="I108" s="457"/>
      <c r="J108" s="458"/>
      <c r="K108" s="418">
        <v>1</v>
      </c>
      <c r="L108" s="160">
        <v>2</v>
      </c>
      <c r="M108" s="418">
        <v>0</v>
      </c>
      <c r="N108" s="160">
        <v>1</v>
      </c>
      <c r="O108" s="455"/>
      <c r="P108" s="86"/>
      <c r="Q108" s="86"/>
      <c r="R108" s="464"/>
      <c r="S108" s="420">
        <v>4</v>
      </c>
      <c r="T108" s="421">
        <v>1</v>
      </c>
      <c r="U108" s="421">
        <v>2</v>
      </c>
      <c r="V108" s="421">
        <v>1</v>
      </c>
      <c r="W108" s="420">
        <v>0</v>
      </c>
      <c r="X108" s="423">
        <f>F108+H108+L108+N108</f>
        <v>8</v>
      </c>
      <c r="Y108" s="423">
        <f>F109+H109+L109+N109</f>
        <v>15</v>
      </c>
      <c r="Z108" s="420">
        <f>+X108-Y108</f>
        <v>-7</v>
      </c>
      <c r="AA108" s="427">
        <f>E108+G108+K108+M108</f>
        <v>4</v>
      </c>
      <c r="AB108" s="463">
        <v>4</v>
      </c>
    </row>
    <row r="109" spans="1:31" ht="15" customHeight="1" x14ac:dyDescent="0.3">
      <c r="A109" s="431"/>
      <c r="B109" s="405"/>
      <c r="C109" s="408"/>
      <c r="D109" s="409"/>
      <c r="E109" s="411"/>
      <c r="F109" s="160">
        <v>0</v>
      </c>
      <c r="G109" s="413"/>
      <c r="H109" s="160">
        <v>5</v>
      </c>
      <c r="I109" s="459"/>
      <c r="J109" s="460"/>
      <c r="K109" s="418"/>
      <c r="L109" s="160">
        <v>2</v>
      </c>
      <c r="M109" s="418"/>
      <c r="N109" s="160">
        <v>8</v>
      </c>
      <c r="O109" s="455"/>
      <c r="P109" s="86"/>
      <c r="Q109" s="86"/>
      <c r="R109" s="464"/>
      <c r="S109" s="420"/>
      <c r="T109" s="422"/>
      <c r="U109" s="422"/>
      <c r="V109" s="422"/>
      <c r="W109" s="420"/>
      <c r="X109" s="420"/>
      <c r="Y109" s="420"/>
      <c r="Z109" s="420"/>
      <c r="AA109" s="428"/>
      <c r="AB109" s="463"/>
    </row>
    <row r="110" spans="1:31" ht="15" customHeight="1" x14ac:dyDescent="0.3">
      <c r="A110" s="431"/>
      <c r="B110" s="404">
        <v>4</v>
      </c>
      <c r="C110" s="406" t="str">
        <f>SORTEO!O10</f>
        <v>AGENCIA DE COMERCIALIZACION</v>
      </c>
      <c r="D110" s="407"/>
      <c r="E110" s="410">
        <v>3</v>
      </c>
      <c r="F110" s="160">
        <v>4</v>
      </c>
      <c r="G110" s="412">
        <v>0</v>
      </c>
      <c r="H110" s="160">
        <v>3</v>
      </c>
      <c r="I110" s="412">
        <v>1</v>
      </c>
      <c r="J110" s="160">
        <v>2</v>
      </c>
      <c r="K110" s="426"/>
      <c r="L110" s="426"/>
      <c r="M110" s="418">
        <v>0</v>
      </c>
      <c r="N110" s="160">
        <v>3</v>
      </c>
      <c r="O110" s="455"/>
      <c r="P110" s="86"/>
      <c r="Q110" s="86"/>
      <c r="R110" s="464"/>
      <c r="S110" s="420">
        <v>4</v>
      </c>
      <c r="T110" s="421">
        <v>1</v>
      </c>
      <c r="U110" s="421">
        <v>2</v>
      </c>
      <c r="V110" s="421">
        <v>1</v>
      </c>
      <c r="W110" s="420">
        <v>0</v>
      </c>
      <c r="X110" s="423">
        <f>F110+H110+J110+N110</f>
        <v>12</v>
      </c>
      <c r="Y110" s="423">
        <f>F111+H111+J111+N111</f>
        <v>17</v>
      </c>
      <c r="Z110" s="420">
        <f>+X110-Y110</f>
        <v>-5</v>
      </c>
      <c r="AA110" s="427">
        <f>E110+G110+I110+M110</f>
        <v>4</v>
      </c>
      <c r="AB110" s="463">
        <v>3</v>
      </c>
    </row>
    <row r="111" spans="1:31" ht="15" customHeight="1" x14ac:dyDescent="0.3">
      <c r="A111" s="431"/>
      <c r="B111" s="405"/>
      <c r="C111" s="408"/>
      <c r="D111" s="409"/>
      <c r="E111" s="411"/>
      <c r="F111" s="160">
        <v>1</v>
      </c>
      <c r="G111" s="413"/>
      <c r="H111" s="160">
        <v>4</v>
      </c>
      <c r="I111" s="413"/>
      <c r="J111" s="160">
        <v>2</v>
      </c>
      <c r="K111" s="426"/>
      <c r="L111" s="426"/>
      <c r="M111" s="418"/>
      <c r="N111" s="160">
        <v>10</v>
      </c>
      <c r="O111" s="455"/>
      <c r="P111" s="86"/>
      <c r="Q111" s="86"/>
      <c r="R111" s="464"/>
      <c r="S111" s="420"/>
      <c r="T111" s="422"/>
      <c r="U111" s="422"/>
      <c r="V111" s="422"/>
      <c r="W111" s="420"/>
      <c r="X111" s="420"/>
      <c r="Y111" s="420"/>
      <c r="Z111" s="420"/>
      <c r="AA111" s="428"/>
      <c r="AB111" s="463"/>
    </row>
    <row r="112" spans="1:31" ht="15" customHeight="1" x14ac:dyDescent="0.3">
      <c r="A112" s="431"/>
      <c r="B112" s="404">
        <v>5</v>
      </c>
      <c r="C112" s="406" t="str">
        <f>SORTEO!O11</f>
        <v>SALUD</v>
      </c>
      <c r="D112" s="407"/>
      <c r="E112" s="410">
        <v>3</v>
      </c>
      <c r="F112" s="160">
        <v>6</v>
      </c>
      <c r="G112" s="412">
        <v>1</v>
      </c>
      <c r="H112" s="160">
        <v>4</v>
      </c>
      <c r="I112" s="412">
        <v>3</v>
      </c>
      <c r="J112" s="160">
        <v>8</v>
      </c>
      <c r="K112" s="418">
        <v>3</v>
      </c>
      <c r="L112" s="160">
        <v>10</v>
      </c>
      <c r="M112" s="426"/>
      <c r="N112" s="426"/>
      <c r="O112" s="455"/>
      <c r="P112" s="86"/>
      <c r="Q112" s="86"/>
      <c r="R112" s="464"/>
      <c r="S112" s="420">
        <v>4</v>
      </c>
      <c r="T112" s="421">
        <v>3</v>
      </c>
      <c r="U112" s="421">
        <v>0</v>
      </c>
      <c r="V112" s="421">
        <v>1</v>
      </c>
      <c r="W112" s="420">
        <v>0</v>
      </c>
      <c r="X112" s="423">
        <f>F112+H112+J112+L112</f>
        <v>28</v>
      </c>
      <c r="Y112" s="423">
        <f>F113+H113+J113+L113</f>
        <v>11</v>
      </c>
      <c r="Z112" s="420">
        <f>+X112-Y112</f>
        <v>17</v>
      </c>
      <c r="AA112" s="427">
        <f>E112+G112+I112+K112</f>
        <v>10</v>
      </c>
      <c r="AB112" s="462">
        <v>1</v>
      </c>
    </row>
    <row r="113" spans="1:31" ht="15" customHeight="1" x14ac:dyDescent="0.3">
      <c r="A113" s="431"/>
      <c r="B113" s="405"/>
      <c r="C113" s="408"/>
      <c r="D113" s="409"/>
      <c r="E113" s="411"/>
      <c r="F113" s="160">
        <v>3</v>
      </c>
      <c r="G113" s="413"/>
      <c r="H113" s="160">
        <v>4</v>
      </c>
      <c r="I113" s="413"/>
      <c r="J113" s="160">
        <v>1</v>
      </c>
      <c r="K113" s="418"/>
      <c r="L113" s="160">
        <v>3</v>
      </c>
      <c r="M113" s="426"/>
      <c r="N113" s="426"/>
      <c r="O113" s="455"/>
      <c r="P113" s="86"/>
      <c r="Q113" s="86"/>
      <c r="R113" s="464"/>
      <c r="S113" s="420"/>
      <c r="T113" s="422"/>
      <c r="U113" s="422"/>
      <c r="V113" s="422"/>
      <c r="W113" s="420"/>
      <c r="X113" s="420"/>
      <c r="Y113" s="420"/>
      <c r="Z113" s="420"/>
      <c r="AA113" s="428"/>
      <c r="AB113" s="462"/>
    </row>
    <row r="114" spans="1:31" ht="16.5" customHeight="1" x14ac:dyDescent="0.3"/>
    <row r="115" spans="1:31" ht="15" customHeight="1" x14ac:dyDescent="0.3">
      <c r="A115" s="429" t="s">
        <v>184</v>
      </c>
      <c r="B115" s="429"/>
      <c r="C115" s="429"/>
      <c r="D115" s="429"/>
      <c r="E115" s="429"/>
      <c r="F115" s="429"/>
      <c r="G115" s="429"/>
      <c r="H115" s="429"/>
      <c r="I115" s="429"/>
      <c r="J115" s="429"/>
      <c r="K115" s="429"/>
      <c r="L115" s="429"/>
      <c r="M115" s="429"/>
      <c r="N115" s="429"/>
      <c r="O115" s="429"/>
      <c r="P115" s="429"/>
      <c r="Q115" s="429"/>
      <c r="R115" s="429"/>
      <c r="S115" s="429"/>
      <c r="T115" s="429"/>
      <c r="U115" s="429"/>
      <c r="V115" s="429"/>
      <c r="W115" s="429"/>
      <c r="X115" s="429"/>
      <c r="Y115" s="429"/>
      <c r="Z115" s="429"/>
      <c r="AA115" s="429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444" t="s">
        <v>2</v>
      </c>
      <c r="AC116" s="444"/>
      <c r="AD116" s="444"/>
      <c r="AE116" s="444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65" t="s">
        <v>5</v>
      </c>
      <c r="G117" s="466"/>
      <c r="H117" s="466"/>
      <c r="I117" s="466"/>
      <c r="J117" s="466"/>
      <c r="K117" s="466"/>
      <c r="L117" s="466"/>
      <c r="M117" s="466"/>
      <c r="N117" s="466"/>
      <c r="O117" s="466"/>
      <c r="P117" s="467"/>
      <c r="Q117" s="84"/>
      <c r="R117" s="384" t="s">
        <v>35</v>
      </c>
      <c r="S117" s="384"/>
      <c r="T117" s="384"/>
      <c r="U117" s="384"/>
      <c r="V117" s="19"/>
      <c r="W117" s="384" t="s">
        <v>6</v>
      </c>
      <c r="X117" s="384"/>
      <c r="Y117" s="384"/>
      <c r="Z117" s="384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385" t="str">
        <f>C112</f>
        <v>SALUD</v>
      </c>
      <c r="G118" s="386"/>
      <c r="H118" s="386"/>
      <c r="I118" s="386"/>
      <c r="J118" s="386"/>
      <c r="K118" s="386"/>
      <c r="L118" s="386"/>
      <c r="M118" s="386"/>
      <c r="N118" s="386"/>
      <c r="O118" s="386"/>
      <c r="P118" s="387"/>
      <c r="Q118" s="91"/>
      <c r="R118" s="388" t="s">
        <v>181</v>
      </c>
      <c r="S118" s="389"/>
      <c r="T118" s="389"/>
      <c r="U118" s="390"/>
      <c r="V118" s="48"/>
      <c r="W118" s="394">
        <v>45153</v>
      </c>
      <c r="X118" s="395"/>
      <c r="Y118" s="395"/>
      <c r="Z118" s="396"/>
      <c r="AA118" s="382">
        <v>3</v>
      </c>
      <c r="AB118" s="383"/>
      <c r="AC118" s="384" t="s">
        <v>9</v>
      </c>
      <c r="AD118" s="382">
        <v>6</v>
      </c>
      <c r="AE118" s="383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385" t="str">
        <f>C110</f>
        <v>AGENCIA DE COMERCIALIZACION</v>
      </c>
      <c r="G119" s="386"/>
      <c r="H119" s="386"/>
      <c r="I119" s="386"/>
      <c r="J119" s="386"/>
      <c r="K119" s="386"/>
      <c r="L119" s="386"/>
      <c r="M119" s="386"/>
      <c r="N119" s="386"/>
      <c r="O119" s="386"/>
      <c r="P119" s="387"/>
      <c r="Q119" s="91"/>
      <c r="R119" s="388" t="s">
        <v>181</v>
      </c>
      <c r="S119" s="389"/>
      <c r="T119" s="389"/>
      <c r="U119" s="390"/>
      <c r="V119" s="89"/>
      <c r="W119" s="394">
        <v>45153</v>
      </c>
      <c r="X119" s="395"/>
      <c r="Y119" s="395"/>
      <c r="Z119" s="396"/>
      <c r="AA119" s="382">
        <v>2</v>
      </c>
      <c r="AB119" s="383"/>
      <c r="AC119" s="384"/>
      <c r="AD119" s="382">
        <v>2</v>
      </c>
      <c r="AE119" s="383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397" t="s">
        <v>5</v>
      </c>
      <c r="G120" s="398"/>
      <c r="H120" s="398"/>
      <c r="I120" s="398"/>
      <c r="J120" s="398"/>
      <c r="K120" s="398"/>
      <c r="L120" s="398"/>
      <c r="M120" s="398"/>
      <c r="N120" s="398"/>
      <c r="O120" s="398"/>
      <c r="P120" s="399"/>
      <c r="Q120" s="85"/>
      <c r="R120" s="384" t="s">
        <v>35</v>
      </c>
      <c r="S120" s="384"/>
      <c r="T120" s="384"/>
      <c r="U120" s="384"/>
      <c r="V120" s="19"/>
      <c r="W120" s="400" t="s">
        <v>6</v>
      </c>
      <c r="X120" s="400"/>
      <c r="Y120" s="400"/>
      <c r="Z120" s="400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385" t="str">
        <f>C112</f>
        <v>SALUD</v>
      </c>
      <c r="G121" s="386"/>
      <c r="H121" s="386"/>
      <c r="I121" s="386"/>
      <c r="J121" s="386"/>
      <c r="K121" s="386"/>
      <c r="L121" s="386"/>
      <c r="M121" s="386"/>
      <c r="N121" s="386"/>
      <c r="O121" s="386"/>
      <c r="P121" s="387"/>
      <c r="Q121" s="91"/>
      <c r="R121" s="388" t="s">
        <v>178</v>
      </c>
      <c r="S121" s="389"/>
      <c r="T121" s="389"/>
      <c r="U121" s="390"/>
      <c r="V121" s="48"/>
      <c r="W121" s="391">
        <v>45161</v>
      </c>
      <c r="X121" s="392"/>
      <c r="Y121" s="392"/>
      <c r="Z121" s="393"/>
      <c r="AA121" s="382">
        <v>4</v>
      </c>
      <c r="AB121" s="383"/>
      <c r="AC121" s="424" t="s">
        <v>9</v>
      </c>
      <c r="AD121" s="382">
        <v>4</v>
      </c>
      <c r="AE121" s="383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385" t="str">
        <f>C110</f>
        <v>AGENCIA DE COMERCIALIZACION</v>
      </c>
      <c r="G122" s="386"/>
      <c r="H122" s="386"/>
      <c r="I122" s="386"/>
      <c r="J122" s="386"/>
      <c r="K122" s="386"/>
      <c r="L122" s="386"/>
      <c r="M122" s="386"/>
      <c r="N122" s="386"/>
      <c r="O122" s="386"/>
      <c r="P122" s="387"/>
      <c r="Q122" s="91"/>
      <c r="R122" s="388" t="s">
        <v>178</v>
      </c>
      <c r="S122" s="389"/>
      <c r="T122" s="389"/>
      <c r="U122" s="390"/>
      <c r="V122" s="48"/>
      <c r="W122" s="391">
        <v>45161</v>
      </c>
      <c r="X122" s="392"/>
      <c r="Y122" s="392"/>
      <c r="Z122" s="393"/>
      <c r="AA122" s="382">
        <v>1</v>
      </c>
      <c r="AB122" s="383"/>
      <c r="AC122" s="425"/>
      <c r="AD122" s="382">
        <v>4</v>
      </c>
      <c r="AE122" s="383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01" t="s">
        <v>5</v>
      </c>
      <c r="G123" s="402"/>
      <c r="H123" s="402"/>
      <c r="I123" s="402"/>
      <c r="J123" s="402"/>
      <c r="K123" s="402"/>
      <c r="L123" s="402"/>
      <c r="M123" s="402"/>
      <c r="N123" s="402"/>
      <c r="O123" s="402"/>
      <c r="P123" s="403"/>
      <c r="Q123" s="85"/>
      <c r="R123" s="384" t="s">
        <v>35</v>
      </c>
      <c r="S123" s="384"/>
      <c r="T123" s="384"/>
      <c r="U123" s="384"/>
      <c r="V123" s="19"/>
      <c r="W123" s="400" t="s">
        <v>6</v>
      </c>
      <c r="X123" s="400"/>
      <c r="Y123" s="400"/>
      <c r="Z123" s="400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385" t="str">
        <f>C108</f>
        <v>Contraloria de Cundinamarca</v>
      </c>
      <c r="G124" s="386"/>
      <c r="H124" s="386"/>
      <c r="I124" s="386"/>
      <c r="J124" s="386"/>
      <c r="K124" s="386"/>
      <c r="L124" s="386"/>
      <c r="M124" s="386"/>
      <c r="N124" s="386"/>
      <c r="O124" s="386"/>
      <c r="P124" s="387"/>
      <c r="Q124" s="91"/>
      <c r="R124" s="388" t="s">
        <v>181</v>
      </c>
      <c r="S124" s="389"/>
      <c r="T124" s="389"/>
      <c r="U124" s="390"/>
      <c r="V124" s="48"/>
      <c r="W124" s="391">
        <v>45167</v>
      </c>
      <c r="X124" s="392"/>
      <c r="Y124" s="392"/>
      <c r="Z124" s="393"/>
      <c r="AA124" s="382">
        <v>5</v>
      </c>
      <c r="AB124" s="383"/>
      <c r="AC124" s="384" t="s">
        <v>9</v>
      </c>
      <c r="AD124" s="382">
        <v>2</v>
      </c>
      <c r="AE124" s="383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385" t="str">
        <f>C112</f>
        <v>SALUD</v>
      </c>
      <c r="G125" s="386"/>
      <c r="H125" s="386"/>
      <c r="I125" s="386"/>
      <c r="J125" s="386"/>
      <c r="K125" s="386"/>
      <c r="L125" s="386"/>
      <c r="M125" s="386"/>
      <c r="N125" s="386"/>
      <c r="O125" s="386"/>
      <c r="P125" s="387"/>
      <c r="Q125" s="92"/>
      <c r="R125" s="388" t="s">
        <v>181</v>
      </c>
      <c r="S125" s="389"/>
      <c r="T125" s="389"/>
      <c r="U125" s="390"/>
      <c r="V125" s="50"/>
      <c r="W125" s="391">
        <v>45167</v>
      </c>
      <c r="X125" s="392"/>
      <c r="Y125" s="392"/>
      <c r="Z125" s="393"/>
      <c r="AA125" s="382">
        <v>3</v>
      </c>
      <c r="AB125" s="383"/>
      <c r="AC125" s="384"/>
      <c r="AD125" s="382">
        <v>10</v>
      </c>
      <c r="AE125" s="383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397" t="s">
        <v>5</v>
      </c>
      <c r="G126" s="398"/>
      <c r="H126" s="398"/>
      <c r="I126" s="398"/>
      <c r="J126" s="398"/>
      <c r="K126" s="398"/>
      <c r="L126" s="398"/>
      <c r="M126" s="398"/>
      <c r="N126" s="398"/>
      <c r="O126" s="398"/>
      <c r="P126" s="399"/>
      <c r="Q126" s="85"/>
      <c r="R126" s="384" t="s">
        <v>35</v>
      </c>
      <c r="S126" s="384"/>
      <c r="T126" s="384"/>
      <c r="U126" s="384"/>
      <c r="V126" s="19"/>
      <c r="W126" s="400" t="s">
        <v>6</v>
      </c>
      <c r="X126" s="400"/>
      <c r="Y126" s="400"/>
      <c r="Z126" s="400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385" t="str">
        <f>C112</f>
        <v>SALUD</v>
      </c>
      <c r="G127" s="386"/>
      <c r="H127" s="386"/>
      <c r="I127" s="386"/>
      <c r="J127" s="386"/>
      <c r="K127" s="386"/>
      <c r="L127" s="386"/>
      <c r="M127" s="386"/>
      <c r="N127" s="386"/>
      <c r="O127" s="386"/>
      <c r="P127" s="387"/>
      <c r="Q127" s="91"/>
      <c r="R127" s="388" t="s">
        <v>177</v>
      </c>
      <c r="S127" s="389"/>
      <c r="T127" s="389"/>
      <c r="U127" s="390"/>
      <c r="V127" s="48"/>
      <c r="W127" s="391">
        <v>45170</v>
      </c>
      <c r="X127" s="392"/>
      <c r="Y127" s="392"/>
      <c r="Z127" s="393"/>
      <c r="AA127" s="382">
        <v>1</v>
      </c>
      <c r="AB127" s="383"/>
      <c r="AC127" s="384" t="s">
        <v>9</v>
      </c>
      <c r="AD127" s="382">
        <v>8</v>
      </c>
      <c r="AE127" s="383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385" t="str">
        <f>C106</f>
        <v>Desarrollo e Inclusión Social</v>
      </c>
      <c r="G128" s="386"/>
      <c r="H128" s="386"/>
      <c r="I128" s="386"/>
      <c r="J128" s="386"/>
      <c r="K128" s="386"/>
      <c r="L128" s="386"/>
      <c r="M128" s="386"/>
      <c r="N128" s="386"/>
      <c r="O128" s="386"/>
      <c r="P128" s="387"/>
      <c r="Q128" s="92"/>
      <c r="R128" s="388" t="s">
        <v>177</v>
      </c>
      <c r="S128" s="389"/>
      <c r="T128" s="389"/>
      <c r="U128" s="390"/>
      <c r="V128" s="50"/>
      <c r="W128" s="391">
        <v>45170</v>
      </c>
      <c r="X128" s="392"/>
      <c r="Y128" s="392"/>
      <c r="Z128" s="393"/>
      <c r="AA128" s="382">
        <v>0</v>
      </c>
      <c r="AB128" s="383"/>
      <c r="AC128" s="384"/>
      <c r="AD128" s="382">
        <v>13</v>
      </c>
      <c r="AE128" s="383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397" t="s">
        <v>5</v>
      </c>
      <c r="G129" s="398"/>
      <c r="H129" s="398"/>
      <c r="I129" s="398"/>
      <c r="J129" s="398"/>
      <c r="K129" s="398"/>
      <c r="L129" s="398"/>
      <c r="M129" s="398"/>
      <c r="N129" s="398"/>
      <c r="O129" s="398"/>
      <c r="P129" s="399"/>
      <c r="Q129" s="85"/>
      <c r="R129" s="384" t="s">
        <v>35</v>
      </c>
      <c r="S129" s="384"/>
      <c r="T129" s="384"/>
      <c r="U129" s="384"/>
      <c r="V129" s="19"/>
      <c r="W129" s="400" t="s">
        <v>6</v>
      </c>
      <c r="X129" s="400"/>
      <c r="Y129" s="400"/>
      <c r="Z129" s="400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385" t="str">
        <f>C110</f>
        <v>AGENCIA DE COMERCIALIZACION</v>
      </c>
      <c r="G130" s="386"/>
      <c r="H130" s="386"/>
      <c r="I130" s="386"/>
      <c r="J130" s="386"/>
      <c r="K130" s="386"/>
      <c r="L130" s="386"/>
      <c r="M130" s="386"/>
      <c r="N130" s="386"/>
      <c r="O130" s="386"/>
      <c r="P130" s="387"/>
      <c r="Q130" s="91"/>
      <c r="R130" s="388" t="s">
        <v>178</v>
      </c>
      <c r="S130" s="389"/>
      <c r="T130" s="389"/>
      <c r="U130" s="390"/>
      <c r="V130" s="48"/>
      <c r="W130" s="391">
        <v>45175</v>
      </c>
      <c r="X130" s="392"/>
      <c r="Y130" s="392"/>
      <c r="Z130" s="393"/>
      <c r="AA130" s="382">
        <v>4</v>
      </c>
      <c r="AB130" s="383"/>
      <c r="AC130" s="384" t="s">
        <v>9</v>
      </c>
      <c r="AD130" s="382">
        <v>3</v>
      </c>
      <c r="AE130" s="383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385" t="str">
        <f>C104</f>
        <v>Planeacion</v>
      </c>
      <c r="G131" s="386"/>
      <c r="H131" s="386"/>
      <c r="I131" s="386"/>
      <c r="J131" s="386"/>
      <c r="K131" s="386"/>
      <c r="L131" s="386"/>
      <c r="M131" s="386"/>
      <c r="N131" s="386"/>
      <c r="O131" s="386"/>
      <c r="P131" s="387"/>
      <c r="Q131" s="92"/>
      <c r="R131" s="441" t="s">
        <v>178</v>
      </c>
      <c r="S131" s="442"/>
      <c r="T131" s="442"/>
      <c r="U131" s="443"/>
      <c r="V131" s="50"/>
      <c r="W131" s="391">
        <v>45175</v>
      </c>
      <c r="X131" s="392"/>
      <c r="Y131" s="392"/>
      <c r="Z131" s="393"/>
      <c r="AA131" s="382">
        <v>3</v>
      </c>
      <c r="AB131" s="383"/>
      <c r="AC131" s="384"/>
      <c r="AD131" s="382" t="s">
        <v>354</v>
      </c>
      <c r="AE131" s="383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430" t="s">
        <v>119</v>
      </c>
      <c r="B134" s="58"/>
      <c r="C134" s="438" t="s">
        <v>0</v>
      </c>
      <c r="D134" s="439"/>
      <c r="E134" s="438">
        <v>1</v>
      </c>
      <c r="F134" s="439"/>
      <c r="G134" s="438">
        <v>2</v>
      </c>
      <c r="H134" s="439"/>
      <c r="I134" s="438">
        <v>3</v>
      </c>
      <c r="J134" s="439"/>
      <c r="K134" s="440">
        <v>4</v>
      </c>
      <c r="L134" s="440"/>
      <c r="M134" s="440">
        <v>5</v>
      </c>
      <c r="N134" s="440"/>
      <c r="O134" s="454">
        <v>5</v>
      </c>
      <c r="P134" s="454"/>
      <c r="Q134" s="33"/>
      <c r="R134" s="454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431"/>
      <c r="B135" s="404">
        <v>1</v>
      </c>
      <c r="C135" s="406" t="str">
        <f>SORTEO!F14</f>
        <v>RIESGOS</v>
      </c>
      <c r="D135" s="407"/>
      <c r="E135" s="432"/>
      <c r="F135" s="433"/>
      <c r="G135" s="436">
        <v>0</v>
      </c>
      <c r="H135" s="187">
        <v>4</v>
      </c>
      <c r="I135" s="412">
        <v>3</v>
      </c>
      <c r="J135" s="160">
        <v>7</v>
      </c>
      <c r="K135" s="418">
        <v>0</v>
      </c>
      <c r="L135" s="160">
        <v>1</v>
      </c>
      <c r="M135" s="418">
        <v>3</v>
      </c>
      <c r="N135" s="160">
        <v>5</v>
      </c>
      <c r="O135" s="455"/>
      <c r="P135" s="86"/>
      <c r="Q135" s="86"/>
      <c r="R135" s="454"/>
      <c r="S135" s="420">
        <v>4</v>
      </c>
      <c r="T135" s="421">
        <v>2</v>
      </c>
      <c r="U135" s="421">
        <v>2</v>
      </c>
      <c r="V135" s="421">
        <v>0</v>
      </c>
      <c r="W135" s="420">
        <v>0</v>
      </c>
      <c r="X135" s="423">
        <f>H135+J135+L135+N135</f>
        <v>17</v>
      </c>
      <c r="Y135" s="423">
        <f>H136+J136+L136+N136</f>
        <v>16</v>
      </c>
      <c r="Z135" s="423">
        <f>+X135-Y135</f>
        <v>1</v>
      </c>
      <c r="AA135" s="461">
        <f>G135+I135+K135+M135</f>
        <v>6</v>
      </c>
      <c r="AB135" s="456">
        <v>2</v>
      </c>
    </row>
    <row r="136" spans="1:31" ht="15" customHeight="1" x14ac:dyDescent="0.3">
      <c r="A136" s="431"/>
      <c r="B136" s="405"/>
      <c r="C136" s="408"/>
      <c r="D136" s="409"/>
      <c r="E136" s="434"/>
      <c r="F136" s="435"/>
      <c r="G136" s="437"/>
      <c r="H136" s="187">
        <v>5</v>
      </c>
      <c r="I136" s="413"/>
      <c r="J136" s="160">
        <v>2</v>
      </c>
      <c r="K136" s="418"/>
      <c r="L136" s="160">
        <v>6</v>
      </c>
      <c r="M136" s="418"/>
      <c r="N136" s="160">
        <v>3</v>
      </c>
      <c r="O136" s="455"/>
      <c r="P136" s="86"/>
      <c r="Q136" s="86"/>
      <c r="R136" s="454"/>
      <c r="S136" s="420"/>
      <c r="T136" s="422"/>
      <c r="U136" s="422"/>
      <c r="V136" s="422"/>
      <c r="W136" s="420"/>
      <c r="X136" s="420"/>
      <c r="Y136" s="420"/>
      <c r="Z136" s="420"/>
      <c r="AA136" s="461"/>
      <c r="AB136" s="456"/>
    </row>
    <row r="137" spans="1:31" ht="15" customHeight="1" x14ac:dyDescent="0.3">
      <c r="A137" s="431"/>
      <c r="B137" s="404">
        <v>2</v>
      </c>
      <c r="C137" s="406" t="str">
        <f>SORTEO!F15</f>
        <v>Empresa Ferrea Regional</v>
      </c>
      <c r="D137" s="407"/>
      <c r="E137" s="410">
        <v>3</v>
      </c>
      <c r="F137" s="160">
        <v>5</v>
      </c>
      <c r="G137" s="414"/>
      <c r="H137" s="415"/>
      <c r="I137" s="412">
        <v>1</v>
      </c>
      <c r="J137" s="160">
        <v>3</v>
      </c>
      <c r="K137" s="418">
        <v>0</v>
      </c>
      <c r="L137" s="160">
        <v>2</v>
      </c>
      <c r="M137" s="418">
        <v>1</v>
      </c>
      <c r="N137" s="160">
        <v>4</v>
      </c>
      <c r="O137" s="455"/>
      <c r="P137" s="86"/>
      <c r="Q137" s="86"/>
      <c r="R137" s="454"/>
      <c r="S137" s="420">
        <v>4</v>
      </c>
      <c r="T137" s="421">
        <v>1</v>
      </c>
      <c r="U137" s="421">
        <v>1</v>
      </c>
      <c r="V137" s="421">
        <v>2</v>
      </c>
      <c r="W137" s="420">
        <v>0</v>
      </c>
      <c r="X137" s="423">
        <f>F137+J137+L137+N137</f>
        <v>14</v>
      </c>
      <c r="Y137" s="423">
        <f>F138+J138+L138+N138</f>
        <v>15</v>
      </c>
      <c r="Z137" s="423">
        <f>+X137-Y137</f>
        <v>-1</v>
      </c>
      <c r="AA137" s="427">
        <f>E137+I137+K137+M137</f>
        <v>5</v>
      </c>
      <c r="AB137" s="450">
        <v>3</v>
      </c>
    </row>
    <row r="138" spans="1:31" ht="15" customHeight="1" x14ac:dyDescent="0.3">
      <c r="A138" s="431"/>
      <c r="B138" s="405"/>
      <c r="C138" s="408"/>
      <c r="D138" s="409"/>
      <c r="E138" s="411"/>
      <c r="F138" s="160">
        <v>4</v>
      </c>
      <c r="G138" s="416"/>
      <c r="H138" s="417"/>
      <c r="I138" s="413"/>
      <c r="J138" s="160">
        <v>3</v>
      </c>
      <c r="K138" s="418"/>
      <c r="L138" s="160">
        <v>4</v>
      </c>
      <c r="M138" s="418"/>
      <c r="N138" s="160">
        <v>4</v>
      </c>
      <c r="O138" s="455"/>
      <c r="P138" s="86"/>
      <c r="Q138" s="86"/>
      <c r="R138" s="454"/>
      <c r="S138" s="420"/>
      <c r="T138" s="422"/>
      <c r="U138" s="422"/>
      <c r="V138" s="422"/>
      <c r="W138" s="420"/>
      <c r="X138" s="420"/>
      <c r="Y138" s="420"/>
      <c r="Z138" s="420"/>
      <c r="AA138" s="428"/>
      <c r="AB138" s="450"/>
    </row>
    <row r="139" spans="1:31" ht="15" customHeight="1" x14ac:dyDescent="0.3">
      <c r="A139" s="431"/>
      <c r="B139" s="404">
        <v>3</v>
      </c>
      <c r="C139" s="406" t="str">
        <f>SORTEO!F16</f>
        <v>Gobierno</v>
      </c>
      <c r="D139" s="407"/>
      <c r="E139" s="410">
        <v>0</v>
      </c>
      <c r="F139" s="160">
        <v>2</v>
      </c>
      <c r="G139" s="412">
        <v>1</v>
      </c>
      <c r="H139" s="160">
        <v>3</v>
      </c>
      <c r="I139" s="414"/>
      <c r="J139" s="415"/>
      <c r="K139" s="418">
        <v>0</v>
      </c>
      <c r="L139" s="160">
        <v>2</v>
      </c>
      <c r="M139" s="418">
        <v>3</v>
      </c>
      <c r="N139" s="160">
        <v>3</v>
      </c>
      <c r="O139" s="455"/>
      <c r="P139" s="86"/>
      <c r="Q139" s="86"/>
      <c r="R139" s="454"/>
      <c r="S139" s="420">
        <v>4</v>
      </c>
      <c r="T139" s="421">
        <v>1</v>
      </c>
      <c r="U139" s="421">
        <v>2</v>
      </c>
      <c r="V139" s="421">
        <v>1</v>
      </c>
      <c r="W139" s="420">
        <v>0</v>
      </c>
      <c r="X139" s="423">
        <f>F139+H139+L139+N139</f>
        <v>10</v>
      </c>
      <c r="Y139" s="423">
        <f>F140+H140+L140+N140</f>
        <v>19</v>
      </c>
      <c r="Z139" s="420">
        <f>+X139-Y139</f>
        <v>-9</v>
      </c>
      <c r="AA139" s="427">
        <f>E139+G139+K139+M139</f>
        <v>4</v>
      </c>
      <c r="AB139" s="450">
        <v>4</v>
      </c>
    </row>
    <row r="140" spans="1:31" ht="15" customHeight="1" x14ac:dyDescent="0.3">
      <c r="A140" s="431"/>
      <c r="B140" s="405"/>
      <c r="C140" s="408"/>
      <c r="D140" s="409"/>
      <c r="E140" s="411"/>
      <c r="F140" s="160">
        <v>7</v>
      </c>
      <c r="G140" s="413"/>
      <c r="H140" s="160">
        <v>3</v>
      </c>
      <c r="I140" s="416"/>
      <c r="J140" s="417"/>
      <c r="K140" s="418"/>
      <c r="L140" s="160">
        <v>8</v>
      </c>
      <c r="M140" s="418"/>
      <c r="N140" s="160">
        <v>1</v>
      </c>
      <c r="O140" s="455"/>
      <c r="P140" s="86"/>
      <c r="Q140" s="86"/>
      <c r="R140" s="454"/>
      <c r="S140" s="420"/>
      <c r="T140" s="422"/>
      <c r="U140" s="422"/>
      <c r="V140" s="422"/>
      <c r="W140" s="420"/>
      <c r="X140" s="420"/>
      <c r="Y140" s="420"/>
      <c r="Z140" s="420"/>
      <c r="AA140" s="428"/>
      <c r="AB140" s="450"/>
    </row>
    <row r="141" spans="1:31" ht="15" customHeight="1" x14ac:dyDescent="0.3">
      <c r="A141" s="431"/>
      <c r="B141" s="404">
        <v>4</v>
      </c>
      <c r="C141" s="406" t="str">
        <f>SORTEO!F17</f>
        <v>ICCU</v>
      </c>
      <c r="D141" s="407"/>
      <c r="E141" s="410">
        <v>3</v>
      </c>
      <c r="F141" s="160">
        <v>6</v>
      </c>
      <c r="G141" s="412">
        <v>3</v>
      </c>
      <c r="H141" s="160">
        <v>4</v>
      </c>
      <c r="I141" s="412">
        <v>3</v>
      </c>
      <c r="J141" s="160">
        <v>8</v>
      </c>
      <c r="K141" s="426"/>
      <c r="L141" s="426"/>
      <c r="M141" s="418">
        <v>3</v>
      </c>
      <c r="N141" s="160">
        <v>11</v>
      </c>
      <c r="O141" s="455"/>
      <c r="P141" s="86"/>
      <c r="Q141" s="86"/>
      <c r="R141" s="454"/>
      <c r="S141" s="420">
        <v>4</v>
      </c>
      <c r="T141" s="421">
        <v>4</v>
      </c>
      <c r="U141" s="421">
        <v>0</v>
      </c>
      <c r="V141" s="421">
        <v>0</v>
      </c>
      <c r="W141" s="420">
        <v>0</v>
      </c>
      <c r="X141" s="423">
        <f>F141+H141+J141+N141</f>
        <v>29</v>
      </c>
      <c r="Y141" s="423">
        <f>F142+H142+J142+N142</f>
        <v>7</v>
      </c>
      <c r="Z141" s="420">
        <f>+X141-Y141</f>
        <v>22</v>
      </c>
      <c r="AA141" s="427">
        <f>E141+G141+I141+M141</f>
        <v>12</v>
      </c>
      <c r="AB141" s="456">
        <v>1</v>
      </c>
    </row>
    <row r="142" spans="1:31" ht="15" customHeight="1" x14ac:dyDescent="0.3">
      <c r="A142" s="431"/>
      <c r="B142" s="405"/>
      <c r="C142" s="408"/>
      <c r="D142" s="409"/>
      <c r="E142" s="411"/>
      <c r="F142" s="160">
        <v>1</v>
      </c>
      <c r="G142" s="413"/>
      <c r="H142" s="160">
        <v>2</v>
      </c>
      <c r="I142" s="413"/>
      <c r="J142" s="160">
        <v>2</v>
      </c>
      <c r="K142" s="426"/>
      <c r="L142" s="426"/>
      <c r="M142" s="418"/>
      <c r="N142" s="160">
        <v>2</v>
      </c>
      <c r="O142" s="455"/>
      <c r="P142" s="86"/>
      <c r="Q142" s="86"/>
      <c r="R142" s="454"/>
      <c r="S142" s="420"/>
      <c r="T142" s="422"/>
      <c r="U142" s="422"/>
      <c r="V142" s="422"/>
      <c r="W142" s="420"/>
      <c r="X142" s="420"/>
      <c r="Y142" s="420"/>
      <c r="Z142" s="420"/>
      <c r="AA142" s="428"/>
      <c r="AB142" s="456"/>
    </row>
    <row r="143" spans="1:31" ht="15" customHeight="1" x14ac:dyDescent="0.3">
      <c r="A143" s="431"/>
      <c r="B143" s="404">
        <v>5</v>
      </c>
      <c r="C143" s="406" t="str">
        <f>SORTEO!F18</f>
        <v>Mujer y Equidad de Genero</v>
      </c>
      <c r="D143" s="407"/>
      <c r="E143" s="410">
        <v>0</v>
      </c>
      <c r="F143" s="160">
        <v>3</v>
      </c>
      <c r="G143" s="412">
        <v>1</v>
      </c>
      <c r="H143" s="160">
        <v>4</v>
      </c>
      <c r="I143" s="412">
        <v>0</v>
      </c>
      <c r="J143" s="160">
        <v>1</v>
      </c>
      <c r="K143" s="418">
        <v>0</v>
      </c>
      <c r="L143" s="160">
        <v>2</v>
      </c>
      <c r="M143" s="426"/>
      <c r="N143" s="426"/>
      <c r="O143" s="455"/>
      <c r="P143" s="86"/>
      <c r="Q143" s="86"/>
      <c r="R143" s="454"/>
      <c r="S143" s="420">
        <v>4</v>
      </c>
      <c r="T143" s="421">
        <v>0</v>
      </c>
      <c r="U143" s="421">
        <v>3</v>
      </c>
      <c r="V143" s="421">
        <v>1</v>
      </c>
      <c r="W143" s="420">
        <v>0</v>
      </c>
      <c r="X143" s="423">
        <f>F143+H143+J143+L143</f>
        <v>10</v>
      </c>
      <c r="Y143" s="423">
        <f>F144+H144+J144+L144</f>
        <v>23</v>
      </c>
      <c r="Z143" s="420">
        <f>+X143-Y143</f>
        <v>-13</v>
      </c>
      <c r="AA143" s="427">
        <f>E143+G143+I143+K143</f>
        <v>1</v>
      </c>
      <c r="AB143" s="450">
        <v>5</v>
      </c>
    </row>
    <row r="144" spans="1:31" ht="15" customHeight="1" x14ac:dyDescent="0.3">
      <c r="A144" s="431"/>
      <c r="B144" s="405"/>
      <c r="C144" s="408"/>
      <c r="D144" s="409"/>
      <c r="E144" s="411"/>
      <c r="F144" s="160">
        <v>5</v>
      </c>
      <c r="G144" s="413"/>
      <c r="H144" s="160">
        <v>4</v>
      </c>
      <c r="I144" s="413"/>
      <c r="J144" s="160">
        <v>3</v>
      </c>
      <c r="K144" s="418"/>
      <c r="L144" s="160">
        <v>11</v>
      </c>
      <c r="M144" s="426"/>
      <c r="N144" s="426"/>
      <c r="O144" s="455"/>
      <c r="P144" s="86"/>
      <c r="Q144" s="86"/>
      <c r="R144" s="454"/>
      <c r="S144" s="420"/>
      <c r="T144" s="422"/>
      <c r="U144" s="422"/>
      <c r="V144" s="422"/>
      <c r="W144" s="420"/>
      <c r="X144" s="420"/>
      <c r="Y144" s="420"/>
      <c r="Z144" s="420"/>
      <c r="AA144" s="428"/>
      <c r="AB144" s="450"/>
    </row>
    <row r="145" spans="1:31" ht="16.5" customHeight="1" x14ac:dyDescent="0.3"/>
    <row r="146" spans="1:31" ht="15" customHeight="1" x14ac:dyDescent="0.3">
      <c r="A146" s="429" t="s">
        <v>185</v>
      </c>
      <c r="B146" s="429"/>
      <c r="C146" s="429"/>
      <c r="D146" s="429"/>
      <c r="E146" s="429"/>
      <c r="F146" s="429"/>
      <c r="G146" s="429"/>
      <c r="H146" s="429"/>
      <c r="I146" s="429"/>
      <c r="J146" s="429"/>
      <c r="K146" s="429"/>
      <c r="L146" s="429"/>
      <c r="M146" s="429"/>
      <c r="N146" s="429"/>
      <c r="O146" s="429"/>
      <c r="P146" s="429"/>
      <c r="Q146" s="429"/>
      <c r="R146" s="429"/>
      <c r="S146" s="429"/>
      <c r="T146" s="429"/>
      <c r="U146" s="429"/>
      <c r="V146" s="429"/>
      <c r="W146" s="429"/>
      <c r="X146" s="429"/>
      <c r="Y146" s="429"/>
      <c r="Z146" s="429"/>
      <c r="AA146" s="429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444" t="s">
        <v>2</v>
      </c>
      <c r="AC147" s="444"/>
      <c r="AD147" s="444"/>
      <c r="AE147" s="444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65" t="s">
        <v>5</v>
      </c>
      <c r="G148" s="466"/>
      <c r="H148" s="466"/>
      <c r="I148" s="466"/>
      <c r="J148" s="466"/>
      <c r="K148" s="466"/>
      <c r="L148" s="466"/>
      <c r="M148" s="466"/>
      <c r="N148" s="466"/>
      <c r="O148" s="466"/>
      <c r="P148" s="467"/>
      <c r="Q148" s="84"/>
      <c r="R148" s="384" t="s">
        <v>35</v>
      </c>
      <c r="S148" s="384"/>
      <c r="T148" s="384"/>
      <c r="U148" s="384"/>
      <c r="V148" s="19"/>
      <c r="W148" s="384" t="s">
        <v>6</v>
      </c>
      <c r="X148" s="384"/>
      <c r="Y148" s="384"/>
      <c r="Z148" s="384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385" t="str">
        <f>C143</f>
        <v>Mujer y Equidad de Genero</v>
      </c>
      <c r="G149" s="386"/>
      <c r="H149" s="386"/>
      <c r="I149" s="386"/>
      <c r="J149" s="386"/>
      <c r="K149" s="386"/>
      <c r="L149" s="386"/>
      <c r="M149" s="386"/>
      <c r="N149" s="386"/>
      <c r="O149" s="386"/>
      <c r="P149" s="387"/>
      <c r="Q149" s="91"/>
      <c r="R149" s="388" t="s">
        <v>177</v>
      </c>
      <c r="S149" s="389"/>
      <c r="T149" s="389"/>
      <c r="U149" s="390"/>
      <c r="V149" s="48"/>
      <c r="W149" s="394">
        <v>45154</v>
      </c>
      <c r="X149" s="395"/>
      <c r="Y149" s="395"/>
      <c r="Z149" s="396"/>
      <c r="AA149" s="382">
        <v>5</v>
      </c>
      <c r="AB149" s="383"/>
      <c r="AC149" s="384" t="s">
        <v>9</v>
      </c>
      <c r="AD149" s="382">
        <v>3</v>
      </c>
      <c r="AE149" s="383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385" t="str">
        <f>C141</f>
        <v>ICCU</v>
      </c>
      <c r="G150" s="386"/>
      <c r="H150" s="386"/>
      <c r="I150" s="386"/>
      <c r="J150" s="386"/>
      <c r="K150" s="386"/>
      <c r="L150" s="386"/>
      <c r="M150" s="386"/>
      <c r="N150" s="386"/>
      <c r="O150" s="386"/>
      <c r="P150" s="387"/>
      <c r="Q150" s="91"/>
      <c r="R150" s="388" t="s">
        <v>177</v>
      </c>
      <c r="S150" s="389"/>
      <c r="T150" s="389"/>
      <c r="U150" s="390"/>
      <c r="V150" s="89"/>
      <c r="W150" s="394">
        <v>45154</v>
      </c>
      <c r="X150" s="395"/>
      <c r="Y150" s="395"/>
      <c r="Z150" s="396"/>
      <c r="AA150" s="382">
        <v>2</v>
      </c>
      <c r="AB150" s="383"/>
      <c r="AC150" s="384"/>
      <c r="AD150" s="382">
        <v>8</v>
      </c>
      <c r="AE150" s="383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397" t="s">
        <v>5</v>
      </c>
      <c r="G151" s="398"/>
      <c r="H151" s="398"/>
      <c r="I151" s="398"/>
      <c r="J151" s="398"/>
      <c r="K151" s="398"/>
      <c r="L151" s="398"/>
      <c r="M151" s="398"/>
      <c r="N151" s="398"/>
      <c r="O151" s="398"/>
      <c r="P151" s="399"/>
      <c r="Q151" s="85"/>
      <c r="R151" s="384" t="s">
        <v>35</v>
      </c>
      <c r="S151" s="384"/>
      <c r="T151" s="384"/>
      <c r="U151" s="384"/>
      <c r="V151" s="19"/>
      <c r="W151" s="400" t="s">
        <v>6</v>
      </c>
      <c r="X151" s="400"/>
      <c r="Y151" s="400"/>
      <c r="Z151" s="400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385" t="str">
        <f>C143</f>
        <v>Mujer y Equidad de Genero</v>
      </c>
      <c r="G152" s="386"/>
      <c r="H152" s="386"/>
      <c r="I152" s="386"/>
      <c r="J152" s="386"/>
      <c r="K152" s="386"/>
      <c r="L152" s="386"/>
      <c r="M152" s="386"/>
      <c r="N152" s="386"/>
      <c r="O152" s="386"/>
      <c r="P152" s="387"/>
      <c r="Q152" s="91"/>
      <c r="R152" s="388" t="s">
        <v>181</v>
      </c>
      <c r="S152" s="389"/>
      <c r="T152" s="389"/>
      <c r="U152" s="390"/>
      <c r="V152" s="48"/>
      <c r="W152" s="391">
        <v>45162</v>
      </c>
      <c r="X152" s="392"/>
      <c r="Y152" s="392"/>
      <c r="Z152" s="393"/>
      <c r="AA152" s="382">
        <v>4</v>
      </c>
      <c r="AB152" s="383"/>
      <c r="AC152" s="424" t="s">
        <v>9</v>
      </c>
      <c r="AD152" s="382">
        <v>4</v>
      </c>
      <c r="AE152" s="383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385" t="str">
        <f>C141</f>
        <v>ICCU</v>
      </c>
      <c r="G153" s="386"/>
      <c r="H153" s="386"/>
      <c r="I153" s="386"/>
      <c r="J153" s="386"/>
      <c r="K153" s="386"/>
      <c r="L153" s="386"/>
      <c r="M153" s="386"/>
      <c r="N153" s="386"/>
      <c r="O153" s="386"/>
      <c r="P153" s="387"/>
      <c r="Q153" s="91"/>
      <c r="R153" s="388" t="s">
        <v>181</v>
      </c>
      <c r="S153" s="389"/>
      <c r="T153" s="389"/>
      <c r="U153" s="390"/>
      <c r="V153" s="48"/>
      <c r="W153" s="391">
        <v>45162</v>
      </c>
      <c r="X153" s="392"/>
      <c r="Y153" s="392"/>
      <c r="Z153" s="393"/>
      <c r="AA153" s="382">
        <v>1</v>
      </c>
      <c r="AB153" s="383"/>
      <c r="AC153" s="425"/>
      <c r="AD153" s="382">
        <v>6</v>
      </c>
      <c r="AE153" s="383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01" t="s">
        <v>5</v>
      </c>
      <c r="G154" s="402"/>
      <c r="H154" s="402"/>
      <c r="I154" s="402"/>
      <c r="J154" s="402"/>
      <c r="K154" s="402"/>
      <c r="L154" s="402"/>
      <c r="M154" s="402"/>
      <c r="N154" s="402"/>
      <c r="O154" s="402"/>
      <c r="P154" s="403"/>
      <c r="Q154" s="85"/>
      <c r="R154" s="384" t="s">
        <v>35</v>
      </c>
      <c r="S154" s="384"/>
      <c r="T154" s="384"/>
      <c r="U154" s="384"/>
      <c r="V154" s="19"/>
      <c r="W154" s="400" t="s">
        <v>6</v>
      </c>
      <c r="X154" s="400"/>
      <c r="Y154" s="400"/>
      <c r="Z154" s="400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385" t="str">
        <f>C139</f>
        <v>Gobierno</v>
      </c>
      <c r="G155" s="386"/>
      <c r="H155" s="386"/>
      <c r="I155" s="386"/>
      <c r="J155" s="386"/>
      <c r="K155" s="386"/>
      <c r="L155" s="386"/>
      <c r="M155" s="386"/>
      <c r="N155" s="386"/>
      <c r="O155" s="386"/>
      <c r="P155" s="387"/>
      <c r="Q155" s="91"/>
      <c r="R155" s="388" t="s">
        <v>178</v>
      </c>
      <c r="S155" s="389"/>
      <c r="T155" s="389"/>
      <c r="U155" s="390"/>
      <c r="V155" s="48"/>
      <c r="W155" s="391">
        <v>45168</v>
      </c>
      <c r="X155" s="392"/>
      <c r="Y155" s="392"/>
      <c r="Z155" s="393"/>
      <c r="AA155" s="382">
        <v>3</v>
      </c>
      <c r="AB155" s="383"/>
      <c r="AC155" s="384" t="s">
        <v>9</v>
      </c>
      <c r="AD155" s="382">
        <v>3</v>
      </c>
      <c r="AE155" s="383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385" t="str">
        <f>C143</f>
        <v>Mujer y Equidad de Genero</v>
      </c>
      <c r="G156" s="386"/>
      <c r="H156" s="386"/>
      <c r="I156" s="386"/>
      <c r="J156" s="386"/>
      <c r="K156" s="386"/>
      <c r="L156" s="386"/>
      <c r="M156" s="386"/>
      <c r="N156" s="386"/>
      <c r="O156" s="386"/>
      <c r="P156" s="387"/>
      <c r="Q156" s="92"/>
      <c r="R156" s="388" t="s">
        <v>178</v>
      </c>
      <c r="S156" s="389"/>
      <c r="T156" s="389"/>
      <c r="U156" s="390"/>
      <c r="V156" s="50"/>
      <c r="W156" s="391">
        <v>45168</v>
      </c>
      <c r="X156" s="392"/>
      <c r="Y156" s="392"/>
      <c r="Z156" s="393"/>
      <c r="AA156" s="382">
        <v>11</v>
      </c>
      <c r="AB156" s="383"/>
      <c r="AC156" s="384"/>
      <c r="AD156" s="382">
        <v>2</v>
      </c>
      <c r="AE156" s="383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397" t="s">
        <v>5</v>
      </c>
      <c r="G157" s="398"/>
      <c r="H157" s="398"/>
      <c r="I157" s="398"/>
      <c r="J157" s="398"/>
      <c r="K157" s="398"/>
      <c r="L157" s="398"/>
      <c r="M157" s="398"/>
      <c r="N157" s="398"/>
      <c r="O157" s="398"/>
      <c r="P157" s="399"/>
      <c r="Q157" s="85"/>
      <c r="R157" s="384" t="s">
        <v>35</v>
      </c>
      <c r="S157" s="384"/>
      <c r="T157" s="384"/>
      <c r="U157" s="384"/>
      <c r="V157" s="19"/>
      <c r="W157" s="400" t="s">
        <v>6</v>
      </c>
      <c r="X157" s="400"/>
      <c r="Y157" s="400"/>
      <c r="Z157" s="400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385" t="str">
        <f>C143</f>
        <v>Mujer y Equidad de Genero</v>
      </c>
      <c r="G158" s="386"/>
      <c r="H158" s="386"/>
      <c r="I158" s="386"/>
      <c r="J158" s="386"/>
      <c r="K158" s="386"/>
      <c r="L158" s="386"/>
      <c r="M158" s="386"/>
      <c r="N158" s="386"/>
      <c r="O158" s="386"/>
      <c r="P158" s="387"/>
      <c r="Q158" s="91"/>
      <c r="R158" s="388" t="s">
        <v>181</v>
      </c>
      <c r="S158" s="389"/>
      <c r="T158" s="389"/>
      <c r="U158" s="390"/>
      <c r="V158" s="48"/>
      <c r="W158" s="391">
        <v>45173</v>
      </c>
      <c r="X158" s="392"/>
      <c r="Y158" s="392"/>
      <c r="Z158" s="393"/>
      <c r="AA158" s="382">
        <v>3</v>
      </c>
      <c r="AB158" s="383"/>
      <c r="AC158" s="424" t="s">
        <v>9</v>
      </c>
      <c r="AD158" s="382">
        <v>1</v>
      </c>
      <c r="AE158" s="383"/>
    </row>
    <row r="159" spans="1:31" ht="15" customHeight="1" x14ac:dyDescent="0.3">
      <c r="A159" s="195" t="s">
        <v>349</v>
      </c>
      <c r="B159" s="6"/>
      <c r="C159" s="75" t="str">
        <f>C135</f>
        <v>RIESGOS</v>
      </c>
      <c r="D159" s="90"/>
      <c r="E159" s="90"/>
      <c r="F159" s="385" t="str">
        <f>C137</f>
        <v>Empresa Ferrea Regional</v>
      </c>
      <c r="G159" s="386"/>
      <c r="H159" s="386"/>
      <c r="I159" s="386"/>
      <c r="J159" s="386"/>
      <c r="K159" s="386"/>
      <c r="L159" s="386"/>
      <c r="M159" s="386"/>
      <c r="N159" s="386"/>
      <c r="O159" s="386"/>
      <c r="P159" s="387"/>
      <c r="Q159" s="92"/>
      <c r="R159" s="388" t="s">
        <v>177</v>
      </c>
      <c r="S159" s="389"/>
      <c r="T159" s="389"/>
      <c r="U159" s="390"/>
      <c r="V159" s="50"/>
      <c r="W159" s="451">
        <v>45180</v>
      </c>
      <c r="X159" s="452"/>
      <c r="Y159" s="452"/>
      <c r="Z159" s="453"/>
      <c r="AA159" s="382">
        <v>4</v>
      </c>
      <c r="AB159" s="383"/>
      <c r="AC159" s="425"/>
      <c r="AD159" s="382">
        <v>5</v>
      </c>
      <c r="AE159" s="383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397" t="s">
        <v>5</v>
      </c>
      <c r="G160" s="398"/>
      <c r="H160" s="398"/>
      <c r="I160" s="398"/>
      <c r="J160" s="398"/>
      <c r="K160" s="398"/>
      <c r="L160" s="398"/>
      <c r="M160" s="398"/>
      <c r="N160" s="398"/>
      <c r="O160" s="398"/>
      <c r="P160" s="399"/>
      <c r="Q160" s="85"/>
      <c r="R160" s="384" t="s">
        <v>35</v>
      </c>
      <c r="S160" s="384"/>
      <c r="T160" s="384"/>
      <c r="U160" s="384"/>
      <c r="V160" s="19"/>
      <c r="W160" s="400" t="s">
        <v>6</v>
      </c>
      <c r="X160" s="400"/>
      <c r="Y160" s="400"/>
      <c r="Z160" s="400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385" t="str">
        <f>C141</f>
        <v>ICCU</v>
      </c>
      <c r="G161" s="386"/>
      <c r="H161" s="386"/>
      <c r="I161" s="386"/>
      <c r="J161" s="386"/>
      <c r="K161" s="386"/>
      <c r="L161" s="386"/>
      <c r="M161" s="386"/>
      <c r="N161" s="386"/>
      <c r="O161" s="386"/>
      <c r="P161" s="387"/>
      <c r="Q161" s="91"/>
      <c r="R161" s="388" t="s">
        <v>177</v>
      </c>
      <c r="S161" s="389"/>
      <c r="T161" s="389"/>
      <c r="U161" s="390"/>
      <c r="V161" s="48"/>
      <c r="W161" s="391">
        <v>45176</v>
      </c>
      <c r="X161" s="392"/>
      <c r="Y161" s="392"/>
      <c r="Z161" s="393"/>
      <c r="AA161" s="382">
        <v>2</v>
      </c>
      <c r="AB161" s="383"/>
      <c r="AC161" s="424" t="s">
        <v>9</v>
      </c>
      <c r="AD161" s="382">
        <v>4</v>
      </c>
      <c r="AE161" s="383"/>
    </row>
    <row r="162" spans="1:31" ht="15" customHeight="1" x14ac:dyDescent="0.3">
      <c r="A162" s="195" t="s">
        <v>313</v>
      </c>
      <c r="B162" s="6"/>
      <c r="C162" s="75" t="str">
        <f>C139</f>
        <v>Gobierno</v>
      </c>
      <c r="D162" s="90"/>
      <c r="E162" s="90"/>
      <c r="F162" s="385" t="str">
        <f>C135</f>
        <v>RIESGOS</v>
      </c>
      <c r="G162" s="386"/>
      <c r="H162" s="386"/>
      <c r="I162" s="386"/>
      <c r="J162" s="386"/>
      <c r="K162" s="386"/>
      <c r="L162" s="386"/>
      <c r="M162" s="386"/>
      <c r="N162" s="386"/>
      <c r="O162" s="386"/>
      <c r="P162" s="387"/>
      <c r="Q162" s="92"/>
      <c r="R162" s="441" t="s">
        <v>177</v>
      </c>
      <c r="S162" s="442"/>
      <c r="T162" s="442"/>
      <c r="U162" s="443"/>
      <c r="V162" s="50"/>
      <c r="W162" s="451">
        <v>45177</v>
      </c>
      <c r="X162" s="452"/>
      <c r="Y162" s="452"/>
      <c r="Z162" s="453"/>
      <c r="AA162" s="382">
        <v>2</v>
      </c>
      <c r="AB162" s="383"/>
      <c r="AC162" s="425"/>
      <c r="AD162" s="382">
        <v>7</v>
      </c>
      <c r="AE162" s="383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430" t="s">
        <v>120</v>
      </c>
      <c r="B164" s="58"/>
      <c r="C164" s="438" t="s">
        <v>0</v>
      </c>
      <c r="D164" s="439"/>
      <c r="E164" s="438">
        <v>1</v>
      </c>
      <c r="F164" s="439"/>
      <c r="G164" s="438">
        <v>2</v>
      </c>
      <c r="H164" s="439"/>
      <c r="I164" s="438">
        <v>3</v>
      </c>
      <c r="J164" s="439"/>
      <c r="K164" s="440">
        <v>4</v>
      </c>
      <c r="L164" s="440"/>
      <c r="M164" s="440">
        <v>5</v>
      </c>
      <c r="N164" s="440"/>
      <c r="O164" s="454">
        <v>5</v>
      </c>
      <c r="P164" s="454"/>
      <c r="Q164" s="33"/>
      <c r="R164" s="454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431"/>
      <c r="B165" s="404">
        <v>1</v>
      </c>
      <c r="C165" s="406" t="str">
        <f>SORTEO!I14</f>
        <v>General</v>
      </c>
      <c r="D165" s="407"/>
      <c r="E165" s="432"/>
      <c r="F165" s="433"/>
      <c r="G165" s="436">
        <v>3</v>
      </c>
      <c r="H165" s="187">
        <v>3</v>
      </c>
      <c r="I165" s="412">
        <v>3</v>
      </c>
      <c r="J165" s="160">
        <v>3</v>
      </c>
      <c r="K165" s="418">
        <v>3</v>
      </c>
      <c r="L165" s="160">
        <v>3</v>
      </c>
      <c r="M165" s="418">
        <v>3</v>
      </c>
      <c r="N165" s="160">
        <v>7</v>
      </c>
      <c r="O165" s="419"/>
      <c r="P165" s="159"/>
      <c r="Q165" s="159"/>
      <c r="R165" s="454"/>
      <c r="S165" s="420">
        <v>4</v>
      </c>
      <c r="T165" s="421">
        <v>4</v>
      </c>
      <c r="U165" s="421">
        <v>0</v>
      </c>
      <c r="V165" s="421">
        <v>0</v>
      </c>
      <c r="W165" s="420">
        <v>0</v>
      </c>
      <c r="X165" s="423">
        <f>H165+J165+L165+N165</f>
        <v>16</v>
      </c>
      <c r="Y165" s="423">
        <f>H166+J166+L166+N166</f>
        <v>2</v>
      </c>
      <c r="Z165" s="423">
        <f>+X165-Y165</f>
        <v>14</v>
      </c>
      <c r="AA165" s="461">
        <f>G165+I165+K165+M165</f>
        <v>12</v>
      </c>
      <c r="AB165" s="471">
        <v>1</v>
      </c>
    </row>
    <row r="166" spans="1:31" ht="15" customHeight="1" x14ac:dyDescent="0.3">
      <c r="A166" s="431"/>
      <c r="B166" s="405"/>
      <c r="C166" s="408"/>
      <c r="D166" s="409"/>
      <c r="E166" s="434"/>
      <c r="F166" s="435"/>
      <c r="G166" s="437"/>
      <c r="H166" s="187">
        <v>0</v>
      </c>
      <c r="I166" s="413"/>
      <c r="J166" s="160">
        <v>0</v>
      </c>
      <c r="K166" s="418"/>
      <c r="L166" s="160">
        <v>2</v>
      </c>
      <c r="M166" s="418"/>
      <c r="N166" s="160">
        <v>0</v>
      </c>
      <c r="O166" s="419"/>
      <c r="P166" s="159"/>
      <c r="Q166" s="159"/>
      <c r="R166" s="454"/>
      <c r="S166" s="420"/>
      <c r="T166" s="422"/>
      <c r="U166" s="422"/>
      <c r="V166" s="422"/>
      <c r="W166" s="420"/>
      <c r="X166" s="420"/>
      <c r="Y166" s="420"/>
      <c r="Z166" s="420"/>
      <c r="AA166" s="461"/>
      <c r="AB166" s="471"/>
    </row>
    <row r="167" spans="1:31" ht="15" customHeight="1" x14ac:dyDescent="0.3">
      <c r="A167" s="431"/>
      <c r="B167" s="404">
        <v>2</v>
      </c>
      <c r="C167" s="406" t="str">
        <f>SORTEO!I15</f>
        <v>CORPORACION SOCIAL</v>
      </c>
      <c r="D167" s="407"/>
      <c r="E167" s="445">
        <v>0</v>
      </c>
      <c r="F167" s="134">
        <v>0</v>
      </c>
      <c r="G167" s="414"/>
      <c r="H167" s="415"/>
      <c r="I167" s="447">
        <v>0</v>
      </c>
      <c r="J167" s="134">
        <v>0</v>
      </c>
      <c r="K167" s="449">
        <v>0</v>
      </c>
      <c r="L167" s="134">
        <v>0</v>
      </c>
      <c r="M167" s="449">
        <v>0</v>
      </c>
      <c r="N167" s="134">
        <v>2</v>
      </c>
      <c r="O167" s="419"/>
      <c r="P167" s="159"/>
      <c r="Q167" s="159"/>
      <c r="R167" s="454"/>
      <c r="S167" s="420">
        <v>4</v>
      </c>
      <c r="T167" s="421">
        <v>0</v>
      </c>
      <c r="U167" s="421">
        <v>4</v>
      </c>
      <c r="V167" s="421">
        <v>0</v>
      </c>
      <c r="W167" s="420">
        <v>0</v>
      </c>
      <c r="X167" s="423">
        <f>F167+J167+L167+N167</f>
        <v>2</v>
      </c>
      <c r="Y167" s="423">
        <f>F168+J168+L168+N168</f>
        <v>15</v>
      </c>
      <c r="Z167" s="423">
        <f>+X167-Y167</f>
        <v>-13</v>
      </c>
      <c r="AA167" s="427">
        <f>E167+I167+K167+M167</f>
        <v>0</v>
      </c>
      <c r="AB167" s="472">
        <v>5</v>
      </c>
    </row>
    <row r="168" spans="1:31" ht="15" customHeight="1" x14ac:dyDescent="0.3">
      <c r="A168" s="431"/>
      <c r="B168" s="405"/>
      <c r="C168" s="408"/>
      <c r="D168" s="409"/>
      <c r="E168" s="446"/>
      <c r="F168" s="134">
        <v>3</v>
      </c>
      <c r="G168" s="416"/>
      <c r="H168" s="417"/>
      <c r="I168" s="448"/>
      <c r="J168" s="134">
        <v>3</v>
      </c>
      <c r="K168" s="449"/>
      <c r="L168" s="134">
        <v>3</v>
      </c>
      <c r="M168" s="449"/>
      <c r="N168" s="134">
        <v>6</v>
      </c>
      <c r="O168" s="419"/>
      <c r="P168" s="159"/>
      <c r="Q168" s="159"/>
      <c r="R168" s="454"/>
      <c r="S168" s="420"/>
      <c r="T168" s="422"/>
      <c r="U168" s="422"/>
      <c r="V168" s="422"/>
      <c r="W168" s="420"/>
      <c r="X168" s="420"/>
      <c r="Y168" s="420"/>
      <c r="Z168" s="420"/>
      <c r="AA168" s="428"/>
      <c r="AB168" s="472"/>
    </row>
    <row r="169" spans="1:31" ht="15" customHeight="1" x14ac:dyDescent="0.3">
      <c r="A169" s="431"/>
      <c r="B169" s="404">
        <v>3</v>
      </c>
      <c r="C169" s="406" t="str">
        <f>SORTEO!I16</f>
        <v>Ciencia, tecnologia e innovacion</v>
      </c>
      <c r="D169" s="407"/>
      <c r="E169" s="445">
        <v>0</v>
      </c>
      <c r="F169" s="134">
        <v>0</v>
      </c>
      <c r="G169" s="447">
        <v>3</v>
      </c>
      <c r="H169" s="134">
        <v>3</v>
      </c>
      <c r="I169" s="414"/>
      <c r="J169" s="415"/>
      <c r="K169" s="449">
        <v>0</v>
      </c>
      <c r="L169" s="134">
        <v>1</v>
      </c>
      <c r="M169" s="449">
        <v>0</v>
      </c>
      <c r="N169" s="134">
        <v>3</v>
      </c>
      <c r="O169" s="419"/>
      <c r="P169" s="159"/>
      <c r="Q169" s="159"/>
      <c r="R169" s="454"/>
      <c r="S169" s="420">
        <v>4</v>
      </c>
      <c r="T169" s="421">
        <v>1</v>
      </c>
      <c r="U169" s="421">
        <v>3</v>
      </c>
      <c r="V169" s="421">
        <v>0</v>
      </c>
      <c r="W169" s="420">
        <v>1</v>
      </c>
      <c r="X169" s="423">
        <f>F169+H169+L169+N169</f>
        <v>7</v>
      </c>
      <c r="Y169" s="423">
        <f>F170+H170+L170+N170</f>
        <v>10</v>
      </c>
      <c r="Z169" s="420">
        <f>+X169-Y169</f>
        <v>-3</v>
      </c>
      <c r="AA169" s="427">
        <f>E169+G169+K169+M169</f>
        <v>3</v>
      </c>
      <c r="AB169" s="472">
        <v>4</v>
      </c>
    </row>
    <row r="170" spans="1:31" ht="15" customHeight="1" x14ac:dyDescent="0.3">
      <c r="A170" s="431"/>
      <c r="B170" s="405"/>
      <c r="C170" s="408"/>
      <c r="D170" s="409"/>
      <c r="E170" s="446"/>
      <c r="F170" s="134">
        <v>3</v>
      </c>
      <c r="G170" s="448"/>
      <c r="H170" s="134">
        <v>0</v>
      </c>
      <c r="I170" s="416"/>
      <c r="J170" s="417"/>
      <c r="K170" s="449"/>
      <c r="L170" s="134">
        <v>2</v>
      </c>
      <c r="M170" s="449"/>
      <c r="N170" s="134">
        <v>5</v>
      </c>
      <c r="O170" s="419"/>
      <c r="P170" s="159"/>
      <c r="Q170" s="159"/>
      <c r="R170" s="454"/>
      <c r="S170" s="420"/>
      <c r="T170" s="422"/>
      <c r="U170" s="422"/>
      <c r="V170" s="422"/>
      <c r="W170" s="420"/>
      <c r="X170" s="420"/>
      <c r="Y170" s="420"/>
      <c r="Z170" s="420"/>
      <c r="AA170" s="428"/>
      <c r="AB170" s="472"/>
    </row>
    <row r="171" spans="1:31" ht="15" customHeight="1" x14ac:dyDescent="0.3">
      <c r="A171" s="431"/>
      <c r="B171" s="404">
        <v>4</v>
      </c>
      <c r="C171" s="406" t="str">
        <f>SORTEO!I17</f>
        <v>AGENCIA PUBLICA DE EMPLEO</v>
      </c>
      <c r="D171" s="407"/>
      <c r="E171" s="410">
        <v>0</v>
      </c>
      <c r="F171" s="160">
        <v>2</v>
      </c>
      <c r="G171" s="412">
        <v>3</v>
      </c>
      <c r="H171" s="160">
        <v>3</v>
      </c>
      <c r="I171" s="412">
        <v>3</v>
      </c>
      <c r="J171" s="160">
        <v>2</v>
      </c>
      <c r="K171" s="426"/>
      <c r="L171" s="426"/>
      <c r="M171" s="418">
        <v>3</v>
      </c>
      <c r="N171" s="160">
        <v>2</v>
      </c>
      <c r="O171" s="419"/>
      <c r="P171" s="159"/>
      <c r="Q171" s="159"/>
      <c r="R171" s="454"/>
      <c r="S171" s="420">
        <v>4</v>
      </c>
      <c r="T171" s="421">
        <v>3</v>
      </c>
      <c r="U171" s="421">
        <v>1</v>
      </c>
      <c r="V171" s="421">
        <v>0</v>
      </c>
      <c r="W171" s="420">
        <v>0</v>
      </c>
      <c r="X171" s="423">
        <f>F171+H171+J171+N171</f>
        <v>9</v>
      </c>
      <c r="Y171" s="423">
        <f>F172+H172+J172+N172</f>
        <v>5</v>
      </c>
      <c r="Z171" s="420">
        <f>+X171-Y171</f>
        <v>4</v>
      </c>
      <c r="AA171" s="427">
        <f>E171+G171+I171+M171</f>
        <v>9</v>
      </c>
      <c r="AB171" s="471">
        <v>2</v>
      </c>
    </row>
    <row r="172" spans="1:31" ht="15" customHeight="1" x14ac:dyDescent="0.3">
      <c r="A172" s="431"/>
      <c r="B172" s="405"/>
      <c r="C172" s="408"/>
      <c r="D172" s="409"/>
      <c r="E172" s="411"/>
      <c r="F172" s="160">
        <v>3</v>
      </c>
      <c r="G172" s="413"/>
      <c r="H172" s="160">
        <v>0</v>
      </c>
      <c r="I172" s="413"/>
      <c r="J172" s="160">
        <v>1</v>
      </c>
      <c r="K172" s="426"/>
      <c r="L172" s="426"/>
      <c r="M172" s="418"/>
      <c r="N172" s="160">
        <v>1</v>
      </c>
      <c r="O172" s="419"/>
      <c r="P172" s="159"/>
      <c r="Q172" s="159"/>
      <c r="R172" s="454"/>
      <c r="S172" s="420"/>
      <c r="T172" s="422"/>
      <c r="U172" s="422"/>
      <c r="V172" s="422"/>
      <c r="W172" s="420"/>
      <c r="X172" s="420"/>
      <c r="Y172" s="420"/>
      <c r="Z172" s="420"/>
      <c r="AA172" s="428"/>
      <c r="AB172" s="471"/>
    </row>
    <row r="173" spans="1:31" ht="15" customHeight="1" x14ac:dyDescent="0.3">
      <c r="A173" s="431"/>
      <c r="B173" s="404">
        <v>5</v>
      </c>
      <c r="C173" s="406" t="str">
        <f>SORTEO!I18</f>
        <v>IDECUT</v>
      </c>
      <c r="D173" s="407"/>
      <c r="E173" s="445">
        <v>0</v>
      </c>
      <c r="F173" s="134">
        <v>0</v>
      </c>
      <c r="G173" s="447">
        <v>3</v>
      </c>
      <c r="H173" s="134">
        <v>6</v>
      </c>
      <c r="I173" s="447">
        <v>3</v>
      </c>
      <c r="J173" s="134">
        <v>5</v>
      </c>
      <c r="K173" s="449">
        <v>0</v>
      </c>
      <c r="L173" s="134">
        <v>1</v>
      </c>
      <c r="M173" s="426"/>
      <c r="N173" s="426"/>
      <c r="O173" s="419"/>
      <c r="P173" s="159"/>
      <c r="Q173" s="159"/>
      <c r="R173" s="454"/>
      <c r="S173" s="420">
        <v>4</v>
      </c>
      <c r="T173" s="421">
        <v>2</v>
      </c>
      <c r="U173" s="421">
        <v>2</v>
      </c>
      <c r="V173" s="421">
        <v>0</v>
      </c>
      <c r="W173" s="420">
        <v>0</v>
      </c>
      <c r="X173" s="423">
        <f>F173+H173+J173+L173</f>
        <v>12</v>
      </c>
      <c r="Y173" s="423">
        <f>F174+H174+J174+L174</f>
        <v>14</v>
      </c>
      <c r="Z173" s="420">
        <f>+X173-Y173</f>
        <v>-2</v>
      </c>
      <c r="AA173" s="427">
        <f>E173+G173+I173+K173</f>
        <v>6</v>
      </c>
      <c r="AB173" s="472">
        <v>3</v>
      </c>
    </row>
    <row r="174" spans="1:31" ht="15" customHeight="1" x14ac:dyDescent="0.3">
      <c r="A174" s="431"/>
      <c r="B174" s="405"/>
      <c r="C174" s="408"/>
      <c r="D174" s="409"/>
      <c r="E174" s="446"/>
      <c r="F174" s="134">
        <v>7</v>
      </c>
      <c r="G174" s="448"/>
      <c r="H174" s="134">
        <v>2</v>
      </c>
      <c r="I174" s="448"/>
      <c r="J174" s="134">
        <v>3</v>
      </c>
      <c r="K174" s="449"/>
      <c r="L174" s="134">
        <v>2</v>
      </c>
      <c r="M174" s="426"/>
      <c r="N174" s="426"/>
      <c r="O174" s="419"/>
      <c r="P174" s="159"/>
      <c r="Q174" s="159"/>
      <c r="R174" s="454"/>
      <c r="S174" s="420"/>
      <c r="T174" s="422"/>
      <c r="U174" s="422"/>
      <c r="V174" s="422"/>
      <c r="W174" s="420"/>
      <c r="X174" s="420"/>
      <c r="Y174" s="420"/>
      <c r="Z174" s="420"/>
      <c r="AA174" s="428"/>
      <c r="AB174" s="472"/>
    </row>
    <row r="175" spans="1:31" ht="16.5" customHeight="1" x14ac:dyDescent="0.3"/>
    <row r="176" spans="1:31" ht="15" customHeight="1" x14ac:dyDescent="0.3">
      <c r="A176" s="429" t="s">
        <v>186</v>
      </c>
      <c r="B176" s="429"/>
      <c r="C176" s="429"/>
      <c r="D176" s="429"/>
      <c r="E176" s="429"/>
      <c r="F176" s="429"/>
      <c r="G176" s="429"/>
      <c r="H176" s="429"/>
      <c r="I176" s="429"/>
      <c r="J176" s="429"/>
      <c r="K176" s="429"/>
      <c r="L176" s="429"/>
      <c r="M176" s="429"/>
      <c r="N176" s="429"/>
      <c r="O176" s="429"/>
      <c r="P176" s="429"/>
      <c r="Q176" s="429"/>
      <c r="R176" s="429"/>
      <c r="S176" s="429"/>
      <c r="T176" s="429"/>
      <c r="U176" s="429"/>
      <c r="V176" s="429"/>
      <c r="W176" s="429"/>
      <c r="X176" s="429"/>
      <c r="Y176" s="429"/>
      <c r="Z176" s="429"/>
      <c r="AA176" s="429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444" t="s">
        <v>2</v>
      </c>
      <c r="AC177" s="444"/>
      <c r="AD177" s="444"/>
      <c r="AE177" s="444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65" t="s">
        <v>5</v>
      </c>
      <c r="G178" s="466"/>
      <c r="H178" s="466"/>
      <c r="I178" s="466"/>
      <c r="J178" s="466"/>
      <c r="K178" s="466"/>
      <c r="L178" s="466"/>
      <c r="M178" s="466"/>
      <c r="N178" s="466"/>
      <c r="O178" s="466"/>
      <c r="P178" s="467"/>
      <c r="Q178" s="84"/>
      <c r="R178" s="384" t="s">
        <v>35</v>
      </c>
      <c r="S178" s="384"/>
      <c r="T178" s="384"/>
      <c r="U178" s="384"/>
      <c r="V178" s="19"/>
      <c r="W178" s="384" t="s">
        <v>6</v>
      </c>
      <c r="X178" s="384"/>
      <c r="Y178" s="384"/>
      <c r="Z178" s="384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385" t="str">
        <f>C173</f>
        <v>IDECUT</v>
      </c>
      <c r="G179" s="386"/>
      <c r="H179" s="386"/>
      <c r="I179" s="386"/>
      <c r="J179" s="386"/>
      <c r="K179" s="386"/>
      <c r="L179" s="386"/>
      <c r="M179" s="386"/>
      <c r="N179" s="386"/>
      <c r="O179" s="386"/>
      <c r="P179" s="387"/>
      <c r="Q179" s="91"/>
      <c r="R179" s="388" t="s">
        <v>178</v>
      </c>
      <c r="S179" s="389"/>
      <c r="T179" s="389"/>
      <c r="U179" s="390"/>
      <c r="V179" s="48"/>
      <c r="W179" s="394">
        <v>45154</v>
      </c>
      <c r="X179" s="395"/>
      <c r="Y179" s="395"/>
      <c r="Z179" s="396"/>
      <c r="AA179" s="382">
        <v>7</v>
      </c>
      <c r="AB179" s="383"/>
      <c r="AC179" s="384" t="s">
        <v>9</v>
      </c>
      <c r="AD179" s="382">
        <v>0</v>
      </c>
      <c r="AE179" s="383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385" t="str">
        <f>C171</f>
        <v>AGENCIA PUBLICA DE EMPLEO</v>
      </c>
      <c r="G180" s="386"/>
      <c r="H180" s="386"/>
      <c r="I180" s="386"/>
      <c r="J180" s="386"/>
      <c r="K180" s="386"/>
      <c r="L180" s="386"/>
      <c r="M180" s="386"/>
      <c r="N180" s="386"/>
      <c r="O180" s="386"/>
      <c r="P180" s="387"/>
      <c r="Q180" s="91"/>
      <c r="R180" s="388" t="s">
        <v>178</v>
      </c>
      <c r="S180" s="389"/>
      <c r="T180" s="389"/>
      <c r="U180" s="390"/>
      <c r="V180" s="89"/>
      <c r="W180" s="394">
        <v>45154</v>
      </c>
      <c r="X180" s="395"/>
      <c r="Y180" s="395"/>
      <c r="Z180" s="396"/>
      <c r="AA180" s="382">
        <v>1</v>
      </c>
      <c r="AB180" s="383"/>
      <c r="AC180" s="384"/>
      <c r="AD180" s="382">
        <v>2</v>
      </c>
      <c r="AE180" s="383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397" t="s">
        <v>5</v>
      </c>
      <c r="G181" s="398"/>
      <c r="H181" s="398"/>
      <c r="I181" s="398"/>
      <c r="J181" s="398"/>
      <c r="K181" s="398"/>
      <c r="L181" s="398"/>
      <c r="M181" s="398"/>
      <c r="N181" s="398"/>
      <c r="O181" s="398"/>
      <c r="P181" s="399"/>
      <c r="Q181" s="85"/>
      <c r="R181" s="384" t="s">
        <v>35</v>
      </c>
      <c r="S181" s="384"/>
      <c r="T181" s="384"/>
      <c r="U181" s="384"/>
      <c r="V181" s="19"/>
      <c r="W181" s="400" t="s">
        <v>6</v>
      </c>
      <c r="X181" s="400"/>
      <c r="Y181" s="400"/>
      <c r="Z181" s="400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385" t="str">
        <f>C173</f>
        <v>IDECUT</v>
      </c>
      <c r="G182" s="386"/>
      <c r="H182" s="386"/>
      <c r="I182" s="386"/>
      <c r="J182" s="386"/>
      <c r="K182" s="386"/>
      <c r="L182" s="386"/>
      <c r="M182" s="386"/>
      <c r="N182" s="386"/>
      <c r="O182" s="386"/>
      <c r="P182" s="387"/>
      <c r="Q182" s="91"/>
      <c r="R182" s="388" t="s">
        <v>177</v>
      </c>
      <c r="S182" s="389"/>
      <c r="T182" s="389"/>
      <c r="U182" s="390"/>
      <c r="V182" s="48"/>
      <c r="W182" s="391">
        <v>45162</v>
      </c>
      <c r="X182" s="392"/>
      <c r="Y182" s="392"/>
      <c r="Z182" s="393"/>
      <c r="AA182" s="382">
        <v>2</v>
      </c>
      <c r="AB182" s="383"/>
      <c r="AC182" s="424" t="s">
        <v>9</v>
      </c>
      <c r="AD182" s="382">
        <v>6</v>
      </c>
      <c r="AE182" s="383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385" t="str">
        <f>C171</f>
        <v>AGENCIA PUBLICA DE EMPLEO</v>
      </c>
      <c r="G183" s="386"/>
      <c r="H183" s="386"/>
      <c r="I183" s="386"/>
      <c r="J183" s="386"/>
      <c r="K183" s="386"/>
      <c r="L183" s="386"/>
      <c r="M183" s="386"/>
      <c r="N183" s="386"/>
      <c r="O183" s="386"/>
      <c r="P183" s="387"/>
      <c r="Q183" s="91"/>
      <c r="R183" s="388" t="s">
        <v>177</v>
      </c>
      <c r="S183" s="389"/>
      <c r="T183" s="389"/>
      <c r="U183" s="390"/>
      <c r="V183" s="48"/>
      <c r="W183" s="391">
        <v>45162</v>
      </c>
      <c r="X183" s="392"/>
      <c r="Y183" s="392"/>
      <c r="Z183" s="393"/>
      <c r="AA183" s="382">
        <v>3</v>
      </c>
      <c r="AB183" s="383"/>
      <c r="AC183" s="425"/>
      <c r="AD183" s="382">
        <v>2</v>
      </c>
      <c r="AE183" s="383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01" t="s">
        <v>5</v>
      </c>
      <c r="G184" s="402"/>
      <c r="H184" s="402"/>
      <c r="I184" s="402"/>
      <c r="J184" s="402"/>
      <c r="K184" s="402"/>
      <c r="L184" s="402"/>
      <c r="M184" s="402"/>
      <c r="N184" s="402"/>
      <c r="O184" s="402"/>
      <c r="P184" s="403"/>
      <c r="Q184" s="85"/>
      <c r="R184" s="384" t="s">
        <v>35</v>
      </c>
      <c r="S184" s="384"/>
      <c r="T184" s="384"/>
      <c r="U184" s="384"/>
      <c r="V184" s="19"/>
      <c r="W184" s="400" t="s">
        <v>6</v>
      </c>
      <c r="X184" s="400"/>
      <c r="Y184" s="400"/>
      <c r="Z184" s="400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385" t="str">
        <f>C169</f>
        <v>Ciencia, tecnologia e innovacion</v>
      </c>
      <c r="G185" s="386"/>
      <c r="H185" s="386"/>
      <c r="I185" s="386"/>
      <c r="J185" s="386"/>
      <c r="K185" s="386"/>
      <c r="L185" s="386"/>
      <c r="M185" s="386"/>
      <c r="N185" s="386"/>
      <c r="O185" s="386"/>
      <c r="P185" s="387"/>
      <c r="Q185" s="91"/>
      <c r="R185" s="388" t="s">
        <v>181</v>
      </c>
      <c r="S185" s="389"/>
      <c r="T185" s="389"/>
      <c r="U185" s="390"/>
      <c r="V185" s="48"/>
      <c r="W185" s="391">
        <v>45168</v>
      </c>
      <c r="X185" s="392"/>
      <c r="Y185" s="392"/>
      <c r="Z185" s="393"/>
      <c r="AA185" s="382" t="s">
        <v>315</v>
      </c>
      <c r="AB185" s="383"/>
      <c r="AC185" s="384" t="s">
        <v>9</v>
      </c>
      <c r="AD185" s="382"/>
      <c r="AE185" s="383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385" t="str">
        <f>C173</f>
        <v>IDECUT</v>
      </c>
      <c r="G186" s="386"/>
      <c r="H186" s="386"/>
      <c r="I186" s="386"/>
      <c r="J186" s="386"/>
      <c r="K186" s="386"/>
      <c r="L186" s="386"/>
      <c r="M186" s="386"/>
      <c r="N186" s="386"/>
      <c r="O186" s="386"/>
      <c r="P186" s="387"/>
      <c r="Q186" s="92"/>
      <c r="R186" s="388" t="s">
        <v>181</v>
      </c>
      <c r="S186" s="389"/>
      <c r="T186" s="389"/>
      <c r="U186" s="390"/>
      <c r="V186" s="50"/>
      <c r="W186" s="391">
        <v>45168</v>
      </c>
      <c r="X186" s="392"/>
      <c r="Y186" s="392"/>
      <c r="Z186" s="393"/>
      <c r="AA186" s="382">
        <v>2</v>
      </c>
      <c r="AB186" s="383"/>
      <c r="AC186" s="384"/>
      <c r="AD186" s="382">
        <v>1</v>
      </c>
      <c r="AE186" s="383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397" t="s">
        <v>5</v>
      </c>
      <c r="G187" s="398"/>
      <c r="H187" s="398"/>
      <c r="I187" s="398"/>
      <c r="J187" s="398"/>
      <c r="K187" s="398"/>
      <c r="L187" s="398"/>
      <c r="M187" s="398"/>
      <c r="N187" s="398"/>
      <c r="O187" s="398"/>
      <c r="P187" s="399"/>
      <c r="Q187" s="85"/>
      <c r="R187" s="384" t="s">
        <v>35</v>
      </c>
      <c r="S187" s="384"/>
      <c r="T187" s="384"/>
      <c r="U187" s="384"/>
      <c r="V187" s="19"/>
      <c r="W187" s="400" t="s">
        <v>6</v>
      </c>
      <c r="X187" s="400"/>
      <c r="Y187" s="400"/>
      <c r="Z187" s="400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385" t="str">
        <f>C173</f>
        <v>IDECUT</v>
      </c>
      <c r="G188" s="386"/>
      <c r="H188" s="386"/>
      <c r="I188" s="386"/>
      <c r="J188" s="386"/>
      <c r="K188" s="386"/>
      <c r="L188" s="386"/>
      <c r="M188" s="386"/>
      <c r="N188" s="386"/>
      <c r="O188" s="386"/>
      <c r="P188" s="387"/>
      <c r="Q188" s="91"/>
      <c r="R188" s="388" t="s">
        <v>178</v>
      </c>
      <c r="S188" s="389"/>
      <c r="T188" s="389"/>
      <c r="U188" s="390"/>
      <c r="V188" s="48"/>
      <c r="W188" s="391">
        <v>45173</v>
      </c>
      <c r="X188" s="392"/>
      <c r="Y188" s="392"/>
      <c r="Z188" s="393"/>
      <c r="AA188" s="382">
        <v>3</v>
      </c>
      <c r="AB188" s="383"/>
      <c r="AC188" s="384" t="s">
        <v>9</v>
      </c>
      <c r="AD188" s="382">
        <v>5</v>
      </c>
      <c r="AE188" s="383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385" t="str">
        <f>C167</f>
        <v>CORPORACION SOCIAL</v>
      </c>
      <c r="G189" s="386"/>
      <c r="H189" s="386"/>
      <c r="I189" s="386"/>
      <c r="J189" s="386"/>
      <c r="K189" s="386"/>
      <c r="L189" s="386"/>
      <c r="M189" s="386"/>
      <c r="N189" s="386"/>
      <c r="O189" s="386"/>
      <c r="P189" s="387"/>
      <c r="Q189" s="92"/>
      <c r="R189" s="388" t="s">
        <v>178</v>
      </c>
      <c r="S189" s="389"/>
      <c r="T189" s="389"/>
      <c r="U189" s="390"/>
      <c r="V189" s="50"/>
      <c r="W189" s="391">
        <v>45173</v>
      </c>
      <c r="X189" s="392"/>
      <c r="Y189" s="392"/>
      <c r="Z189" s="393"/>
      <c r="AA189" s="382"/>
      <c r="AB189" s="383"/>
      <c r="AC189" s="384"/>
      <c r="AD189" s="382" t="s">
        <v>354</v>
      </c>
      <c r="AE189" s="383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397" t="s">
        <v>5</v>
      </c>
      <c r="G190" s="398"/>
      <c r="H190" s="398"/>
      <c r="I190" s="398"/>
      <c r="J190" s="398"/>
      <c r="K190" s="398"/>
      <c r="L190" s="398"/>
      <c r="M190" s="398"/>
      <c r="N190" s="398"/>
      <c r="O190" s="398"/>
      <c r="P190" s="399"/>
      <c r="Q190" s="85"/>
      <c r="R190" s="384" t="s">
        <v>35</v>
      </c>
      <c r="S190" s="384"/>
      <c r="T190" s="384"/>
      <c r="U190" s="384"/>
      <c r="V190" s="19"/>
      <c r="W190" s="400" t="s">
        <v>6</v>
      </c>
      <c r="X190" s="400"/>
      <c r="Y190" s="400"/>
      <c r="Z190" s="400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385" t="str">
        <f>C171</f>
        <v>AGENCIA PUBLICA DE EMPLEO</v>
      </c>
      <c r="G191" s="386"/>
      <c r="H191" s="386"/>
      <c r="I191" s="386"/>
      <c r="J191" s="386"/>
      <c r="K191" s="386"/>
      <c r="L191" s="386"/>
      <c r="M191" s="386"/>
      <c r="N191" s="386"/>
      <c r="O191" s="386"/>
      <c r="P191" s="387"/>
      <c r="Q191" s="91"/>
      <c r="R191" s="388" t="s">
        <v>181</v>
      </c>
      <c r="S191" s="389"/>
      <c r="T191" s="389"/>
      <c r="U191" s="390"/>
      <c r="V191" s="48"/>
      <c r="W191" s="391">
        <v>45175</v>
      </c>
      <c r="X191" s="392"/>
      <c r="Y191" s="392"/>
      <c r="Z191" s="393"/>
      <c r="AA191" s="382" t="s">
        <v>315</v>
      </c>
      <c r="AB191" s="383"/>
      <c r="AC191" s="384" t="s">
        <v>9</v>
      </c>
      <c r="AD191" s="382"/>
      <c r="AE191" s="383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385" t="str">
        <f>C165</f>
        <v>General</v>
      </c>
      <c r="G192" s="386"/>
      <c r="H192" s="386"/>
      <c r="I192" s="386"/>
      <c r="J192" s="386"/>
      <c r="K192" s="386"/>
      <c r="L192" s="386"/>
      <c r="M192" s="386"/>
      <c r="N192" s="386"/>
      <c r="O192" s="386"/>
      <c r="P192" s="387"/>
      <c r="Q192" s="92"/>
      <c r="R192" s="441" t="s">
        <v>181</v>
      </c>
      <c r="S192" s="442"/>
      <c r="T192" s="442"/>
      <c r="U192" s="443"/>
      <c r="V192" s="50"/>
      <c r="W192" s="391">
        <v>45175</v>
      </c>
      <c r="X192" s="392"/>
      <c r="Y192" s="392"/>
      <c r="Z192" s="393"/>
      <c r="AA192" s="382" t="s">
        <v>315</v>
      </c>
      <c r="AB192" s="383"/>
      <c r="AC192" s="384"/>
      <c r="AD192" s="382"/>
      <c r="AE192" s="383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430" t="s">
        <v>121</v>
      </c>
      <c r="B194" s="58"/>
      <c r="C194" s="438" t="s">
        <v>0</v>
      </c>
      <c r="D194" s="439"/>
      <c r="E194" s="438">
        <v>1</v>
      </c>
      <c r="F194" s="439"/>
      <c r="G194" s="438">
        <v>2</v>
      </c>
      <c r="H194" s="439"/>
      <c r="I194" s="438">
        <v>3</v>
      </c>
      <c r="J194" s="439"/>
      <c r="K194" s="440">
        <v>4</v>
      </c>
      <c r="L194" s="440"/>
      <c r="M194" s="440">
        <v>5</v>
      </c>
      <c r="N194" s="440"/>
      <c r="O194" s="454">
        <v>5</v>
      </c>
      <c r="P194" s="454"/>
      <c r="Q194" s="33"/>
      <c r="R194" s="454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431"/>
      <c r="B195" s="404">
        <v>1</v>
      </c>
      <c r="C195" s="406" t="str">
        <f>SORTEO!L14</f>
        <v>TIC</v>
      </c>
      <c r="D195" s="407"/>
      <c r="E195" s="432"/>
      <c r="F195" s="433"/>
      <c r="G195" s="436">
        <v>3</v>
      </c>
      <c r="H195" s="187">
        <v>5</v>
      </c>
      <c r="I195" s="412">
        <v>0</v>
      </c>
      <c r="J195" s="160">
        <v>2</v>
      </c>
      <c r="K195" s="418">
        <v>0</v>
      </c>
      <c r="L195" s="160">
        <v>2</v>
      </c>
      <c r="M195" s="418">
        <v>3</v>
      </c>
      <c r="N195" s="160">
        <v>0</v>
      </c>
      <c r="O195" s="419"/>
      <c r="P195" s="159"/>
      <c r="Q195" s="159"/>
      <c r="R195" s="454"/>
      <c r="S195" s="420">
        <v>4</v>
      </c>
      <c r="T195" s="421">
        <v>2</v>
      </c>
      <c r="U195" s="421">
        <v>2</v>
      </c>
      <c r="V195" s="421">
        <v>0</v>
      </c>
      <c r="W195" s="420">
        <v>1</v>
      </c>
      <c r="X195" s="423">
        <f>H195+J195+L195+N195</f>
        <v>9</v>
      </c>
      <c r="Y195" s="423">
        <f>H196+J196+L196+N196</f>
        <v>11</v>
      </c>
      <c r="Z195" s="423">
        <f>+X195-Y195</f>
        <v>-2</v>
      </c>
      <c r="AA195" s="461">
        <f>G195+I195+K195+M195</f>
        <v>6</v>
      </c>
      <c r="AB195" s="420">
        <v>3</v>
      </c>
    </row>
    <row r="196" spans="1:31" ht="15" customHeight="1" x14ac:dyDescent="0.3">
      <c r="A196" s="431"/>
      <c r="B196" s="405"/>
      <c r="C196" s="408"/>
      <c r="D196" s="409"/>
      <c r="E196" s="434"/>
      <c r="F196" s="435"/>
      <c r="G196" s="437"/>
      <c r="H196" s="187">
        <v>3</v>
      </c>
      <c r="I196" s="413"/>
      <c r="J196" s="160">
        <v>4</v>
      </c>
      <c r="K196" s="418"/>
      <c r="L196" s="160">
        <v>4</v>
      </c>
      <c r="M196" s="418"/>
      <c r="N196" s="160">
        <v>0</v>
      </c>
      <c r="O196" s="419"/>
      <c r="P196" s="159"/>
      <c r="Q196" s="159"/>
      <c r="R196" s="454"/>
      <c r="S196" s="420"/>
      <c r="T196" s="422"/>
      <c r="U196" s="422"/>
      <c r="V196" s="422"/>
      <c r="W196" s="420"/>
      <c r="X196" s="420"/>
      <c r="Y196" s="420"/>
      <c r="Z196" s="420"/>
      <c r="AA196" s="461"/>
      <c r="AB196" s="420"/>
    </row>
    <row r="197" spans="1:31" ht="15" customHeight="1" x14ac:dyDescent="0.3">
      <c r="A197" s="431"/>
      <c r="B197" s="404">
        <v>2</v>
      </c>
      <c r="C197" s="406" t="str">
        <f>SORTEO!L15</f>
        <v>SECRETARIA JURIDICA</v>
      </c>
      <c r="D197" s="407"/>
      <c r="E197" s="410">
        <v>0</v>
      </c>
      <c r="F197" s="160">
        <v>3</v>
      </c>
      <c r="G197" s="414"/>
      <c r="H197" s="415"/>
      <c r="I197" s="412">
        <v>3</v>
      </c>
      <c r="J197" s="160">
        <v>5</v>
      </c>
      <c r="K197" s="418">
        <v>0</v>
      </c>
      <c r="L197" s="160">
        <v>1</v>
      </c>
      <c r="M197" s="418">
        <v>0</v>
      </c>
      <c r="N197" s="160">
        <v>1</v>
      </c>
      <c r="O197" s="419"/>
      <c r="P197" s="159"/>
      <c r="Q197" s="159"/>
      <c r="R197" s="454"/>
      <c r="S197" s="420">
        <v>4</v>
      </c>
      <c r="T197" s="421">
        <v>1</v>
      </c>
      <c r="U197" s="421">
        <v>3</v>
      </c>
      <c r="V197" s="421">
        <v>0</v>
      </c>
      <c r="W197" s="420">
        <v>0</v>
      </c>
      <c r="X197" s="423">
        <f>F197+J197+L197+N197</f>
        <v>10</v>
      </c>
      <c r="Y197" s="423">
        <f>F198+J198+L198+N198</f>
        <v>11</v>
      </c>
      <c r="Z197" s="423">
        <f>+X197-Y197</f>
        <v>-1</v>
      </c>
      <c r="AA197" s="427">
        <f>E197+I197+K197+M197</f>
        <v>3</v>
      </c>
      <c r="AB197" s="420">
        <v>4</v>
      </c>
    </row>
    <row r="198" spans="1:31" ht="15" customHeight="1" x14ac:dyDescent="0.3">
      <c r="A198" s="431"/>
      <c r="B198" s="405"/>
      <c r="C198" s="408"/>
      <c r="D198" s="409"/>
      <c r="E198" s="411"/>
      <c r="F198" s="160">
        <v>5</v>
      </c>
      <c r="G198" s="416"/>
      <c r="H198" s="417"/>
      <c r="I198" s="413"/>
      <c r="J198" s="160">
        <v>2</v>
      </c>
      <c r="K198" s="418"/>
      <c r="L198" s="160">
        <v>2</v>
      </c>
      <c r="M198" s="418"/>
      <c r="N198" s="160">
        <v>2</v>
      </c>
      <c r="O198" s="419"/>
      <c r="P198" s="159"/>
      <c r="Q198" s="159"/>
      <c r="R198" s="454"/>
      <c r="S198" s="420"/>
      <c r="T198" s="422"/>
      <c r="U198" s="422"/>
      <c r="V198" s="422"/>
      <c r="W198" s="420"/>
      <c r="X198" s="420"/>
      <c r="Y198" s="420"/>
      <c r="Z198" s="420"/>
      <c r="AA198" s="428"/>
      <c r="AB198" s="420"/>
    </row>
    <row r="199" spans="1:31" ht="15" customHeight="1" x14ac:dyDescent="0.3">
      <c r="A199" s="431"/>
      <c r="B199" s="404">
        <v>3</v>
      </c>
      <c r="C199" s="406" t="str">
        <f>SORTEO!L16</f>
        <v>FONDECUN</v>
      </c>
      <c r="D199" s="407"/>
      <c r="E199" s="410">
        <v>3</v>
      </c>
      <c r="F199" s="160">
        <v>4</v>
      </c>
      <c r="G199" s="412">
        <v>0</v>
      </c>
      <c r="H199" s="160">
        <v>2</v>
      </c>
      <c r="I199" s="414"/>
      <c r="J199" s="415"/>
      <c r="K199" s="418">
        <v>3</v>
      </c>
      <c r="L199" s="160">
        <v>5</v>
      </c>
      <c r="M199" s="418">
        <v>3</v>
      </c>
      <c r="N199" s="160">
        <v>6</v>
      </c>
      <c r="O199" s="419"/>
      <c r="P199" s="159"/>
      <c r="Q199" s="159"/>
      <c r="R199" s="454"/>
      <c r="S199" s="420">
        <v>4</v>
      </c>
      <c r="T199" s="421">
        <v>3</v>
      </c>
      <c r="U199" s="421">
        <v>1</v>
      </c>
      <c r="V199" s="421">
        <v>0</v>
      </c>
      <c r="W199" s="420">
        <v>0</v>
      </c>
      <c r="X199" s="423">
        <f>F199+H199+L199+N199</f>
        <v>17</v>
      </c>
      <c r="Y199" s="423">
        <f>F200+H200+L200+N200</f>
        <v>12</v>
      </c>
      <c r="Z199" s="420">
        <f>+X199-Y199</f>
        <v>5</v>
      </c>
      <c r="AA199" s="427">
        <f>E199+G199+K199+M199</f>
        <v>9</v>
      </c>
      <c r="AB199" s="462">
        <v>1</v>
      </c>
    </row>
    <row r="200" spans="1:31" ht="15" customHeight="1" x14ac:dyDescent="0.3">
      <c r="A200" s="431"/>
      <c r="B200" s="405"/>
      <c r="C200" s="408"/>
      <c r="D200" s="409"/>
      <c r="E200" s="411"/>
      <c r="F200" s="160">
        <v>2</v>
      </c>
      <c r="G200" s="413"/>
      <c r="H200" s="160">
        <v>5</v>
      </c>
      <c r="I200" s="416"/>
      <c r="J200" s="417"/>
      <c r="K200" s="418"/>
      <c r="L200" s="160">
        <v>3</v>
      </c>
      <c r="M200" s="418"/>
      <c r="N200" s="160">
        <v>2</v>
      </c>
      <c r="O200" s="419"/>
      <c r="P200" s="159"/>
      <c r="Q200" s="159"/>
      <c r="R200" s="454"/>
      <c r="S200" s="420"/>
      <c r="T200" s="422"/>
      <c r="U200" s="422"/>
      <c r="V200" s="422"/>
      <c r="W200" s="420"/>
      <c r="X200" s="420"/>
      <c r="Y200" s="420"/>
      <c r="Z200" s="420"/>
      <c r="AA200" s="428"/>
      <c r="AB200" s="462"/>
    </row>
    <row r="201" spans="1:31" ht="15" customHeight="1" x14ac:dyDescent="0.3">
      <c r="A201" s="431"/>
      <c r="B201" s="404">
        <v>4</v>
      </c>
      <c r="C201" s="406" t="str">
        <f>SORTEO!L17</f>
        <v xml:space="preserve">Educacion </v>
      </c>
      <c r="D201" s="407"/>
      <c r="E201" s="410">
        <v>3</v>
      </c>
      <c r="F201" s="160">
        <v>2</v>
      </c>
      <c r="G201" s="412">
        <v>3</v>
      </c>
      <c r="H201" s="160">
        <v>4</v>
      </c>
      <c r="I201" s="412">
        <v>0</v>
      </c>
      <c r="J201" s="160">
        <v>3</v>
      </c>
      <c r="K201" s="426"/>
      <c r="L201" s="426"/>
      <c r="M201" s="418">
        <v>3</v>
      </c>
      <c r="N201" s="160">
        <v>5</v>
      </c>
      <c r="O201" s="419"/>
      <c r="P201" s="159"/>
      <c r="Q201" s="159"/>
      <c r="R201" s="454"/>
      <c r="S201" s="420">
        <v>4</v>
      </c>
      <c r="T201" s="421">
        <v>3</v>
      </c>
      <c r="U201" s="421">
        <v>0</v>
      </c>
      <c r="V201" s="421">
        <v>1</v>
      </c>
      <c r="W201" s="420">
        <v>0</v>
      </c>
      <c r="X201" s="423">
        <f>F201+H201+J201+N201</f>
        <v>14</v>
      </c>
      <c r="Y201" s="423">
        <f>F202+H202+J202+N202</f>
        <v>10</v>
      </c>
      <c r="Z201" s="420">
        <f>+X201-Y201</f>
        <v>4</v>
      </c>
      <c r="AA201" s="427">
        <f>E201+G201+I201+M201</f>
        <v>9</v>
      </c>
      <c r="AB201" s="462">
        <v>2</v>
      </c>
    </row>
    <row r="202" spans="1:31" ht="15" customHeight="1" x14ac:dyDescent="0.3">
      <c r="A202" s="431"/>
      <c r="B202" s="405"/>
      <c r="C202" s="408"/>
      <c r="D202" s="409"/>
      <c r="E202" s="411"/>
      <c r="F202" s="160">
        <v>1</v>
      </c>
      <c r="G202" s="413"/>
      <c r="H202" s="160">
        <v>2</v>
      </c>
      <c r="I202" s="413"/>
      <c r="J202" s="160">
        <v>5</v>
      </c>
      <c r="K202" s="426"/>
      <c r="L202" s="426"/>
      <c r="M202" s="418"/>
      <c r="N202" s="160">
        <v>2</v>
      </c>
      <c r="O202" s="419"/>
      <c r="P202" s="159"/>
      <c r="Q202" s="159"/>
      <c r="R202" s="454"/>
      <c r="S202" s="420"/>
      <c r="T202" s="422"/>
      <c r="U202" s="422"/>
      <c r="V202" s="422"/>
      <c r="W202" s="420"/>
      <c r="X202" s="420"/>
      <c r="Y202" s="420"/>
      <c r="Z202" s="420"/>
      <c r="AA202" s="428"/>
      <c r="AB202" s="462"/>
    </row>
    <row r="203" spans="1:31" ht="15" customHeight="1" x14ac:dyDescent="0.3">
      <c r="A203" s="431"/>
      <c r="B203" s="404">
        <v>5</v>
      </c>
      <c r="C203" s="406" t="str">
        <f>SORTEO!L18</f>
        <v>AMBIENTE</v>
      </c>
      <c r="D203" s="407"/>
      <c r="E203" s="410">
        <v>0</v>
      </c>
      <c r="F203" s="160">
        <v>0</v>
      </c>
      <c r="G203" s="412">
        <v>3</v>
      </c>
      <c r="H203" s="160">
        <v>2</v>
      </c>
      <c r="I203" s="412">
        <v>0</v>
      </c>
      <c r="J203" s="160">
        <v>2</v>
      </c>
      <c r="K203" s="418">
        <v>0</v>
      </c>
      <c r="L203" s="160">
        <v>2</v>
      </c>
      <c r="M203" s="426"/>
      <c r="N203" s="426"/>
      <c r="O203" s="419"/>
      <c r="P203" s="159"/>
      <c r="Q203" s="159"/>
      <c r="R203" s="454"/>
      <c r="S203" s="420">
        <v>4</v>
      </c>
      <c r="T203" s="421">
        <v>1</v>
      </c>
      <c r="U203" s="421">
        <v>3</v>
      </c>
      <c r="V203" s="421">
        <v>0</v>
      </c>
      <c r="W203" s="420">
        <v>0</v>
      </c>
      <c r="X203" s="423">
        <f>F203+H203+J203+L203</f>
        <v>6</v>
      </c>
      <c r="Y203" s="423">
        <f>F204+H204+J204+L204</f>
        <v>12</v>
      </c>
      <c r="Z203" s="420">
        <f>+X203-Y203</f>
        <v>-6</v>
      </c>
      <c r="AA203" s="427">
        <f>E203+G203+I203+K203</f>
        <v>3</v>
      </c>
      <c r="AB203" s="420">
        <v>5</v>
      </c>
    </row>
    <row r="204" spans="1:31" ht="15" customHeight="1" x14ac:dyDescent="0.3">
      <c r="A204" s="431"/>
      <c r="B204" s="405"/>
      <c r="C204" s="408"/>
      <c r="D204" s="409"/>
      <c r="E204" s="411"/>
      <c r="F204" s="160">
        <v>0</v>
      </c>
      <c r="G204" s="413"/>
      <c r="H204" s="160">
        <v>1</v>
      </c>
      <c r="I204" s="413"/>
      <c r="J204" s="160">
        <v>6</v>
      </c>
      <c r="K204" s="418"/>
      <c r="L204" s="160">
        <v>5</v>
      </c>
      <c r="M204" s="426"/>
      <c r="N204" s="426"/>
      <c r="O204" s="419"/>
      <c r="P204" s="159"/>
      <c r="Q204" s="159"/>
      <c r="R204" s="454"/>
      <c r="S204" s="420"/>
      <c r="T204" s="422"/>
      <c r="U204" s="422"/>
      <c r="V204" s="422"/>
      <c r="W204" s="420"/>
      <c r="X204" s="420"/>
      <c r="Y204" s="420"/>
      <c r="Z204" s="420"/>
      <c r="AA204" s="428"/>
      <c r="AB204" s="420"/>
    </row>
    <row r="205" spans="1:31" ht="16.5" customHeight="1" x14ac:dyDescent="0.3"/>
    <row r="206" spans="1:31" ht="15" customHeight="1" x14ac:dyDescent="0.3">
      <c r="A206" s="429" t="s">
        <v>187</v>
      </c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444" t="s">
        <v>2</v>
      </c>
      <c r="AC207" s="444"/>
      <c r="AD207" s="444"/>
      <c r="AE207" s="444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65" t="s">
        <v>5</v>
      </c>
      <c r="G208" s="466"/>
      <c r="H208" s="466"/>
      <c r="I208" s="466"/>
      <c r="J208" s="466"/>
      <c r="K208" s="466"/>
      <c r="L208" s="466"/>
      <c r="M208" s="466"/>
      <c r="N208" s="466"/>
      <c r="O208" s="466"/>
      <c r="P208" s="467"/>
      <c r="Q208" s="84"/>
      <c r="R208" s="384" t="s">
        <v>35</v>
      </c>
      <c r="S208" s="384"/>
      <c r="T208" s="384"/>
      <c r="U208" s="384"/>
      <c r="V208" s="19"/>
      <c r="W208" s="384" t="s">
        <v>6</v>
      </c>
      <c r="X208" s="384"/>
      <c r="Y208" s="384"/>
      <c r="Z208" s="384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385" t="str">
        <f>C203</f>
        <v>AMBIENTE</v>
      </c>
      <c r="G209" s="386"/>
      <c r="H209" s="386"/>
      <c r="I209" s="386"/>
      <c r="J209" s="386"/>
      <c r="K209" s="386"/>
      <c r="L209" s="386"/>
      <c r="M209" s="386"/>
      <c r="N209" s="386"/>
      <c r="O209" s="386"/>
      <c r="P209" s="387"/>
      <c r="Q209" s="91"/>
      <c r="R209" s="388" t="s">
        <v>181</v>
      </c>
      <c r="S209" s="389"/>
      <c r="T209" s="389"/>
      <c r="U209" s="390"/>
      <c r="V209" s="48"/>
      <c r="W209" s="394">
        <v>45180</v>
      </c>
      <c r="X209" s="395"/>
      <c r="Y209" s="395"/>
      <c r="Z209" s="396"/>
      <c r="AA209" s="382"/>
      <c r="AB209" s="383"/>
      <c r="AC209" s="424" t="s">
        <v>9</v>
      </c>
      <c r="AD209" s="382" t="s">
        <v>354</v>
      </c>
      <c r="AE209" s="383"/>
      <c r="AF209" s="167"/>
      <c r="AG209" s="167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385" t="str">
        <f>C201</f>
        <v xml:space="preserve">Educacion </v>
      </c>
      <c r="G210" s="386"/>
      <c r="H210" s="386"/>
      <c r="I210" s="386"/>
      <c r="J210" s="386"/>
      <c r="K210" s="386"/>
      <c r="L210" s="386"/>
      <c r="M210" s="386"/>
      <c r="N210" s="386"/>
      <c r="O210" s="386"/>
      <c r="P210" s="387"/>
      <c r="Q210" s="91"/>
      <c r="R210" s="388" t="s">
        <v>181</v>
      </c>
      <c r="S210" s="389"/>
      <c r="T210" s="389"/>
      <c r="U210" s="390"/>
      <c r="V210" s="89"/>
      <c r="W210" s="394">
        <v>45180</v>
      </c>
      <c r="X210" s="395"/>
      <c r="Y210" s="395"/>
      <c r="Z210" s="396"/>
      <c r="AA210" s="382">
        <v>5</v>
      </c>
      <c r="AB210" s="383"/>
      <c r="AC210" s="425"/>
      <c r="AD210" s="382">
        <v>3</v>
      </c>
      <c r="AE210" s="383"/>
      <c r="AF210" s="167"/>
      <c r="AG210" s="167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397" t="s">
        <v>5</v>
      </c>
      <c r="G211" s="398"/>
      <c r="H211" s="398"/>
      <c r="I211" s="398"/>
      <c r="J211" s="398"/>
      <c r="K211" s="398"/>
      <c r="L211" s="398"/>
      <c r="M211" s="398"/>
      <c r="N211" s="398"/>
      <c r="O211" s="398"/>
      <c r="P211" s="399"/>
      <c r="Q211" s="85"/>
      <c r="R211" s="384" t="s">
        <v>35</v>
      </c>
      <c r="S211" s="384"/>
      <c r="T211" s="384"/>
      <c r="U211" s="384"/>
      <c r="V211" s="19"/>
      <c r="W211" s="400" t="s">
        <v>6</v>
      </c>
      <c r="X211" s="400"/>
      <c r="Y211" s="400"/>
      <c r="Z211" s="400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385" t="str">
        <f>C203</f>
        <v>AMBIENTE</v>
      </c>
      <c r="G212" s="386"/>
      <c r="H212" s="386"/>
      <c r="I212" s="386"/>
      <c r="J212" s="386"/>
      <c r="K212" s="386"/>
      <c r="L212" s="386"/>
      <c r="M212" s="386"/>
      <c r="N212" s="386"/>
      <c r="O212" s="386"/>
      <c r="P212" s="387"/>
      <c r="Q212" s="91"/>
      <c r="R212" s="388" t="s">
        <v>181</v>
      </c>
      <c r="S212" s="389"/>
      <c r="T212" s="389"/>
      <c r="U212" s="390"/>
      <c r="V212" s="48"/>
      <c r="W212" s="391">
        <v>45163</v>
      </c>
      <c r="X212" s="392"/>
      <c r="Y212" s="392"/>
      <c r="Z212" s="393"/>
      <c r="AA212" s="382">
        <v>1</v>
      </c>
      <c r="AB212" s="383"/>
      <c r="AC212" s="424" t="s">
        <v>9</v>
      </c>
      <c r="AD212" s="382">
        <v>2</v>
      </c>
      <c r="AE212" s="383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385" t="str">
        <f>C201</f>
        <v xml:space="preserve">Educacion </v>
      </c>
      <c r="G213" s="386"/>
      <c r="H213" s="386"/>
      <c r="I213" s="386"/>
      <c r="J213" s="386"/>
      <c r="K213" s="386"/>
      <c r="L213" s="386"/>
      <c r="M213" s="386"/>
      <c r="N213" s="386"/>
      <c r="O213" s="386"/>
      <c r="P213" s="387"/>
      <c r="Q213" s="91"/>
      <c r="R213" s="388" t="s">
        <v>181</v>
      </c>
      <c r="S213" s="389"/>
      <c r="T213" s="389"/>
      <c r="U213" s="390"/>
      <c r="V213" s="48"/>
      <c r="W213" s="391">
        <v>45163</v>
      </c>
      <c r="X213" s="392"/>
      <c r="Y213" s="392"/>
      <c r="Z213" s="393"/>
      <c r="AA213" s="382">
        <v>2</v>
      </c>
      <c r="AB213" s="383"/>
      <c r="AC213" s="425"/>
      <c r="AD213" s="382">
        <v>4</v>
      </c>
      <c r="AE213" s="383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01" t="s">
        <v>5</v>
      </c>
      <c r="G214" s="402"/>
      <c r="H214" s="402"/>
      <c r="I214" s="402"/>
      <c r="J214" s="402"/>
      <c r="K214" s="402"/>
      <c r="L214" s="402"/>
      <c r="M214" s="402"/>
      <c r="N214" s="402"/>
      <c r="O214" s="402"/>
      <c r="P214" s="403"/>
      <c r="Q214" s="85"/>
      <c r="R214" s="384" t="s">
        <v>35</v>
      </c>
      <c r="S214" s="384"/>
      <c r="T214" s="384"/>
      <c r="U214" s="384"/>
      <c r="V214" s="19"/>
      <c r="W214" s="400" t="s">
        <v>6</v>
      </c>
      <c r="X214" s="400"/>
      <c r="Y214" s="400"/>
      <c r="Z214" s="400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385" t="str">
        <f>C199</f>
        <v>FONDECUN</v>
      </c>
      <c r="G215" s="386"/>
      <c r="H215" s="386"/>
      <c r="I215" s="386"/>
      <c r="J215" s="386"/>
      <c r="K215" s="386"/>
      <c r="L215" s="386"/>
      <c r="M215" s="386"/>
      <c r="N215" s="386"/>
      <c r="O215" s="386"/>
      <c r="P215" s="387"/>
      <c r="Q215" s="91"/>
      <c r="R215" s="388" t="s">
        <v>177</v>
      </c>
      <c r="S215" s="389"/>
      <c r="T215" s="389"/>
      <c r="U215" s="390"/>
      <c r="V215" s="48"/>
      <c r="W215" s="391">
        <v>45169</v>
      </c>
      <c r="X215" s="392"/>
      <c r="Y215" s="392"/>
      <c r="Z215" s="393"/>
      <c r="AA215" s="382">
        <v>5</v>
      </c>
      <c r="AB215" s="383"/>
      <c r="AC215" s="384" t="s">
        <v>9</v>
      </c>
      <c r="AD215" s="382">
        <v>2</v>
      </c>
      <c r="AE215" s="383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385" t="str">
        <f>C203</f>
        <v>AMBIENTE</v>
      </c>
      <c r="G216" s="386"/>
      <c r="H216" s="386"/>
      <c r="I216" s="386"/>
      <c r="J216" s="386"/>
      <c r="K216" s="386"/>
      <c r="L216" s="386"/>
      <c r="M216" s="386"/>
      <c r="N216" s="386"/>
      <c r="O216" s="386"/>
      <c r="P216" s="387"/>
      <c r="Q216" s="92"/>
      <c r="R216" s="388" t="s">
        <v>177</v>
      </c>
      <c r="S216" s="389"/>
      <c r="T216" s="389"/>
      <c r="U216" s="390"/>
      <c r="V216" s="50"/>
      <c r="W216" s="391">
        <v>45169</v>
      </c>
      <c r="X216" s="392"/>
      <c r="Y216" s="392"/>
      <c r="Z216" s="393"/>
      <c r="AA216" s="382">
        <v>5</v>
      </c>
      <c r="AB216" s="383"/>
      <c r="AC216" s="384"/>
      <c r="AD216" s="382">
        <v>2</v>
      </c>
      <c r="AE216" s="383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397" t="s">
        <v>5</v>
      </c>
      <c r="G217" s="398"/>
      <c r="H217" s="398"/>
      <c r="I217" s="398"/>
      <c r="J217" s="398"/>
      <c r="K217" s="398"/>
      <c r="L217" s="398"/>
      <c r="M217" s="398"/>
      <c r="N217" s="398"/>
      <c r="O217" s="398"/>
      <c r="P217" s="399"/>
      <c r="Q217" s="85"/>
      <c r="R217" s="384" t="s">
        <v>35</v>
      </c>
      <c r="S217" s="384"/>
      <c r="T217" s="384"/>
      <c r="U217" s="384"/>
      <c r="V217" s="19"/>
      <c r="W217" s="400" t="s">
        <v>6</v>
      </c>
      <c r="X217" s="400"/>
      <c r="Y217" s="400"/>
      <c r="Z217" s="400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385" t="str">
        <f>C203</f>
        <v>AMBIENTE</v>
      </c>
      <c r="G218" s="386"/>
      <c r="H218" s="386"/>
      <c r="I218" s="386"/>
      <c r="J218" s="386"/>
      <c r="K218" s="386"/>
      <c r="L218" s="386"/>
      <c r="M218" s="386"/>
      <c r="N218" s="386"/>
      <c r="O218" s="386"/>
      <c r="P218" s="387"/>
      <c r="Q218" s="91"/>
      <c r="R218" s="388" t="s">
        <v>178</v>
      </c>
      <c r="S218" s="389"/>
      <c r="T218" s="389"/>
      <c r="U218" s="390"/>
      <c r="V218" s="48"/>
      <c r="W218" s="391">
        <v>45174</v>
      </c>
      <c r="X218" s="392"/>
      <c r="Y218" s="392"/>
      <c r="Z218" s="393"/>
      <c r="AA218" s="382">
        <v>6</v>
      </c>
      <c r="AB218" s="383"/>
      <c r="AC218" s="384" t="s">
        <v>9</v>
      </c>
      <c r="AD218" s="382">
        <v>2</v>
      </c>
      <c r="AE218" s="383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385" t="str">
        <f>C197</f>
        <v>SECRETARIA JURIDICA</v>
      </c>
      <c r="G219" s="386"/>
      <c r="H219" s="386"/>
      <c r="I219" s="386"/>
      <c r="J219" s="386"/>
      <c r="K219" s="386"/>
      <c r="L219" s="386"/>
      <c r="M219" s="386"/>
      <c r="N219" s="386"/>
      <c r="O219" s="386"/>
      <c r="P219" s="387"/>
      <c r="Q219" s="92"/>
      <c r="R219" s="388" t="s">
        <v>178</v>
      </c>
      <c r="S219" s="389"/>
      <c r="T219" s="389"/>
      <c r="U219" s="390"/>
      <c r="V219" s="50"/>
      <c r="W219" s="391">
        <v>45174</v>
      </c>
      <c r="X219" s="392"/>
      <c r="Y219" s="392"/>
      <c r="Z219" s="393"/>
      <c r="AA219" s="382">
        <v>5</v>
      </c>
      <c r="AB219" s="383"/>
      <c r="AC219" s="384"/>
      <c r="AD219" s="382">
        <v>3</v>
      </c>
      <c r="AE219" s="383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397" t="s">
        <v>5</v>
      </c>
      <c r="G220" s="398"/>
      <c r="H220" s="398"/>
      <c r="I220" s="398"/>
      <c r="J220" s="398"/>
      <c r="K220" s="398"/>
      <c r="L220" s="398"/>
      <c r="M220" s="398"/>
      <c r="N220" s="398"/>
      <c r="O220" s="398"/>
      <c r="P220" s="399"/>
      <c r="Q220" s="85"/>
      <c r="R220" s="384" t="s">
        <v>35</v>
      </c>
      <c r="S220" s="384"/>
      <c r="T220" s="384"/>
      <c r="U220" s="384"/>
      <c r="V220" s="19"/>
      <c r="W220" s="400" t="s">
        <v>6</v>
      </c>
      <c r="X220" s="400"/>
      <c r="Y220" s="400"/>
      <c r="Z220" s="400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385" t="str">
        <f>C201</f>
        <v xml:space="preserve">Educacion </v>
      </c>
      <c r="G221" s="386"/>
      <c r="H221" s="386"/>
      <c r="I221" s="386"/>
      <c r="J221" s="386"/>
      <c r="K221" s="386"/>
      <c r="L221" s="386"/>
      <c r="M221" s="386"/>
      <c r="N221" s="386"/>
      <c r="O221" s="386"/>
      <c r="P221" s="387"/>
      <c r="Q221" s="91"/>
      <c r="R221" s="388" t="s">
        <v>178</v>
      </c>
      <c r="S221" s="389"/>
      <c r="T221" s="389"/>
      <c r="U221" s="390"/>
      <c r="V221" s="48"/>
      <c r="W221" s="391">
        <v>45176</v>
      </c>
      <c r="X221" s="392"/>
      <c r="Y221" s="392"/>
      <c r="Z221" s="393"/>
      <c r="AA221" s="382">
        <v>1</v>
      </c>
      <c r="AB221" s="383"/>
      <c r="AC221" s="384" t="s">
        <v>9</v>
      </c>
      <c r="AD221" s="382">
        <v>2</v>
      </c>
      <c r="AE221" s="383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385" t="str">
        <f>C195</f>
        <v>TIC</v>
      </c>
      <c r="G222" s="386"/>
      <c r="H222" s="386"/>
      <c r="I222" s="386"/>
      <c r="J222" s="386"/>
      <c r="K222" s="386"/>
      <c r="L222" s="386"/>
      <c r="M222" s="386"/>
      <c r="N222" s="386"/>
      <c r="O222" s="386"/>
      <c r="P222" s="387"/>
      <c r="Q222" s="92"/>
      <c r="R222" s="441" t="s">
        <v>178</v>
      </c>
      <c r="S222" s="442"/>
      <c r="T222" s="442"/>
      <c r="U222" s="443"/>
      <c r="V222" s="50"/>
      <c r="W222" s="391">
        <v>45176</v>
      </c>
      <c r="X222" s="392"/>
      <c r="Y222" s="392"/>
      <c r="Z222" s="393"/>
      <c r="AA222" s="382">
        <v>4</v>
      </c>
      <c r="AB222" s="383"/>
      <c r="AC222" s="384"/>
      <c r="AD222" s="382">
        <v>2</v>
      </c>
      <c r="AE222" s="383"/>
    </row>
    <row r="223" spans="1:33" ht="16.5" customHeight="1" x14ac:dyDescent="0.3">
      <c r="A223" s="105"/>
      <c r="B223" s="5"/>
      <c r="AB223" s="444" t="s">
        <v>2</v>
      </c>
      <c r="AC223" s="444"/>
      <c r="AD223" s="444"/>
      <c r="AE223" s="444"/>
    </row>
    <row r="224" spans="1:33" ht="15.75" customHeight="1" x14ac:dyDescent="0.3">
      <c r="A224" s="430" t="s">
        <v>122</v>
      </c>
      <c r="B224" s="58"/>
      <c r="C224" s="438" t="s">
        <v>0</v>
      </c>
      <c r="D224" s="439"/>
      <c r="E224" s="438">
        <v>1</v>
      </c>
      <c r="F224" s="439"/>
      <c r="G224" s="438">
        <v>2</v>
      </c>
      <c r="H224" s="439"/>
      <c r="I224" s="438">
        <v>3</v>
      </c>
      <c r="J224" s="439"/>
      <c r="K224" s="440">
        <v>4</v>
      </c>
      <c r="L224" s="440"/>
      <c r="M224" s="440"/>
      <c r="N224" s="440"/>
      <c r="O224" s="454">
        <v>5</v>
      </c>
      <c r="P224" s="454"/>
      <c r="Q224" s="33"/>
      <c r="R224" s="454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431"/>
      <c r="B225" s="404">
        <v>1</v>
      </c>
      <c r="C225" s="406" t="str">
        <f>SORTEO!O14</f>
        <v>HACIENDA</v>
      </c>
      <c r="D225" s="407"/>
      <c r="E225" s="432"/>
      <c r="F225" s="433"/>
      <c r="G225" s="436">
        <v>0</v>
      </c>
      <c r="H225" s="187">
        <v>2</v>
      </c>
      <c r="I225" s="412">
        <v>1</v>
      </c>
      <c r="J225" s="160">
        <v>6</v>
      </c>
      <c r="K225" s="418">
        <v>0</v>
      </c>
      <c r="L225" s="160">
        <v>2</v>
      </c>
      <c r="M225" s="449"/>
      <c r="N225" s="134"/>
      <c r="O225" s="419"/>
      <c r="P225" s="159"/>
      <c r="Q225" s="159"/>
      <c r="R225" s="454"/>
      <c r="S225" s="420">
        <v>3</v>
      </c>
      <c r="T225" s="421">
        <v>0</v>
      </c>
      <c r="U225" s="421">
        <v>2</v>
      </c>
      <c r="V225" s="421">
        <v>1</v>
      </c>
      <c r="W225" s="420">
        <v>0</v>
      </c>
      <c r="X225" s="423">
        <f>H225+J225+L225+N225</f>
        <v>10</v>
      </c>
      <c r="Y225" s="423">
        <f>H226+J226+L226+N226</f>
        <v>13</v>
      </c>
      <c r="Z225" s="423">
        <f>+X225-Y225</f>
        <v>-3</v>
      </c>
      <c r="AA225" s="461">
        <f>G225+I225+K225+M225</f>
        <v>1</v>
      </c>
      <c r="AB225" s="450">
        <v>4</v>
      </c>
    </row>
    <row r="226" spans="1:33" ht="15.75" customHeight="1" x14ac:dyDescent="0.3">
      <c r="A226" s="431"/>
      <c r="B226" s="405"/>
      <c r="C226" s="408"/>
      <c r="D226" s="409"/>
      <c r="E226" s="434"/>
      <c r="F226" s="435"/>
      <c r="G226" s="437"/>
      <c r="H226" s="187">
        <v>4</v>
      </c>
      <c r="I226" s="413"/>
      <c r="J226" s="160">
        <v>6</v>
      </c>
      <c r="K226" s="418"/>
      <c r="L226" s="160">
        <v>3</v>
      </c>
      <c r="M226" s="449"/>
      <c r="N226" s="134"/>
      <c r="O226" s="419"/>
      <c r="P226" s="159"/>
      <c r="Q226" s="159"/>
      <c r="R226" s="454"/>
      <c r="S226" s="420"/>
      <c r="T226" s="422"/>
      <c r="U226" s="422"/>
      <c r="V226" s="422"/>
      <c r="W226" s="420"/>
      <c r="X226" s="420"/>
      <c r="Y226" s="420"/>
      <c r="Z226" s="420"/>
      <c r="AA226" s="461"/>
      <c r="AB226" s="450"/>
    </row>
    <row r="227" spans="1:33" ht="15.75" customHeight="1" x14ac:dyDescent="0.3">
      <c r="A227" s="431"/>
      <c r="B227" s="404">
        <v>2</v>
      </c>
      <c r="C227" s="406" t="str">
        <f>SORTEO!O15</f>
        <v>FUNCION PUBLICA</v>
      </c>
      <c r="D227" s="407"/>
      <c r="E227" s="410">
        <v>3</v>
      </c>
      <c r="F227" s="160">
        <v>4</v>
      </c>
      <c r="G227" s="414"/>
      <c r="H227" s="415"/>
      <c r="I227" s="412">
        <v>3</v>
      </c>
      <c r="J227" s="160">
        <v>0</v>
      </c>
      <c r="K227" s="418">
        <v>3</v>
      </c>
      <c r="L227" s="160">
        <v>5</v>
      </c>
      <c r="M227" s="449"/>
      <c r="N227" s="134"/>
      <c r="O227" s="419"/>
      <c r="P227" s="159"/>
      <c r="Q227" s="159"/>
      <c r="R227" s="454"/>
      <c r="S227" s="420">
        <v>3</v>
      </c>
      <c r="T227" s="421">
        <v>3</v>
      </c>
      <c r="U227" s="421">
        <v>0</v>
      </c>
      <c r="V227" s="421">
        <v>0</v>
      </c>
      <c r="W227" s="420">
        <v>0</v>
      </c>
      <c r="X227" s="423">
        <f>F227+J227+L227+N227</f>
        <v>9</v>
      </c>
      <c r="Y227" s="423">
        <f>F228+J228+L228+N228</f>
        <v>4</v>
      </c>
      <c r="Z227" s="423">
        <f>+X227-Y227</f>
        <v>5</v>
      </c>
      <c r="AA227" s="427">
        <f>E227+I227+K227+M227</f>
        <v>9</v>
      </c>
      <c r="AB227" s="456">
        <v>1</v>
      </c>
    </row>
    <row r="228" spans="1:33" ht="15.75" customHeight="1" x14ac:dyDescent="0.3">
      <c r="A228" s="431"/>
      <c r="B228" s="405"/>
      <c r="C228" s="408"/>
      <c r="D228" s="409"/>
      <c r="E228" s="411"/>
      <c r="F228" s="160">
        <v>2</v>
      </c>
      <c r="G228" s="416"/>
      <c r="H228" s="417"/>
      <c r="I228" s="413"/>
      <c r="J228" s="160">
        <v>0</v>
      </c>
      <c r="K228" s="418"/>
      <c r="L228" s="160">
        <v>2</v>
      </c>
      <c r="M228" s="449"/>
      <c r="N228" s="134"/>
      <c r="O228" s="419"/>
      <c r="P228" s="159"/>
      <c r="Q228" s="159"/>
      <c r="R228" s="454"/>
      <c r="S228" s="420"/>
      <c r="T228" s="422"/>
      <c r="U228" s="422"/>
      <c r="V228" s="422"/>
      <c r="W228" s="420"/>
      <c r="X228" s="420"/>
      <c r="Y228" s="420"/>
      <c r="Z228" s="420"/>
      <c r="AA228" s="428"/>
      <c r="AB228" s="456"/>
    </row>
    <row r="229" spans="1:33" ht="15.75" customHeight="1" x14ac:dyDescent="0.3">
      <c r="A229" s="431"/>
      <c r="B229" s="404">
        <v>3</v>
      </c>
      <c r="C229" s="406" t="str">
        <f>SORTEO!O16</f>
        <v>HABITAT Y VIVIENDA</v>
      </c>
      <c r="D229" s="407"/>
      <c r="E229" s="410">
        <v>1</v>
      </c>
      <c r="F229" s="160">
        <v>6</v>
      </c>
      <c r="G229" s="412">
        <v>0</v>
      </c>
      <c r="H229" s="160">
        <v>0</v>
      </c>
      <c r="I229" s="414"/>
      <c r="J229" s="415"/>
      <c r="K229" s="418">
        <v>0</v>
      </c>
      <c r="L229" s="160">
        <v>0</v>
      </c>
      <c r="M229" s="449"/>
      <c r="N229" s="134"/>
      <c r="O229" s="419"/>
      <c r="P229" s="159"/>
      <c r="Q229" s="159"/>
      <c r="R229" s="454"/>
      <c r="S229" s="420">
        <v>3</v>
      </c>
      <c r="T229" s="421">
        <v>0</v>
      </c>
      <c r="U229" s="421">
        <v>2</v>
      </c>
      <c r="V229" s="421">
        <v>1</v>
      </c>
      <c r="W229" s="420">
        <v>0</v>
      </c>
      <c r="X229" s="423">
        <f>F229+H229+L229+N229</f>
        <v>6</v>
      </c>
      <c r="Y229" s="423">
        <f>F230+H230+L230+N230</f>
        <v>7</v>
      </c>
      <c r="Z229" s="420">
        <f>+X229-Y229</f>
        <v>-1</v>
      </c>
      <c r="AA229" s="427">
        <f>E229+G229+K229+M229</f>
        <v>1</v>
      </c>
      <c r="AB229" s="450">
        <v>3</v>
      </c>
    </row>
    <row r="230" spans="1:33" ht="15.75" customHeight="1" x14ac:dyDescent="0.3">
      <c r="A230" s="431"/>
      <c r="B230" s="405"/>
      <c r="C230" s="408"/>
      <c r="D230" s="409"/>
      <c r="E230" s="411"/>
      <c r="F230" s="160">
        <v>6</v>
      </c>
      <c r="G230" s="413"/>
      <c r="H230" s="160">
        <v>0</v>
      </c>
      <c r="I230" s="416"/>
      <c r="J230" s="417"/>
      <c r="K230" s="418"/>
      <c r="L230" s="160">
        <v>1</v>
      </c>
      <c r="M230" s="449"/>
      <c r="N230" s="134"/>
      <c r="O230" s="419"/>
      <c r="P230" s="159"/>
      <c r="Q230" s="159"/>
      <c r="R230" s="454"/>
      <c r="S230" s="420"/>
      <c r="T230" s="422"/>
      <c r="U230" s="422"/>
      <c r="V230" s="422"/>
      <c r="W230" s="420"/>
      <c r="X230" s="420"/>
      <c r="Y230" s="420"/>
      <c r="Z230" s="420"/>
      <c r="AA230" s="428"/>
      <c r="AB230" s="450"/>
    </row>
    <row r="231" spans="1:33" ht="15.75" customHeight="1" x14ac:dyDescent="0.3">
      <c r="A231" s="431"/>
      <c r="B231" s="404">
        <v>4</v>
      </c>
      <c r="C231" s="406" t="str">
        <f>SORTEO!O17</f>
        <v>EMPRESA DE SEGURIDAD</v>
      </c>
      <c r="D231" s="407"/>
      <c r="E231" s="410">
        <v>3</v>
      </c>
      <c r="F231" s="160">
        <v>3</v>
      </c>
      <c r="G231" s="412">
        <v>0</v>
      </c>
      <c r="H231" s="160">
        <v>2</v>
      </c>
      <c r="I231" s="412">
        <v>3</v>
      </c>
      <c r="J231" s="160">
        <v>1</v>
      </c>
      <c r="K231" s="426"/>
      <c r="L231" s="426"/>
      <c r="M231" s="449"/>
      <c r="N231" s="134"/>
      <c r="O231" s="419"/>
      <c r="P231" s="159"/>
      <c r="Q231" s="159"/>
      <c r="R231" s="454"/>
      <c r="S231" s="420">
        <v>3</v>
      </c>
      <c r="T231" s="421">
        <v>2</v>
      </c>
      <c r="U231" s="421">
        <v>1</v>
      </c>
      <c r="V231" s="421">
        <v>0</v>
      </c>
      <c r="W231" s="420">
        <v>0</v>
      </c>
      <c r="X231" s="423">
        <f>F231+H231+J231+N231</f>
        <v>6</v>
      </c>
      <c r="Y231" s="423">
        <f>F232+H232+J232+N232</f>
        <v>7</v>
      </c>
      <c r="Z231" s="420">
        <f>+X231-Y231</f>
        <v>-1</v>
      </c>
      <c r="AA231" s="427">
        <f>E231+G231+I231+M231</f>
        <v>6</v>
      </c>
      <c r="AB231" s="456">
        <v>2</v>
      </c>
    </row>
    <row r="232" spans="1:33" ht="15.75" customHeight="1" x14ac:dyDescent="0.3">
      <c r="A232" s="431"/>
      <c r="B232" s="405"/>
      <c r="C232" s="408"/>
      <c r="D232" s="409"/>
      <c r="E232" s="411"/>
      <c r="F232" s="160">
        <v>2</v>
      </c>
      <c r="G232" s="413"/>
      <c r="H232" s="160">
        <v>5</v>
      </c>
      <c r="I232" s="413"/>
      <c r="J232" s="160">
        <v>0</v>
      </c>
      <c r="K232" s="426"/>
      <c r="L232" s="426"/>
      <c r="M232" s="449"/>
      <c r="N232" s="134"/>
      <c r="O232" s="419"/>
      <c r="P232" s="159"/>
      <c r="Q232" s="159"/>
      <c r="R232" s="454"/>
      <c r="S232" s="420"/>
      <c r="T232" s="422"/>
      <c r="U232" s="422"/>
      <c r="V232" s="422"/>
      <c r="W232" s="420"/>
      <c r="X232" s="420"/>
      <c r="Y232" s="420"/>
      <c r="Z232" s="420"/>
      <c r="AA232" s="428"/>
      <c r="AB232" s="456"/>
    </row>
    <row r="233" spans="1:33" ht="15.75" customHeight="1" x14ac:dyDescent="0.3"/>
    <row r="234" spans="1:33" ht="15.75" customHeight="1" x14ac:dyDescent="0.3">
      <c r="A234" s="429" t="s">
        <v>188</v>
      </c>
      <c r="B234" s="429"/>
      <c r="C234" s="429"/>
      <c r="D234" s="429"/>
      <c r="E234" s="429"/>
      <c r="F234" s="429"/>
      <c r="G234" s="429"/>
      <c r="H234" s="429"/>
      <c r="I234" s="429"/>
      <c r="J234" s="429"/>
      <c r="K234" s="429"/>
      <c r="L234" s="429"/>
      <c r="M234" s="429"/>
      <c r="N234" s="429"/>
      <c r="O234" s="429"/>
      <c r="P234" s="429"/>
      <c r="Q234" s="429"/>
      <c r="R234" s="429"/>
      <c r="S234" s="429"/>
      <c r="T234" s="429"/>
      <c r="U234" s="429"/>
      <c r="V234" s="429"/>
      <c r="W234" s="429"/>
      <c r="X234" s="429"/>
      <c r="Y234" s="429"/>
      <c r="Z234" s="429"/>
      <c r="AA234" s="429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444" t="s">
        <v>2</v>
      </c>
      <c r="AC235" s="444"/>
      <c r="AD235" s="444"/>
      <c r="AE235" s="444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65" t="s">
        <v>5</v>
      </c>
      <c r="G236" s="466"/>
      <c r="H236" s="466"/>
      <c r="I236" s="466"/>
      <c r="J236" s="466"/>
      <c r="K236" s="466"/>
      <c r="L236" s="466"/>
      <c r="M236" s="466"/>
      <c r="N236" s="466"/>
      <c r="O236" s="466"/>
      <c r="P236" s="467"/>
      <c r="Q236" s="84"/>
      <c r="R236" s="384" t="s">
        <v>35</v>
      </c>
      <c r="S236" s="384"/>
      <c r="T236" s="384"/>
      <c r="U236" s="384"/>
      <c r="V236" s="19"/>
      <c r="W236" s="384" t="s">
        <v>6</v>
      </c>
      <c r="X236" s="384"/>
      <c r="Y236" s="384"/>
      <c r="Z236" s="384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6" t="s">
        <v>313</v>
      </c>
      <c r="B237" s="6"/>
      <c r="C237" s="75" t="str">
        <f>C225</f>
        <v>HACIENDA</v>
      </c>
      <c r="D237" s="90"/>
      <c r="E237" s="90"/>
      <c r="F237" s="385" t="str">
        <f>C231</f>
        <v>EMPRESA DE SEGURIDAD</v>
      </c>
      <c r="G237" s="386"/>
      <c r="H237" s="386"/>
      <c r="I237" s="386"/>
      <c r="J237" s="386"/>
      <c r="K237" s="386"/>
      <c r="L237" s="386"/>
      <c r="M237" s="386"/>
      <c r="N237" s="386"/>
      <c r="O237" s="386"/>
      <c r="P237" s="387"/>
      <c r="Q237" s="91"/>
      <c r="R237" s="388" t="s">
        <v>177</v>
      </c>
      <c r="S237" s="389"/>
      <c r="T237" s="389"/>
      <c r="U237" s="390"/>
      <c r="V237" s="48"/>
      <c r="W237" s="394">
        <v>45180</v>
      </c>
      <c r="X237" s="395"/>
      <c r="Y237" s="395"/>
      <c r="Z237" s="396"/>
      <c r="AA237" s="382">
        <v>2</v>
      </c>
      <c r="AB237" s="383"/>
      <c r="AC237" s="424" t="s">
        <v>9</v>
      </c>
      <c r="AD237" s="382">
        <v>3</v>
      </c>
      <c r="AE237" s="383"/>
      <c r="AF237" s="168" t="s">
        <v>314</v>
      </c>
      <c r="AG237" s="167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385" t="str">
        <f>C229</f>
        <v>HABITAT Y VIVIENDA</v>
      </c>
      <c r="G238" s="386"/>
      <c r="H238" s="386"/>
      <c r="I238" s="386"/>
      <c r="J238" s="386"/>
      <c r="K238" s="386"/>
      <c r="L238" s="386"/>
      <c r="M238" s="386"/>
      <c r="N238" s="386"/>
      <c r="O238" s="386"/>
      <c r="P238" s="387"/>
      <c r="Q238" s="91"/>
      <c r="R238" s="388" t="s">
        <v>178</v>
      </c>
      <c r="S238" s="389"/>
      <c r="T238" s="389"/>
      <c r="U238" s="390"/>
      <c r="V238" s="89"/>
      <c r="W238" s="394">
        <v>45180</v>
      </c>
      <c r="X238" s="395"/>
      <c r="Y238" s="395"/>
      <c r="Z238" s="396"/>
      <c r="AA238" s="382" t="s">
        <v>354</v>
      </c>
      <c r="AB238" s="383"/>
      <c r="AC238" s="425"/>
      <c r="AD238" s="382"/>
      <c r="AE238" s="383"/>
      <c r="AF238" s="168"/>
      <c r="AG238" s="167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397" t="s">
        <v>5</v>
      </c>
      <c r="G239" s="398"/>
      <c r="H239" s="398"/>
      <c r="I239" s="398"/>
      <c r="J239" s="398"/>
      <c r="K239" s="398"/>
      <c r="L239" s="398"/>
      <c r="M239" s="398"/>
      <c r="N239" s="398"/>
      <c r="O239" s="398"/>
      <c r="P239" s="399"/>
      <c r="Q239" s="85"/>
      <c r="R239" s="384" t="s">
        <v>35</v>
      </c>
      <c r="S239" s="384"/>
      <c r="T239" s="384"/>
      <c r="U239" s="384"/>
      <c r="V239" s="19"/>
      <c r="W239" s="400" t="s">
        <v>6</v>
      </c>
      <c r="X239" s="400"/>
      <c r="Y239" s="400"/>
      <c r="Z239" s="400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385" t="str">
        <f>C229</f>
        <v>HABITAT Y VIVIENDA</v>
      </c>
      <c r="G240" s="386"/>
      <c r="H240" s="386"/>
      <c r="I240" s="386"/>
      <c r="J240" s="386"/>
      <c r="K240" s="386"/>
      <c r="L240" s="386"/>
      <c r="M240" s="386"/>
      <c r="N240" s="386"/>
      <c r="O240" s="386"/>
      <c r="P240" s="387"/>
      <c r="Q240" s="91"/>
      <c r="R240" s="388" t="s">
        <v>177</v>
      </c>
      <c r="S240" s="389"/>
      <c r="T240" s="389"/>
      <c r="U240" s="390"/>
      <c r="V240" s="48"/>
      <c r="W240" s="391">
        <v>45163</v>
      </c>
      <c r="X240" s="392"/>
      <c r="Y240" s="392"/>
      <c r="Z240" s="393"/>
      <c r="AA240" s="382">
        <v>1</v>
      </c>
      <c r="AB240" s="383"/>
      <c r="AC240" s="424" t="s">
        <v>9</v>
      </c>
      <c r="AD240" s="382">
        <v>0</v>
      </c>
      <c r="AE240" s="383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385" t="str">
        <f>C227</f>
        <v>FUNCION PUBLICA</v>
      </c>
      <c r="G241" s="386"/>
      <c r="H241" s="386"/>
      <c r="I241" s="386"/>
      <c r="J241" s="386"/>
      <c r="K241" s="386"/>
      <c r="L241" s="386"/>
      <c r="M241" s="386"/>
      <c r="N241" s="386"/>
      <c r="O241" s="386"/>
      <c r="P241" s="387"/>
      <c r="Q241" s="91"/>
      <c r="R241" s="388" t="s">
        <v>177</v>
      </c>
      <c r="S241" s="389"/>
      <c r="T241" s="389"/>
      <c r="U241" s="390"/>
      <c r="V241" s="48"/>
      <c r="W241" s="391">
        <v>45163</v>
      </c>
      <c r="X241" s="392"/>
      <c r="Y241" s="392"/>
      <c r="Z241" s="393"/>
      <c r="AA241" s="382">
        <v>2</v>
      </c>
      <c r="AB241" s="383"/>
      <c r="AC241" s="425"/>
      <c r="AD241" s="382">
        <v>4</v>
      </c>
      <c r="AE241" s="383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397" t="s">
        <v>5</v>
      </c>
      <c r="G242" s="398"/>
      <c r="H242" s="398"/>
      <c r="I242" s="398"/>
      <c r="J242" s="398"/>
      <c r="K242" s="398"/>
      <c r="L242" s="398"/>
      <c r="M242" s="398"/>
      <c r="N242" s="398"/>
      <c r="O242" s="398"/>
      <c r="P242" s="399"/>
      <c r="Q242" s="85"/>
      <c r="R242" s="384" t="s">
        <v>35</v>
      </c>
      <c r="S242" s="384"/>
      <c r="T242" s="384"/>
      <c r="U242" s="384"/>
      <c r="V242" s="19"/>
      <c r="W242" s="400" t="s">
        <v>6</v>
      </c>
      <c r="X242" s="400"/>
      <c r="Y242" s="400"/>
      <c r="Z242" s="400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6" t="s">
        <v>313</v>
      </c>
      <c r="B243" s="6"/>
      <c r="C243" s="75" t="str">
        <f>C227</f>
        <v>FUNCION PUBLICA</v>
      </c>
      <c r="D243" s="90"/>
      <c r="E243" s="90"/>
      <c r="F243" s="385" t="str">
        <f>C231</f>
        <v>EMPRESA DE SEGURIDAD</v>
      </c>
      <c r="G243" s="386"/>
      <c r="H243" s="386"/>
      <c r="I243" s="386"/>
      <c r="J243" s="386"/>
      <c r="K243" s="386"/>
      <c r="L243" s="386"/>
      <c r="M243" s="386"/>
      <c r="N243" s="386"/>
      <c r="O243" s="386"/>
      <c r="P243" s="387"/>
      <c r="Q243" s="91"/>
      <c r="R243" s="441" t="s">
        <v>177</v>
      </c>
      <c r="S243" s="442"/>
      <c r="T243" s="442"/>
      <c r="U243" s="443"/>
      <c r="V243" s="48"/>
      <c r="W243" s="391">
        <v>45169</v>
      </c>
      <c r="X243" s="392"/>
      <c r="Y243" s="392"/>
      <c r="Z243" s="393"/>
      <c r="AA243" s="382">
        <v>5</v>
      </c>
      <c r="AB243" s="383"/>
      <c r="AC243" s="384" t="s">
        <v>9</v>
      </c>
      <c r="AD243" s="382">
        <v>2</v>
      </c>
      <c r="AE243" s="383"/>
      <c r="AF243" s="168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385" t="str">
        <f>C225</f>
        <v>HACIENDA</v>
      </c>
      <c r="G244" s="386"/>
      <c r="H244" s="386"/>
      <c r="I244" s="386"/>
      <c r="J244" s="386"/>
      <c r="K244" s="386"/>
      <c r="L244" s="386"/>
      <c r="M244" s="386"/>
      <c r="N244" s="386"/>
      <c r="O244" s="386"/>
      <c r="P244" s="387"/>
      <c r="Q244" s="92"/>
      <c r="R244" s="441" t="s">
        <v>178</v>
      </c>
      <c r="S244" s="442"/>
      <c r="T244" s="442"/>
      <c r="U244" s="443"/>
      <c r="V244" s="50"/>
      <c r="W244" s="391">
        <v>45169</v>
      </c>
      <c r="X244" s="392"/>
      <c r="Y244" s="392"/>
      <c r="Z244" s="393"/>
      <c r="AA244" s="382">
        <v>6</v>
      </c>
      <c r="AB244" s="383"/>
      <c r="AC244" s="384"/>
      <c r="AD244" s="382">
        <v>6</v>
      </c>
      <c r="AE244" s="383"/>
    </row>
  </sheetData>
  <sheetProtection algorithmName="SHA-512" hashValue="rrLd+azb4MYvyGFaVLj6X6DgPNNnG3hI3kzqI05d7OJMcxReLpZaFNIWi4FbBJD6X++i7Q+2fx+HjxyvVET7yw==" saltValue="jelVpQvHglCdGFqnbV5ZSw==" spinCount="100000" sheet="1" objects="1" scenarios="1"/>
  <mergeCells count="1327">
    <mergeCell ref="F87:P87"/>
    <mergeCell ref="R86:U86"/>
    <mergeCell ref="W86:Z86"/>
    <mergeCell ref="W88:Z88"/>
    <mergeCell ref="W89:Z89"/>
    <mergeCell ref="W90:Z90"/>
    <mergeCell ref="R89:U89"/>
    <mergeCell ref="R90:U90"/>
    <mergeCell ref="F88:P88"/>
    <mergeCell ref="R88:U88"/>
    <mergeCell ref="U20:U21"/>
    <mergeCell ref="V20:V21"/>
    <mergeCell ref="F26:P26"/>
    <mergeCell ref="R26:U26"/>
    <mergeCell ref="W26:Z26"/>
    <mergeCell ref="F28:P28"/>
    <mergeCell ref="R28:U28"/>
    <mergeCell ref="W28:Z28"/>
    <mergeCell ref="F29:P29"/>
    <mergeCell ref="R29:U29"/>
    <mergeCell ref="AB79:AB80"/>
    <mergeCell ref="B81:B82"/>
    <mergeCell ref="C81:D82"/>
    <mergeCell ref="E81:E82"/>
    <mergeCell ref="G81:G82"/>
    <mergeCell ref="I81:I82"/>
    <mergeCell ref="AA87:AB87"/>
    <mergeCell ref="W87:Z87"/>
    <mergeCell ref="AB75:AB76"/>
    <mergeCell ref="U73:U74"/>
    <mergeCell ref="AA73:AA74"/>
    <mergeCell ref="V77:V78"/>
    <mergeCell ref="U75:U76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B16:B17"/>
    <mergeCell ref="C16:D17"/>
    <mergeCell ref="E16:E17"/>
    <mergeCell ref="F86:P86"/>
    <mergeCell ref="F95:P95"/>
    <mergeCell ref="S75:S76"/>
    <mergeCell ref="I73:I74"/>
    <mergeCell ref="M73:M74"/>
    <mergeCell ref="C75:D76"/>
    <mergeCell ref="R127:U127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X73:X74"/>
    <mergeCell ref="B14:B15"/>
    <mergeCell ref="K11:L11"/>
    <mergeCell ref="E75:E76"/>
    <mergeCell ref="W36:Z36"/>
    <mergeCell ref="X75:X76"/>
    <mergeCell ref="E139:E140"/>
    <mergeCell ref="B137:B138"/>
    <mergeCell ref="C137:D138"/>
    <mergeCell ref="M137:M138"/>
    <mergeCell ref="O137:O138"/>
    <mergeCell ref="G12:G13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C18:D19"/>
    <mergeCell ref="E18:E19"/>
    <mergeCell ref="G18:G19"/>
    <mergeCell ref="AA26:AB26"/>
    <mergeCell ref="AA29:AB29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C139:D140"/>
    <mergeCell ref="O143:O144"/>
    <mergeCell ref="S143:S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W130:Z130"/>
    <mergeCell ref="R128:U128"/>
    <mergeCell ref="R129:U129"/>
    <mergeCell ref="F89:P89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62:P162"/>
    <mergeCell ref="R162:U162"/>
    <mergeCell ref="W162:Z16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K171:L172"/>
    <mergeCell ref="M171:M172"/>
    <mergeCell ref="O171:O172"/>
    <mergeCell ref="AC155:AC156"/>
    <mergeCell ref="AD155:AE155"/>
    <mergeCell ref="F156:P156"/>
    <mergeCell ref="R156:U156"/>
    <mergeCell ref="W156:Z156"/>
    <mergeCell ref="AA156:AB156"/>
    <mergeCell ref="AD156:AE156"/>
    <mergeCell ref="F160:P160"/>
    <mergeCell ref="AD152:AE152"/>
    <mergeCell ref="F153:P153"/>
    <mergeCell ref="R153:U153"/>
    <mergeCell ref="W153:Z153"/>
    <mergeCell ref="AA153:AB153"/>
    <mergeCell ref="AD153:AE153"/>
    <mergeCell ref="AA159:AB159"/>
    <mergeCell ref="AD159:AE159"/>
    <mergeCell ref="AC158:AC159"/>
    <mergeCell ref="R160:U160"/>
    <mergeCell ref="W160:Z160"/>
    <mergeCell ref="F161:P161"/>
    <mergeCell ref="R161:U161"/>
    <mergeCell ref="W161:Z161"/>
    <mergeCell ref="AA161:AB161"/>
    <mergeCell ref="AD161:AE161"/>
    <mergeCell ref="G165:G166"/>
    <mergeCell ref="I165:I166"/>
    <mergeCell ref="M165:M166"/>
    <mergeCell ref="O165:O166"/>
    <mergeCell ref="S165:S166"/>
    <mergeCell ref="T165:T166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213:U213"/>
    <mergeCell ref="W213:Z213"/>
    <mergeCell ref="AA213:AB213"/>
    <mergeCell ref="AD213:AE213"/>
    <mergeCell ref="AB207:AE207"/>
    <mergeCell ref="AD185:AE185"/>
    <mergeCell ref="AD186:AE186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97:S198"/>
    <mergeCell ref="T197:T198"/>
    <mergeCell ref="F213:P213"/>
    <mergeCell ref="F208:P208"/>
    <mergeCell ref="R208:U208"/>
    <mergeCell ref="U199:U200"/>
    <mergeCell ref="V199:V200"/>
    <mergeCell ref="W199:W200"/>
    <mergeCell ref="F212:P212"/>
    <mergeCell ref="F178:P178"/>
    <mergeCell ref="R178:U178"/>
    <mergeCell ref="W178:Z178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O194:P194"/>
    <mergeCell ref="G197:H198"/>
    <mergeCell ref="I197:I198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7:U198"/>
    <mergeCell ref="V197:V198"/>
    <mergeCell ref="W197:W19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AA227:AA228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G227:H228"/>
    <mergeCell ref="I227:I228"/>
    <mergeCell ref="K227:K228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W242:Z242"/>
    <mergeCell ref="F243:P243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S231:S232"/>
    <mergeCell ref="T231:T232"/>
    <mergeCell ref="U231:U232"/>
    <mergeCell ref="V231:V232"/>
    <mergeCell ref="W231:W232"/>
    <mergeCell ref="X231:X232"/>
    <mergeCell ref="Y231:Y232"/>
    <mergeCell ref="Z231:Z232"/>
    <mergeCell ref="AA231:AA232"/>
    <mergeCell ref="M229:M230"/>
    <mergeCell ref="AB231:AB232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AB235:AE235"/>
    <mergeCell ref="F236:P236"/>
    <mergeCell ref="R236:U236"/>
    <mergeCell ref="W236:Z236"/>
    <mergeCell ref="O229:O230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A11:A21"/>
    <mergeCell ref="C11:D11"/>
    <mergeCell ref="E11:F11"/>
    <mergeCell ref="G11:H11"/>
    <mergeCell ref="I11:J11"/>
    <mergeCell ref="S16:S17"/>
    <mergeCell ref="X16:X17"/>
    <mergeCell ref="Y16:Y17"/>
    <mergeCell ref="Z16:Z17"/>
    <mergeCell ref="AA16:AA17"/>
    <mergeCell ref="AB18:AB19"/>
    <mergeCell ref="G16:G17"/>
    <mergeCell ref="I16:J17"/>
    <mergeCell ref="K16:K17"/>
    <mergeCell ref="M16:M17"/>
    <mergeCell ref="O16:O17"/>
    <mergeCell ref="W20:W21"/>
    <mergeCell ref="X20:X21"/>
    <mergeCell ref="Y20:Y21"/>
    <mergeCell ref="Z20:Z21"/>
    <mergeCell ref="AA20:AA21"/>
    <mergeCell ref="AB20:AB21"/>
    <mergeCell ref="A23:AA23"/>
    <mergeCell ref="AB24:AE24"/>
    <mergeCell ref="AB12:AB13"/>
    <mergeCell ref="C14:D15"/>
    <mergeCell ref="AC29:AC30"/>
    <mergeCell ref="AD29:AE29"/>
    <mergeCell ref="F30:P30"/>
    <mergeCell ref="R30:U30"/>
    <mergeCell ref="W30:Z30"/>
    <mergeCell ref="AA30:AB30"/>
    <mergeCell ref="AD30:AE30"/>
    <mergeCell ref="F31:P31"/>
    <mergeCell ref="R31:U31"/>
    <mergeCell ref="W31:Z31"/>
    <mergeCell ref="S42:S43"/>
    <mergeCell ref="F32:P32"/>
    <mergeCell ref="R32:U32"/>
    <mergeCell ref="W32:Z32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R35:U35"/>
    <mergeCell ref="W35:Z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V44:V45"/>
    <mergeCell ref="W44:W45"/>
    <mergeCell ref="X44:X45"/>
    <mergeCell ref="E41:F4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S50:S51"/>
    <mergeCell ref="T50:T51"/>
    <mergeCell ref="U50:U51"/>
    <mergeCell ref="V50:V51"/>
    <mergeCell ref="W50:W51"/>
    <mergeCell ref="X50:X51"/>
    <mergeCell ref="Y50:Y51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Z79:Z80"/>
    <mergeCell ref="AA79:AA80"/>
    <mergeCell ref="F67:P67"/>
    <mergeCell ref="R67:U67"/>
    <mergeCell ref="W67:Z67"/>
    <mergeCell ref="F68:P68"/>
    <mergeCell ref="R68:U68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M104:M105"/>
    <mergeCell ref="O104:O105"/>
    <mergeCell ref="S104:S105"/>
    <mergeCell ref="K103:L103"/>
    <mergeCell ref="M103:N103"/>
    <mergeCell ref="O103:P103"/>
    <mergeCell ref="O108:O109"/>
    <mergeCell ref="S108:S109"/>
    <mergeCell ref="F96:P96"/>
    <mergeCell ref="R96:U96"/>
    <mergeCell ref="W96:Z96"/>
    <mergeCell ref="AA96:AB96"/>
    <mergeCell ref="AD96:AE96"/>
    <mergeCell ref="F97:P97"/>
    <mergeCell ref="R97:U97"/>
    <mergeCell ref="W97:Z97"/>
    <mergeCell ref="F98:P98"/>
    <mergeCell ref="R98:U98"/>
    <mergeCell ref="W98:Z98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T104:T105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A103:A113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AA135:AA136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F155:P155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W137:W138"/>
    <mergeCell ref="X137:X138"/>
    <mergeCell ref="Y137:Y138"/>
    <mergeCell ref="Z137:Z138"/>
    <mergeCell ref="K139:K140"/>
    <mergeCell ref="M139:M140"/>
    <mergeCell ref="O139:O140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F154:P154"/>
    <mergeCell ref="R154:U154"/>
    <mergeCell ref="W154:Z154"/>
    <mergeCell ref="X171:X172"/>
    <mergeCell ref="W159:Z159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K167:K168"/>
    <mergeCell ref="M167:M168"/>
    <mergeCell ref="O167:O168"/>
    <mergeCell ref="B171:B172"/>
    <mergeCell ref="C171:D172"/>
    <mergeCell ref="E171:E172"/>
    <mergeCell ref="G171:G172"/>
    <mergeCell ref="W181:Z181"/>
    <mergeCell ref="F184:P184"/>
    <mergeCell ref="S167:S168"/>
    <mergeCell ref="T167:T168"/>
    <mergeCell ref="B165:B166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S169:S170"/>
    <mergeCell ref="T169:T170"/>
    <mergeCell ref="B173:B174"/>
    <mergeCell ref="C173:D174"/>
    <mergeCell ref="E173:E174"/>
    <mergeCell ref="G173:G174"/>
    <mergeCell ref="I173:I174"/>
    <mergeCell ref="K173:K174"/>
    <mergeCell ref="M173:N174"/>
    <mergeCell ref="O173:O174"/>
    <mergeCell ref="S173:S174"/>
    <mergeCell ref="T173:T174"/>
    <mergeCell ref="V167:V168"/>
    <mergeCell ref="W167:W168"/>
    <mergeCell ref="X167:X168"/>
    <mergeCell ref="Y167:Y168"/>
    <mergeCell ref="Z167:Z168"/>
    <mergeCell ref="U167:U168"/>
    <mergeCell ref="I171:I172"/>
    <mergeCell ref="W191:Z191"/>
    <mergeCell ref="AA191:AB191"/>
    <mergeCell ref="U173:U174"/>
    <mergeCell ref="V173:V174"/>
    <mergeCell ref="W173:W174"/>
    <mergeCell ref="X173:X174"/>
    <mergeCell ref="Y173:Y174"/>
    <mergeCell ref="Z173:Z174"/>
    <mergeCell ref="AA173:AA174"/>
    <mergeCell ref="W187:Z187"/>
    <mergeCell ref="F188:P188"/>
    <mergeCell ref="R188:U188"/>
    <mergeCell ref="W188:Z188"/>
    <mergeCell ref="AA188:AB188"/>
    <mergeCell ref="F192:P192"/>
    <mergeCell ref="R192:U192"/>
    <mergeCell ref="W192:Z192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R180:U180"/>
    <mergeCell ref="W180:Z180"/>
    <mergeCell ref="AA180:AB180"/>
    <mergeCell ref="AD180:AE180"/>
    <mergeCell ref="F181:P181"/>
    <mergeCell ref="R181:U181"/>
    <mergeCell ref="E195:F196"/>
    <mergeCell ref="W212:Z212"/>
    <mergeCell ref="R184:U184"/>
    <mergeCell ref="W184:Z184"/>
    <mergeCell ref="AC185:AC186"/>
    <mergeCell ref="AC182:AC183"/>
    <mergeCell ref="G195:G196"/>
    <mergeCell ref="I195:I196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F190:P190"/>
    <mergeCell ref="R190:U190"/>
    <mergeCell ref="W190:Z190"/>
    <mergeCell ref="F191:P191"/>
    <mergeCell ref="R191:U191"/>
    <mergeCell ref="I203:I204"/>
    <mergeCell ref="K203:K204"/>
    <mergeCell ref="AC191:AC192"/>
    <mergeCell ref="AD191:AE191"/>
    <mergeCell ref="AA192:AB192"/>
    <mergeCell ref="AD192:AE192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B199:B200"/>
    <mergeCell ref="C199:D200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X199:X200"/>
    <mergeCell ref="Y199:Y200"/>
    <mergeCell ref="AA209:AB209"/>
    <mergeCell ref="AC209:AC210"/>
    <mergeCell ref="AD209:AE209"/>
    <mergeCell ref="AA210:AB210"/>
    <mergeCell ref="AD210:AE210"/>
    <mergeCell ref="B201:B202"/>
    <mergeCell ref="C201:D202"/>
    <mergeCell ref="E201:E202"/>
    <mergeCell ref="G201:G202"/>
    <mergeCell ref="I201:I202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D158:AE158"/>
    <mergeCell ref="AC215:AC216"/>
    <mergeCell ref="AD215:AE215"/>
    <mergeCell ref="F216:P216"/>
    <mergeCell ref="R216:U216"/>
    <mergeCell ref="W216:Z216"/>
    <mergeCell ref="AA216:AB216"/>
    <mergeCell ref="AA221:AB221"/>
    <mergeCell ref="AC221:AC222"/>
    <mergeCell ref="AD221:AE221"/>
    <mergeCell ref="AA222:AB222"/>
    <mergeCell ref="AD222:AE222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AD216:AE216"/>
    <mergeCell ref="AC212:AC213"/>
    <mergeCell ref="R212:U212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J202"/>
  <sheetViews>
    <sheetView topLeftCell="A177" zoomScale="54" zoomScaleNormal="98" workbookViewId="0">
      <selection activeCell="B203" sqref="B203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4" width="11.42578125" style="155" hidden="1" customWidth="1"/>
    <col min="15" max="15" width="0" style="155" hidden="1" customWidth="1"/>
    <col min="16" max="17" width="11.42578125" style="155"/>
    <col min="18" max="18" width="23.7109375" style="155" customWidth="1"/>
    <col min="19" max="19" width="15.85546875" style="155" customWidth="1"/>
    <col min="20" max="20" width="4.7109375" style="155" customWidth="1"/>
    <col min="21" max="261" width="11.42578125" style="155"/>
    <col min="262" max="262" width="3.28515625" style="155" customWidth="1"/>
    <col min="263" max="263" width="11.42578125" style="155"/>
    <col min="264" max="264" width="25.42578125" style="155" customWidth="1"/>
    <col min="265" max="265" width="24.28515625" style="155" customWidth="1"/>
    <col min="266" max="273" width="11.42578125" style="155"/>
    <col min="274" max="274" width="23.7109375" style="155" customWidth="1"/>
    <col min="275" max="275" width="15.85546875" style="155" customWidth="1"/>
    <col min="276" max="276" width="4.7109375" style="155" customWidth="1"/>
    <col min="277" max="517" width="11.42578125" style="155"/>
    <col min="518" max="518" width="3.28515625" style="155" customWidth="1"/>
    <col min="519" max="519" width="11.42578125" style="155"/>
    <col min="520" max="520" width="25.42578125" style="155" customWidth="1"/>
    <col min="521" max="521" width="24.28515625" style="155" customWidth="1"/>
    <col min="522" max="529" width="11.42578125" style="155"/>
    <col min="530" max="530" width="23.7109375" style="155" customWidth="1"/>
    <col min="531" max="531" width="15.85546875" style="155" customWidth="1"/>
    <col min="532" max="532" width="4.7109375" style="155" customWidth="1"/>
    <col min="533" max="773" width="11.42578125" style="155"/>
    <col min="774" max="774" width="3.28515625" style="155" customWidth="1"/>
    <col min="775" max="775" width="11.42578125" style="155"/>
    <col min="776" max="776" width="25.42578125" style="155" customWidth="1"/>
    <col min="777" max="777" width="24.28515625" style="155" customWidth="1"/>
    <col min="778" max="785" width="11.42578125" style="155"/>
    <col min="786" max="786" width="23.7109375" style="155" customWidth="1"/>
    <col min="787" max="787" width="15.85546875" style="155" customWidth="1"/>
    <col min="788" max="788" width="4.7109375" style="155" customWidth="1"/>
    <col min="789" max="1029" width="11.42578125" style="155"/>
    <col min="1030" max="1030" width="3.28515625" style="155" customWidth="1"/>
    <col min="1031" max="1031" width="11.42578125" style="155"/>
    <col min="1032" max="1032" width="25.42578125" style="155" customWidth="1"/>
    <col min="1033" max="1033" width="24.28515625" style="155" customWidth="1"/>
    <col min="1034" max="1041" width="11.42578125" style="155"/>
    <col min="1042" max="1042" width="23.7109375" style="155" customWidth="1"/>
    <col min="1043" max="1043" width="15.85546875" style="155" customWidth="1"/>
    <col min="1044" max="1044" width="4.7109375" style="155" customWidth="1"/>
    <col min="1045" max="1285" width="11.42578125" style="155"/>
    <col min="1286" max="1286" width="3.28515625" style="155" customWidth="1"/>
    <col min="1287" max="1287" width="11.42578125" style="155"/>
    <col min="1288" max="1288" width="25.42578125" style="155" customWidth="1"/>
    <col min="1289" max="1289" width="24.28515625" style="155" customWidth="1"/>
    <col min="1290" max="1297" width="11.42578125" style="155"/>
    <col min="1298" max="1298" width="23.7109375" style="155" customWidth="1"/>
    <col min="1299" max="1299" width="15.85546875" style="155" customWidth="1"/>
    <col min="1300" max="1300" width="4.7109375" style="155" customWidth="1"/>
    <col min="1301" max="1541" width="11.42578125" style="155"/>
    <col min="1542" max="1542" width="3.28515625" style="155" customWidth="1"/>
    <col min="1543" max="1543" width="11.42578125" style="155"/>
    <col min="1544" max="1544" width="25.42578125" style="155" customWidth="1"/>
    <col min="1545" max="1545" width="24.28515625" style="155" customWidth="1"/>
    <col min="1546" max="1553" width="11.42578125" style="155"/>
    <col min="1554" max="1554" width="23.7109375" style="155" customWidth="1"/>
    <col min="1555" max="1555" width="15.85546875" style="155" customWidth="1"/>
    <col min="1556" max="1556" width="4.7109375" style="155" customWidth="1"/>
    <col min="1557" max="1797" width="11.42578125" style="155"/>
    <col min="1798" max="1798" width="3.28515625" style="155" customWidth="1"/>
    <col min="1799" max="1799" width="11.42578125" style="155"/>
    <col min="1800" max="1800" width="25.42578125" style="155" customWidth="1"/>
    <col min="1801" max="1801" width="24.28515625" style="155" customWidth="1"/>
    <col min="1802" max="1809" width="11.42578125" style="155"/>
    <col min="1810" max="1810" width="23.7109375" style="155" customWidth="1"/>
    <col min="1811" max="1811" width="15.85546875" style="155" customWidth="1"/>
    <col min="1812" max="1812" width="4.7109375" style="155" customWidth="1"/>
    <col min="1813" max="2053" width="11.42578125" style="155"/>
    <col min="2054" max="2054" width="3.28515625" style="155" customWidth="1"/>
    <col min="2055" max="2055" width="11.42578125" style="155"/>
    <col min="2056" max="2056" width="25.42578125" style="155" customWidth="1"/>
    <col min="2057" max="2057" width="24.28515625" style="155" customWidth="1"/>
    <col min="2058" max="2065" width="11.42578125" style="155"/>
    <col min="2066" max="2066" width="23.7109375" style="155" customWidth="1"/>
    <col min="2067" max="2067" width="15.85546875" style="155" customWidth="1"/>
    <col min="2068" max="2068" width="4.7109375" style="155" customWidth="1"/>
    <col min="2069" max="2309" width="11.42578125" style="155"/>
    <col min="2310" max="2310" width="3.28515625" style="155" customWidth="1"/>
    <col min="2311" max="2311" width="11.42578125" style="155"/>
    <col min="2312" max="2312" width="25.42578125" style="155" customWidth="1"/>
    <col min="2313" max="2313" width="24.28515625" style="155" customWidth="1"/>
    <col min="2314" max="2321" width="11.42578125" style="155"/>
    <col min="2322" max="2322" width="23.7109375" style="155" customWidth="1"/>
    <col min="2323" max="2323" width="15.85546875" style="155" customWidth="1"/>
    <col min="2324" max="2324" width="4.7109375" style="155" customWidth="1"/>
    <col min="2325" max="2565" width="11.42578125" style="155"/>
    <col min="2566" max="2566" width="3.28515625" style="155" customWidth="1"/>
    <col min="2567" max="2567" width="11.42578125" style="155"/>
    <col min="2568" max="2568" width="25.42578125" style="155" customWidth="1"/>
    <col min="2569" max="2569" width="24.28515625" style="155" customWidth="1"/>
    <col min="2570" max="2577" width="11.42578125" style="155"/>
    <col min="2578" max="2578" width="23.7109375" style="155" customWidth="1"/>
    <col min="2579" max="2579" width="15.85546875" style="155" customWidth="1"/>
    <col min="2580" max="2580" width="4.7109375" style="155" customWidth="1"/>
    <col min="2581" max="2821" width="11.42578125" style="155"/>
    <col min="2822" max="2822" width="3.28515625" style="155" customWidth="1"/>
    <col min="2823" max="2823" width="11.42578125" style="155"/>
    <col min="2824" max="2824" width="25.42578125" style="155" customWidth="1"/>
    <col min="2825" max="2825" width="24.28515625" style="155" customWidth="1"/>
    <col min="2826" max="2833" width="11.42578125" style="155"/>
    <col min="2834" max="2834" width="23.7109375" style="155" customWidth="1"/>
    <col min="2835" max="2835" width="15.85546875" style="155" customWidth="1"/>
    <col min="2836" max="2836" width="4.7109375" style="155" customWidth="1"/>
    <col min="2837" max="3077" width="11.42578125" style="155"/>
    <col min="3078" max="3078" width="3.28515625" style="155" customWidth="1"/>
    <col min="3079" max="3079" width="11.42578125" style="155"/>
    <col min="3080" max="3080" width="25.42578125" style="155" customWidth="1"/>
    <col min="3081" max="3081" width="24.28515625" style="155" customWidth="1"/>
    <col min="3082" max="3089" width="11.42578125" style="155"/>
    <col min="3090" max="3090" width="23.7109375" style="155" customWidth="1"/>
    <col min="3091" max="3091" width="15.85546875" style="155" customWidth="1"/>
    <col min="3092" max="3092" width="4.7109375" style="155" customWidth="1"/>
    <col min="3093" max="3333" width="11.42578125" style="155"/>
    <col min="3334" max="3334" width="3.28515625" style="155" customWidth="1"/>
    <col min="3335" max="3335" width="11.42578125" style="155"/>
    <col min="3336" max="3336" width="25.42578125" style="155" customWidth="1"/>
    <col min="3337" max="3337" width="24.28515625" style="155" customWidth="1"/>
    <col min="3338" max="3345" width="11.42578125" style="155"/>
    <col min="3346" max="3346" width="23.7109375" style="155" customWidth="1"/>
    <col min="3347" max="3347" width="15.85546875" style="155" customWidth="1"/>
    <col min="3348" max="3348" width="4.7109375" style="155" customWidth="1"/>
    <col min="3349" max="3589" width="11.42578125" style="155"/>
    <col min="3590" max="3590" width="3.28515625" style="155" customWidth="1"/>
    <col min="3591" max="3591" width="11.42578125" style="155"/>
    <col min="3592" max="3592" width="25.42578125" style="155" customWidth="1"/>
    <col min="3593" max="3593" width="24.28515625" style="155" customWidth="1"/>
    <col min="3594" max="3601" width="11.42578125" style="155"/>
    <col min="3602" max="3602" width="23.7109375" style="155" customWidth="1"/>
    <col min="3603" max="3603" width="15.85546875" style="155" customWidth="1"/>
    <col min="3604" max="3604" width="4.7109375" style="155" customWidth="1"/>
    <col min="3605" max="3845" width="11.42578125" style="155"/>
    <col min="3846" max="3846" width="3.28515625" style="155" customWidth="1"/>
    <col min="3847" max="3847" width="11.42578125" style="155"/>
    <col min="3848" max="3848" width="25.42578125" style="155" customWidth="1"/>
    <col min="3849" max="3849" width="24.28515625" style="155" customWidth="1"/>
    <col min="3850" max="3857" width="11.42578125" style="155"/>
    <col min="3858" max="3858" width="23.7109375" style="155" customWidth="1"/>
    <col min="3859" max="3859" width="15.85546875" style="155" customWidth="1"/>
    <col min="3860" max="3860" width="4.7109375" style="155" customWidth="1"/>
    <col min="3861" max="4101" width="11.42578125" style="155"/>
    <col min="4102" max="4102" width="3.28515625" style="155" customWidth="1"/>
    <col min="4103" max="4103" width="11.42578125" style="155"/>
    <col min="4104" max="4104" width="25.42578125" style="155" customWidth="1"/>
    <col min="4105" max="4105" width="24.28515625" style="155" customWidth="1"/>
    <col min="4106" max="4113" width="11.42578125" style="155"/>
    <col min="4114" max="4114" width="23.7109375" style="155" customWidth="1"/>
    <col min="4115" max="4115" width="15.85546875" style="155" customWidth="1"/>
    <col min="4116" max="4116" width="4.7109375" style="155" customWidth="1"/>
    <col min="4117" max="4357" width="11.42578125" style="155"/>
    <col min="4358" max="4358" width="3.28515625" style="155" customWidth="1"/>
    <col min="4359" max="4359" width="11.42578125" style="155"/>
    <col min="4360" max="4360" width="25.42578125" style="155" customWidth="1"/>
    <col min="4361" max="4361" width="24.28515625" style="155" customWidth="1"/>
    <col min="4362" max="4369" width="11.42578125" style="155"/>
    <col min="4370" max="4370" width="23.7109375" style="155" customWidth="1"/>
    <col min="4371" max="4371" width="15.85546875" style="155" customWidth="1"/>
    <col min="4372" max="4372" width="4.7109375" style="155" customWidth="1"/>
    <col min="4373" max="4613" width="11.42578125" style="155"/>
    <col min="4614" max="4614" width="3.28515625" style="155" customWidth="1"/>
    <col min="4615" max="4615" width="11.42578125" style="155"/>
    <col min="4616" max="4616" width="25.42578125" style="155" customWidth="1"/>
    <col min="4617" max="4617" width="24.28515625" style="155" customWidth="1"/>
    <col min="4618" max="4625" width="11.42578125" style="155"/>
    <col min="4626" max="4626" width="23.7109375" style="155" customWidth="1"/>
    <col min="4627" max="4627" width="15.85546875" style="155" customWidth="1"/>
    <col min="4628" max="4628" width="4.7109375" style="155" customWidth="1"/>
    <col min="4629" max="4869" width="11.42578125" style="155"/>
    <col min="4870" max="4870" width="3.28515625" style="155" customWidth="1"/>
    <col min="4871" max="4871" width="11.42578125" style="155"/>
    <col min="4872" max="4872" width="25.42578125" style="155" customWidth="1"/>
    <col min="4873" max="4873" width="24.28515625" style="155" customWidth="1"/>
    <col min="4874" max="4881" width="11.42578125" style="155"/>
    <col min="4882" max="4882" width="23.7109375" style="155" customWidth="1"/>
    <col min="4883" max="4883" width="15.85546875" style="155" customWidth="1"/>
    <col min="4884" max="4884" width="4.7109375" style="155" customWidth="1"/>
    <col min="4885" max="5125" width="11.42578125" style="155"/>
    <col min="5126" max="5126" width="3.28515625" style="155" customWidth="1"/>
    <col min="5127" max="5127" width="11.42578125" style="155"/>
    <col min="5128" max="5128" width="25.42578125" style="155" customWidth="1"/>
    <col min="5129" max="5129" width="24.28515625" style="155" customWidth="1"/>
    <col min="5130" max="5137" width="11.42578125" style="155"/>
    <col min="5138" max="5138" width="23.7109375" style="155" customWidth="1"/>
    <col min="5139" max="5139" width="15.85546875" style="155" customWidth="1"/>
    <col min="5140" max="5140" width="4.7109375" style="155" customWidth="1"/>
    <col min="5141" max="5381" width="11.42578125" style="155"/>
    <col min="5382" max="5382" width="3.28515625" style="155" customWidth="1"/>
    <col min="5383" max="5383" width="11.42578125" style="155"/>
    <col min="5384" max="5384" width="25.42578125" style="155" customWidth="1"/>
    <col min="5385" max="5385" width="24.28515625" style="155" customWidth="1"/>
    <col min="5386" max="5393" width="11.42578125" style="155"/>
    <col min="5394" max="5394" width="23.7109375" style="155" customWidth="1"/>
    <col min="5395" max="5395" width="15.85546875" style="155" customWidth="1"/>
    <col min="5396" max="5396" width="4.7109375" style="155" customWidth="1"/>
    <col min="5397" max="5637" width="11.42578125" style="155"/>
    <col min="5638" max="5638" width="3.28515625" style="155" customWidth="1"/>
    <col min="5639" max="5639" width="11.42578125" style="155"/>
    <col min="5640" max="5640" width="25.42578125" style="155" customWidth="1"/>
    <col min="5641" max="5641" width="24.28515625" style="155" customWidth="1"/>
    <col min="5642" max="5649" width="11.42578125" style="155"/>
    <col min="5650" max="5650" width="23.7109375" style="155" customWidth="1"/>
    <col min="5651" max="5651" width="15.85546875" style="155" customWidth="1"/>
    <col min="5652" max="5652" width="4.7109375" style="155" customWidth="1"/>
    <col min="5653" max="5893" width="11.42578125" style="155"/>
    <col min="5894" max="5894" width="3.28515625" style="155" customWidth="1"/>
    <col min="5895" max="5895" width="11.42578125" style="155"/>
    <col min="5896" max="5896" width="25.42578125" style="155" customWidth="1"/>
    <col min="5897" max="5897" width="24.28515625" style="155" customWidth="1"/>
    <col min="5898" max="5905" width="11.42578125" style="155"/>
    <col min="5906" max="5906" width="23.7109375" style="155" customWidth="1"/>
    <col min="5907" max="5907" width="15.85546875" style="155" customWidth="1"/>
    <col min="5908" max="5908" width="4.7109375" style="155" customWidth="1"/>
    <col min="5909" max="6149" width="11.42578125" style="155"/>
    <col min="6150" max="6150" width="3.28515625" style="155" customWidth="1"/>
    <col min="6151" max="6151" width="11.42578125" style="155"/>
    <col min="6152" max="6152" width="25.42578125" style="155" customWidth="1"/>
    <col min="6153" max="6153" width="24.28515625" style="155" customWidth="1"/>
    <col min="6154" max="6161" width="11.42578125" style="155"/>
    <col min="6162" max="6162" width="23.7109375" style="155" customWidth="1"/>
    <col min="6163" max="6163" width="15.85546875" style="155" customWidth="1"/>
    <col min="6164" max="6164" width="4.7109375" style="155" customWidth="1"/>
    <col min="6165" max="6405" width="11.42578125" style="155"/>
    <col min="6406" max="6406" width="3.28515625" style="155" customWidth="1"/>
    <col min="6407" max="6407" width="11.42578125" style="155"/>
    <col min="6408" max="6408" width="25.42578125" style="155" customWidth="1"/>
    <col min="6409" max="6409" width="24.28515625" style="155" customWidth="1"/>
    <col min="6410" max="6417" width="11.42578125" style="155"/>
    <col min="6418" max="6418" width="23.7109375" style="155" customWidth="1"/>
    <col min="6419" max="6419" width="15.85546875" style="155" customWidth="1"/>
    <col min="6420" max="6420" width="4.7109375" style="155" customWidth="1"/>
    <col min="6421" max="6661" width="11.42578125" style="155"/>
    <col min="6662" max="6662" width="3.28515625" style="155" customWidth="1"/>
    <col min="6663" max="6663" width="11.42578125" style="155"/>
    <col min="6664" max="6664" width="25.42578125" style="155" customWidth="1"/>
    <col min="6665" max="6665" width="24.28515625" style="155" customWidth="1"/>
    <col min="6666" max="6673" width="11.42578125" style="155"/>
    <col min="6674" max="6674" width="23.7109375" style="155" customWidth="1"/>
    <col min="6675" max="6675" width="15.85546875" style="155" customWidth="1"/>
    <col min="6676" max="6676" width="4.7109375" style="155" customWidth="1"/>
    <col min="6677" max="6917" width="11.42578125" style="155"/>
    <col min="6918" max="6918" width="3.28515625" style="155" customWidth="1"/>
    <col min="6919" max="6919" width="11.42578125" style="155"/>
    <col min="6920" max="6920" width="25.42578125" style="155" customWidth="1"/>
    <col min="6921" max="6921" width="24.28515625" style="155" customWidth="1"/>
    <col min="6922" max="6929" width="11.42578125" style="155"/>
    <col min="6930" max="6930" width="23.7109375" style="155" customWidth="1"/>
    <col min="6931" max="6931" width="15.85546875" style="155" customWidth="1"/>
    <col min="6932" max="6932" width="4.7109375" style="155" customWidth="1"/>
    <col min="6933" max="7173" width="11.42578125" style="155"/>
    <col min="7174" max="7174" width="3.28515625" style="155" customWidth="1"/>
    <col min="7175" max="7175" width="11.42578125" style="155"/>
    <col min="7176" max="7176" width="25.42578125" style="155" customWidth="1"/>
    <col min="7177" max="7177" width="24.28515625" style="155" customWidth="1"/>
    <col min="7178" max="7185" width="11.42578125" style="155"/>
    <col min="7186" max="7186" width="23.7109375" style="155" customWidth="1"/>
    <col min="7187" max="7187" width="15.85546875" style="155" customWidth="1"/>
    <col min="7188" max="7188" width="4.7109375" style="155" customWidth="1"/>
    <col min="7189" max="7429" width="11.42578125" style="155"/>
    <col min="7430" max="7430" width="3.28515625" style="155" customWidth="1"/>
    <col min="7431" max="7431" width="11.42578125" style="155"/>
    <col min="7432" max="7432" width="25.42578125" style="155" customWidth="1"/>
    <col min="7433" max="7433" width="24.28515625" style="155" customWidth="1"/>
    <col min="7434" max="7441" width="11.42578125" style="155"/>
    <col min="7442" max="7442" width="23.7109375" style="155" customWidth="1"/>
    <col min="7443" max="7443" width="15.85546875" style="155" customWidth="1"/>
    <col min="7444" max="7444" width="4.7109375" style="155" customWidth="1"/>
    <col min="7445" max="7685" width="11.42578125" style="155"/>
    <col min="7686" max="7686" width="3.28515625" style="155" customWidth="1"/>
    <col min="7687" max="7687" width="11.42578125" style="155"/>
    <col min="7688" max="7688" width="25.42578125" style="155" customWidth="1"/>
    <col min="7689" max="7689" width="24.28515625" style="155" customWidth="1"/>
    <col min="7690" max="7697" width="11.42578125" style="155"/>
    <col min="7698" max="7698" width="23.7109375" style="155" customWidth="1"/>
    <col min="7699" max="7699" width="15.85546875" style="155" customWidth="1"/>
    <col min="7700" max="7700" width="4.7109375" style="155" customWidth="1"/>
    <col min="7701" max="7941" width="11.42578125" style="155"/>
    <col min="7942" max="7942" width="3.28515625" style="155" customWidth="1"/>
    <col min="7943" max="7943" width="11.42578125" style="155"/>
    <col min="7944" max="7944" width="25.42578125" style="155" customWidth="1"/>
    <col min="7945" max="7945" width="24.28515625" style="155" customWidth="1"/>
    <col min="7946" max="7953" width="11.42578125" style="155"/>
    <col min="7954" max="7954" width="23.7109375" style="155" customWidth="1"/>
    <col min="7955" max="7955" width="15.85546875" style="155" customWidth="1"/>
    <col min="7956" max="7956" width="4.7109375" style="155" customWidth="1"/>
    <col min="7957" max="8197" width="11.42578125" style="155"/>
    <col min="8198" max="8198" width="3.28515625" style="155" customWidth="1"/>
    <col min="8199" max="8199" width="11.42578125" style="155"/>
    <col min="8200" max="8200" width="25.42578125" style="155" customWidth="1"/>
    <col min="8201" max="8201" width="24.28515625" style="155" customWidth="1"/>
    <col min="8202" max="8209" width="11.42578125" style="155"/>
    <col min="8210" max="8210" width="23.7109375" style="155" customWidth="1"/>
    <col min="8211" max="8211" width="15.85546875" style="155" customWidth="1"/>
    <col min="8212" max="8212" width="4.7109375" style="155" customWidth="1"/>
    <col min="8213" max="8453" width="11.42578125" style="155"/>
    <col min="8454" max="8454" width="3.28515625" style="155" customWidth="1"/>
    <col min="8455" max="8455" width="11.42578125" style="155"/>
    <col min="8456" max="8456" width="25.42578125" style="155" customWidth="1"/>
    <col min="8457" max="8457" width="24.28515625" style="155" customWidth="1"/>
    <col min="8458" max="8465" width="11.42578125" style="155"/>
    <col min="8466" max="8466" width="23.7109375" style="155" customWidth="1"/>
    <col min="8467" max="8467" width="15.85546875" style="155" customWidth="1"/>
    <col min="8468" max="8468" width="4.7109375" style="155" customWidth="1"/>
    <col min="8469" max="8709" width="11.42578125" style="155"/>
    <col min="8710" max="8710" width="3.28515625" style="155" customWidth="1"/>
    <col min="8711" max="8711" width="11.42578125" style="155"/>
    <col min="8712" max="8712" width="25.42578125" style="155" customWidth="1"/>
    <col min="8713" max="8713" width="24.28515625" style="155" customWidth="1"/>
    <col min="8714" max="8721" width="11.42578125" style="155"/>
    <col min="8722" max="8722" width="23.7109375" style="155" customWidth="1"/>
    <col min="8723" max="8723" width="15.85546875" style="155" customWidth="1"/>
    <col min="8724" max="8724" width="4.7109375" style="155" customWidth="1"/>
    <col min="8725" max="8965" width="11.42578125" style="155"/>
    <col min="8966" max="8966" width="3.28515625" style="155" customWidth="1"/>
    <col min="8967" max="8967" width="11.42578125" style="155"/>
    <col min="8968" max="8968" width="25.42578125" style="155" customWidth="1"/>
    <col min="8969" max="8969" width="24.28515625" style="155" customWidth="1"/>
    <col min="8970" max="8977" width="11.42578125" style="155"/>
    <col min="8978" max="8978" width="23.7109375" style="155" customWidth="1"/>
    <col min="8979" max="8979" width="15.85546875" style="155" customWidth="1"/>
    <col min="8980" max="8980" width="4.7109375" style="155" customWidth="1"/>
    <col min="8981" max="9221" width="11.42578125" style="155"/>
    <col min="9222" max="9222" width="3.28515625" style="155" customWidth="1"/>
    <col min="9223" max="9223" width="11.42578125" style="155"/>
    <col min="9224" max="9224" width="25.42578125" style="155" customWidth="1"/>
    <col min="9225" max="9225" width="24.28515625" style="155" customWidth="1"/>
    <col min="9226" max="9233" width="11.42578125" style="155"/>
    <col min="9234" max="9234" width="23.7109375" style="155" customWidth="1"/>
    <col min="9235" max="9235" width="15.85546875" style="155" customWidth="1"/>
    <col min="9236" max="9236" width="4.7109375" style="155" customWidth="1"/>
    <col min="9237" max="9477" width="11.42578125" style="155"/>
    <col min="9478" max="9478" width="3.28515625" style="155" customWidth="1"/>
    <col min="9479" max="9479" width="11.42578125" style="155"/>
    <col min="9480" max="9480" width="25.42578125" style="155" customWidth="1"/>
    <col min="9481" max="9481" width="24.28515625" style="155" customWidth="1"/>
    <col min="9482" max="9489" width="11.42578125" style="155"/>
    <col min="9490" max="9490" width="23.7109375" style="155" customWidth="1"/>
    <col min="9491" max="9491" width="15.85546875" style="155" customWidth="1"/>
    <col min="9492" max="9492" width="4.7109375" style="155" customWidth="1"/>
    <col min="9493" max="9733" width="11.42578125" style="155"/>
    <col min="9734" max="9734" width="3.28515625" style="155" customWidth="1"/>
    <col min="9735" max="9735" width="11.42578125" style="155"/>
    <col min="9736" max="9736" width="25.42578125" style="155" customWidth="1"/>
    <col min="9737" max="9737" width="24.28515625" style="155" customWidth="1"/>
    <col min="9738" max="9745" width="11.42578125" style="155"/>
    <col min="9746" max="9746" width="23.7109375" style="155" customWidth="1"/>
    <col min="9747" max="9747" width="15.85546875" style="155" customWidth="1"/>
    <col min="9748" max="9748" width="4.7109375" style="155" customWidth="1"/>
    <col min="9749" max="9989" width="11.42578125" style="155"/>
    <col min="9990" max="9990" width="3.28515625" style="155" customWidth="1"/>
    <col min="9991" max="9991" width="11.42578125" style="155"/>
    <col min="9992" max="9992" width="25.42578125" style="155" customWidth="1"/>
    <col min="9993" max="9993" width="24.28515625" style="155" customWidth="1"/>
    <col min="9994" max="10001" width="11.42578125" style="155"/>
    <col min="10002" max="10002" width="23.7109375" style="155" customWidth="1"/>
    <col min="10003" max="10003" width="15.85546875" style="155" customWidth="1"/>
    <col min="10004" max="10004" width="4.7109375" style="155" customWidth="1"/>
    <col min="10005" max="10245" width="11.42578125" style="155"/>
    <col min="10246" max="10246" width="3.28515625" style="155" customWidth="1"/>
    <col min="10247" max="10247" width="11.42578125" style="155"/>
    <col min="10248" max="10248" width="25.42578125" style="155" customWidth="1"/>
    <col min="10249" max="10249" width="24.28515625" style="155" customWidth="1"/>
    <col min="10250" max="10257" width="11.42578125" style="155"/>
    <col min="10258" max="10258" width="23.7109375" style="155" customWidth="1"/>
    <col min="10259" max="10259" width="15.85546875" style="155" customWidth="1"/>
    <col min="10260" max="10260" width="4.7109375" style="155" customWidth="1"/>
    <col min="10261" max="10501" width="11.42578125" style="155"/>
    <col min="10502" max="10502" width="3.28515625" style="155" customWidth="1"/>
    <col min="10503" max="10503" width="11.42578125" style="155"/>
    <col min="10504" max="10504" width="25.42578125" style="155" customWidth="1"/>
    <col min="10505" max="10505" width="24.28515625" style="155" customWidth="1"/>
    <col min="10506" max="10513" width="11.42578125" style="155"/>
    <col min="10514" max="10514" width="23.7109375" style="155" customWidth="1"/>
    <col min="10515" max="10515" width="15.85546875" style="155" customWidth="1"/>
    <col min="10516" max="10516" width="4.7109375" style="155" customWidth="1"/>
    <col min="10517" max="10757" width="11.42578125" style="155"/>
    <col min="10758" max="10758" width="3.28515625" style="155" customWidth="1"/>
    <col min="10759" max="10759" width="11.42578125" style="155"/>
    <col min="10760" max="10760" width="25.42578125" style="155" customWidth="1"/>
    <col min="10761" max="10761" width="24.28515625" style="155" customWidth="1"/>
    <col min="10762" max="10769" width="11.42578125" style="155"/>
    <col min="10770" max="10770" width="23.7109375" style="155" customWidth="1"/>
    <col min="10771" max="10771" width="15.85546875" style="155" customWidth="1"/>
    <col min="10772" max="10772" width="4.7109375" style="155" customWidth="1"/>
    <col min="10773" max="11013" width="11.42578125" style="155"/>
    <col min="11014" max="11014" width="3.28515625" style="155" customWidth="1"/>
    <col min="11015" max="11015" width="11.42578125" style="155"/>
    <col min="11016" max="11016" width="25.42578125" style="155" customWidth="1"/>
    <col min="11017" max="11017" width="24.28515625" style="155" customWidth="1"/>
    <col min="11018" max="11025" width="11.42578125" style="155"/>
    <col min="11026" max="11026" width="23.7109375" style="155" customWidth="1"/>
    <col min="11027" max="11027" width="15.85546875" style="155" customWidth="1"/>
    <col min="11028" max="11028" width="4.7109375" style="155" customWidth="1"/>
    <col min="11029" max="11269" width="11.42578125" style="155"/>
    <col min="11270" max="11270" width="3.28515625" style="155" customWidth="1"/>
    <col min="11271" max="11271" width="11.42578125" style="155"/>
    <col min="11272" max="11272" width="25.42578125" style="155" customWidth="1"/>
    <col min="11273" max="11273" width="24.28515625" style="155" customWidth="1"/>
    <col min="11274" max="11281" width="11.42578125" style="155"/>
    <col min="11282" max="11282" width="23.7109375" style="155" customWidth="1"/>
    <col min="11283" max="11283" width="15.85546875" style="155" customWidth="1"/>
    <col min="11284" max="11284" width="4.7109375" style="155" customWidth="1"/>
    <col min="11285" max="11525" width="11.42578125" style="155"/>
    <col min="11526" max="11526" width="3.28515625" style="155" customWidth="1"/>
    <col min="11527" max="11527" width="11.42578125" style="155"/>
    <col min="11528" max="11528" width="25.42578125" style="155" customWidth="1"/>
    <col min="11529" max="11529" width="24.28515625" style="155" customWidth="1"/>
    <col min="11530" max="11537" width="11.42578125" style="155"/>
    <col min="11538" max="11538" width="23.7109375" style="155" customWidth="1"/>
    <col min="11539" max="11539" width="15.85546875" style="155" customWidth="1"/>
    <col min="11540" max="11540" width="4.7109375" style="155" customWidth="1"/>
    <col min="11541" max="11781" width="11.42578125" style="155"/>
    <col min="11782" max="11782" width="3.28515625" style="155" customWidth="1"/>
    <col min="11783" max="11783" width="11.42578125" style="155"/>
    <col min="11784" max="11784" width="25.42578125" style="155" customWidth="1"/>
    <col min="11785" max="11785" width="24.28515625" style="155" customWidth="1"/>
    <col min="11786" max="11793" width="11.42578125" style="155"/>
    <col min="11794" max="11794" width="23.7109375" style="155" customWidth="1"/>
    <col min="11795" max="11795" width="15.85546875" style="155" customWidth="1"/>
    <col min="11796" max="11796" width="4.7109375" style="155" customWidth="1"/>
    <col min="11797" max="12037" width="11.42578125" style="155"/>
    <col min="12038" max="12038" width="3.28515625" style="155" customWidth="1"/>
    <col min="12039" max="12039" width="11.42578125" style="155"/>
    <col min="12040" max="12040" width="25.42578125" style="155" customWidth="1"/>
    <col min="12041" max="12041" width="24.28515625" style="155" customWidth="1"/>
    <col min="12042" max="12049" width="11.42578125" style="155"/>
    <col min="12050" max="12050" width="23.7109375" style="155" customWidth="1"/>
    <col min="12051" max="12051" width="15.85546875" style="155" customWidth="1"/>
    <col min="12052" max="12052" width="4.7109375" style="155" customWidth="1"/>
    <col min="12053" max="12293" width="11.42578125" style="155"/>
    <col min="12294" max="12294" width="3.28515625" style="155" customWidth="1"/>
    <col min="12295" max="12295" width="11.42578125" style="155"/>
    <col min="12296" max="12296" width="25.42578125" style="155" customWidth="1"/>
    <col min="12297" max="12297" width="24.28515625" style="155" customWidth="1"/>
    <col min="12298" max="12305" width="11.42578125" style="155"/>
    <col min="12306" max="12306" width="23.7109375" style="155" customWidth="1"/>
    <col min="12307" max="12307" width="15.85546875" style="155" customWidth="1"/>
    <col min="12308" max="12308" width="4.7109375" style="155" customWidth="1"/>
    <col min="12309" max="12549" width="11.42578125" style="155"/>
    <col min="12550" max="12550" width="3.28515625" style="155" customWidth="1"/>
    <col min="12551" max="12551" width="11.42578125" style="155"/>
    <col min="12552" max="12552" width="25.42578125" style="155" customWidth="1"/>
    <col min="12553" max="12553" width="24.28515625" style="155" customWidth="1"/>
    <col min="12554" max="12561" width="11.42578125" style="155"/>
    <col min="12562" max="12562" width="23.7109375" style="155" customWidth="1"/>
    <col min="12563" max="12563" width="15.85546875" style="155" customWidth="1"/>
    <col min="12564" max="12564" width="4.7109375" style="155" customWidth="1"/>
    <col min="12565" max="12805" width="11.42578125" style="155"/>
    <col min="12806" max="12806" width="3.28515625" style="155" customWidth="1"/>
    <col min="12807" max="12807" width="11.42578125" style="155"/>
    <col min="12808" max="12808" width="25.42578125" style="155" customWidth="1"/>
    <col min="12809" max="12809" width="24.28515625" style="155" customWidth="1"/>
    <col min="12810" max="12817" width="11.42578125" style="155"/>
    <col min="12818" max="12818" width="23.7109375" style="155" customWidth="1"/>
    <col min="12819" max="12819" width="15.85546875" style="155" customWidth="1"/>
    <col min="12820" max="12820" width="4.7109375" style="155" customWidth="1"/>
    <col min="12821" max="13061" width="11.42578125" style="155"/>
    <col min="13062" max="13062" width="3.28515625" style="155" customWidth="1"/>
    <col min="13063" max="13063" width="11.42578125" style="155"/>
    <col min="13064" max="13064" width="25.42578125" style="155" customWidth="1"/>
    <col min="13065" max="13065" width="24.28515625" style="155" customWidth="1"/>
    <col min="13066" max="13073" width="11.42578125" style="155"/>
    <col min="13074" max="13074" width="23.7109375" style="155" customWidth="1"/>
    <col min="13075" max="13075" width="15.85546875" style="155" customWidth="1"/>
    <col min="13076" max="13076" width="4.7109375" style="155" customWidth="1"/>
    <col min="13077" max="13317" width="11.42578125" style="155"/>
    <col min="13318" max="13318" width="3.28515625" style="155" customWidth="1"/>
    <col min="13319" max="13319" width="11.42578125" style="155"/>
    <col min="13320" max="13320" width="25.42578125" style="155" customWidth="1"/>
    <col min="13321" max="13321" width="24.28515625" style="155" customWidth="1"/>
    <col min="13322" max="13329" width="11.42578125" style="155"/>
    <col min="13330" max="13330" width="23.7109375" style="155" customWidth="1"/>
    <col min="13331" max="13331" width="15.85546875" style="155" customWidth="1"/>
    <col min="13332" max="13332" width="4.7109375" style="155" customWidth="1"/>
    <col min="13333" max="13573" width="11.42578125" style="155"/>
    <col min="13574" max="13574" width="3.28515625" style="155" customWidth="1"/>
    <col min="13575" max="13575" width="11.42578125" style="155"/>
    <col min="13576" max="13576" width="25.42578125" style="155" customWidth="1"/>
    <col min="13577" max="13577" width="24.28515625" style="155" customWidth="1"/>
    <col min="13578" max="13585" width="11.42578125" style="155"/>
    <col min="13586" max="13586" width="23.7109375" style="155" customWidth="1"/>
    <col min="13587" max="13587" width="15.85546875" style="155" customWidth="1"/>
    <col min="13588" max="13588" width="4.7109375" style="155" customWidth="1"/>
    <col min="13589" max="13829" width="11.42578125" style="155"/>
    <col min="13830" max="13830" width="3.28515625" style="155" customWidth="1"/>
    <col min="13831" max="13831" width="11.42578125" style="155"/>
    <col min="13832" max="13832" width="25.42578125" style="155" customWidth="1"/>
    <col min="13833" max="13833" width="24.28515625" style="155" customWidth="1"/>
    <col min="13834" max="13841" width="11.42578125" style="155"/>
    <col min="13842" max="13842" width="23.7109375" style="155" customWidth="1"/>
    <col min="13843" max="13843" width="15.85546875" style="155" customWidth="1"/>
    <col min="13844" max="13844" width="4.7109375" style="155" customWidth="1"/>
    <col min="13845" max="14085" width="11.42578125" style="155"/>
    <col min="14086" max="14086" width="3.28515625" style="155" customWidth="1"/>
    <col min="14087" max="14087" width="11.42578125" style="155"/>
    <col min="14088" max="14088" width="25.42578125" style="155" customWidth="1"/>
    <col min="14089" max="14089" width="24.28515625" style="155" customWidth="1"/>
    <col min="14090" max="14097" width="11.42578125" style="155"/>
    <col min="14098" max="14098" width="23.7109375" style="155" customWidth="1"/>
    <col min="14099" max="14099" width="15.85546875" style="155" customWidth="1"/>
    <col min="14100" max="14100" width="4.7109375" style="155" customWidth="1"/>
    <col min="14101" max="14341" width="11.42578125" style="155"/>
    <col min="14342" max="14342" width="3.28515625" style="155" customWidth="1"/>
    <col min="14343" max="14343" width="11.42578125" style="155"/>
    <col min="14344" max="14344" width="25.42578125" style="155" customWidth="1"/>
    <col min="14345" max="14345" width="24.28515625" style="155" customWidth="1"/>
    <col min="14346" max="14353" width="11.42578125" style="155"/>
    <col min="14354" max="14354" width="23.7109375" style="155" customWidth="1"/>
    <col min="14355" max="14355" width="15.85546875" style="155" customWidth="1"/>
    <col min="14356" max="14356" width="4.7109375" style="155" customWidth="1"/>
    <col min="14357" max="14597" width="11.42578125" style="155"/>
    <col min="14598" max="14598" width="3.28515625" style="155" customWidth="1"/>
    <col min="14599" max="14599" width="11.42578125" style="155"/>
    <col min="14600" max="14600" width="25.42578125" style="155" customWidth="1"/>
    <col min="14601" max="14601" width="24.28515625" style="155" customWidth="1"/>
    <col min="14602" max="14609" width="11.42578125" style="155"/>
    <col min="14610" max="14610" width="23.7109375" style="155" customWidth="1"/>
    <col min="14611" max="14611" width="15.85546875" style="155" customWidth="1"/>
    <col min="14612" max="14612" width="4.7109375" style="155" customWidth="1"/>
    <col min="14613" max="14853" width="11.42578125" style="155"/>
    <col min="14854" max="14854" width="3.28515625" style="155" customWidth="1"/>
    <col min="14855" max="14855" width="11.42578125" style="155"/>
    <col min="14856" max="14856" width="25.42578125" style="155" customWidth="1"/>
    <col min="14857" max="14857" width="24.28515625" style="155" customWidth="1"/>
    <col min="14858" max="14865" width="11.42578125" style="155"/>
    <col min="14866" max="14866" width="23.7109375" style="155" customWidth="1"/>
    <col min="14867" max="14867" width="15.85546875" style="155" customWidth="1"/>
    <col min="14868" max="14868" width="4.7109375" style="155" customWidth="1"/>
    <col min="14869" max="15109" width="11.42578125" style="155"/>
    <col min="15110" max="15110" width="3.28515625" style="155" customWidth="1"/>
    <col min="15111" max="15111" width="11.42578125" style="155"/>
    <col min="15112" max="15112" width="25.42578125" style="155" customWidth="1"/>
    <col min="15113" max="15113" width="24.28515625" style="155" customWidth="1"/>
    <col min="15114" max="15121" width="11.42578125" style="155"/>
    <col min="15122" max="15122" width="23.7109375" style="155" customWidth="1"/>
    <col min="15123" max="15123" width="15.85546875" style="155" customWidth="1"/>
    <col min="15124" max="15124" width="4.7109375" style="155" customWidth="1"/>
    <col min="15125" max="15365" width="11.42578125" style="155"/>
    <col min="15366" max="15366" width="3.28515625" style="155" customWidth="1"/>
    <col min="15367" max="15367" width="11.42578125" style="155"/>
    <col min="15368" max="15368" width="25.42578125" style="155" customWidth="1"/>
    <col min="15369" max="15369" width="24.28515625" style="155" customWidth="1"/>
    <col min="15370" max="15377" width="11.42578125" style="155"/>
    <col min="15378" max="15378" width="23.7109375" style="155" customWidth="1"/>
    <col min="15379" max="15379" width="15.85546875" style="155" customWidth="1"/>
    <col min="15380" max="15380" width="4.7109375" style="155" customWidth="1"/>
    <col min="15381" max="15621" width="11.42578125" style="155"/>
    <col min="15622" max="15622" width="3.28515625" style="155" customWidth="1"/>
    <col min="15623" max="15623" width="11.42578125" style="155"/>
    <col min="15624" max="15624" width="25.42578125" style="155" customWidth="1"/>
    <col min="15625" max="15625" width="24.28515625" style="155" customWidth="1"/>
    <col min="15626" max="15633" width="11.42578125" style="155"/>
    <col min="15634" max="15634" width="23.7109375" style="155" customWidth="1"/>
    <col min="15635" max="15635" width="15.85546875" style="155" customWidth="1"/>
    <col min="15636" max="15636" width="4.7109375" style="155" customWidth="1"/>
    <col min="15637" max="15877" width="11.42578125" style="155"/>
    <col min="15878" max="15878" width="3.28515625" style="155" customWidth="1"/>
    <col min="15879" max="15879" width="11.42578125" style="155"/>
    <col min="15880" max="15880" width="25.42578125" style="155" customWidth="1"/>
    <col min="15881" max="15881" width="24.28515625" style="155" customWidth="1"/>
    <col min="15882" max="15889" width="11.42578125" style="155"/>
    <col min="15890" max="15890" width="23.7109375" style="155" customWidth="1"/>
    <col min="15891" max="15891" width="15.85546875" style="155" customWidth="1"/>
    <col min="15892" max="15892" width="4.7109375" style="155" customWidth="1"/>
    <col min="15893" max="16133" width="11.42578125" style="155"/>
    <col min="16134" max="16134" width="3.28515625" style="155" customWidth="1"/>
    <col min="16135" max="16135" width="11.42578125" style="155"/>
    <col min="16136" max="16136" width="25.42578125" style="155" customWidth="1"/>
    <col min="16137" max="16137" width="24.28515625" style="155" customWidth="1"/>
    <col min="16138" max="16145" width="11.42578125" style="155"/>
    <col min="16146" max="16146" width="23.7109375" style="155" customWidth="1"/>
    <col min="16147" max="16147" width="15.85546875" style="155" customWidth="1"/>
    <col min="16148" max="16148" width="4.7109375" style="155" customWidth="1"/>
    <col min="16149" max="16384" width="11.42578125" style="155"/>
  </cols>
  <sheetData>
    <row r="1" spans="1:36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73"/>
      <c r="Q2" s="473"/>
      <c r="R2" s="473"/>
      <c r="S2" s="473"/>
      <c r="T2" s="1"/>
      <c r="U2" s="1"/>
      <c r="V2" s="1"/>
      <c r="W2" s="1"/>
      <c r="X2" s="7"/>
      <c r="Y2" s="1"/>
      <c r="Z2" s="1"/>
      <c r="AA2" s="37"/>
      <c r="AB2" s="1"/>
      <c r="AC2" s="142"/>
      <c r="AD2" s="142"/>
      <c r="AE2" s="142"/>
      <c r="AF2" s="143"/>
      <c r="AG2" s="143"/>
      <c r="AH2" s="143"/>
      <c r="AI2" s="143"/>
      <c r="AJ2" s="143"/>
    </row>
    <row r="3" spans="1:36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73"/>
      <c r="Q3" s="473"/>
      <c r="R3" s="473"/>
      <c r="S3" s="473"/>
      <c r="T3" s="1"/>
      <c r="U3" s="1"/>
      <c r="V3" s="1"/>
      <c r="W3" s="1"/>
      <c r="X3" s="7"/>
      <c r="Y3" s="1"/>
      <c r="Z3" s="1"/>
      <c r="AA3" s="37"/>
      <c r="AB3" s="1"/>
      <c r="AC3" s="142"/>
      <c r="AD3" s="142"/>
      <c r="AE3" s="142"/>
      <c r="AF3" s="144"/>
      <c r="AG3" s="144"/>
      <c r="AH3" s="144"/>
      <c r="AI3" s="144"/>
      <c r="AJ3" s="144"/>
    </row>
    <row r="4" spans="1:36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73"/>
      <c r="Q4" s="473"/>
      <c r="R4" s="473"/>
      <c r="S4" s="473"/>
      <c r="T4" s="1"/>
      <c r="U4" s="1"/>
      <c r="V4" s="1"/>
      <c r="W4" s="1"/>
      <c r="X4" s="7"/>
      <c r="Y4" s="1"/>
      <c r="Z4" s="1"/>
      <c r="AA4" s="37"/>
      <c r="AB4" s="1"/>
      <c r="AC4" s="145"/>
      <c r="AD4" s="145"/>
      <c r="AE4" s="145"/>
      <c r="AF4" s="144"/>
      <c r="AG4" s="144"/>
      <c r="AH4" s="144"/>
      <c r="AI4" s="144"/>
      <c r="AJ4" s="144"/>
    </row>
    <row r="5" spans="1:36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5" customFormat="1" ht="21" customHeight="1" x14ac:dyDescent="0.35">
      <c r="A8" s="103" t="s">
        <v>565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474" t="s">
        <v>566</v>
      </c>
      <c r="S8" s="474"/>
      <c r="T8" s="1"/>
      <c r="U8" s="1"/>
      <c r="V8" s="87"/>
      <c r="W8" s="87"/>
      <c r="X8" s="87"/>
      <c r="Y8" s="87"/>
      <c r="Z8" s="87"/>
      <c r="AA8" s="87"/>
      <c r="AB8" s="1"/>
    </row>
    <row r="9" spans="1:36" s="135" customFormat="1" ht="21" customHeight="1" x14ac:dyDescent="0.35">
      <c r="A9" s="474" t="s">
        <v>148</v>
      </c>
      <c r="B9" s="474"/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146"/>
      <c r="U9" s="9"/>
      <c r="V9" s="9"/>
      <c r="W9" s="9"/>
      <c r="X9" s="9"/>
      <c r="Y9" s="9"/>
      <c r="Z9" s="9"/>
      <c r="AA9" s="9"/>
      <c r="AB9" s="9"/>
    </row>
    <row r="10" spans="1:36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6"/>
      <c r="U10" s="9"/>
      <c r="V10" s="9"/>
      <c r="W10" s="9"/>
      <c r="X10" s="9"/>
      <c r="Y10" s="9"/>
      <c r="Z10" s="9"/>
      <c r="AA10" s="9"/>
      <c r="AB10" s="9"/>
    </row>
    <row r="11" spans="1:36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6"/>
      <c r="U11" s="9"/>
      <c r="V11" s="9"/>
      <c r="W11" s="9"/>
      <c r="X11" s="9"/>
      <c r="Y11" s="9"/>
      <c r="Z11" s="9"/>
      <c r="AA11" s="9"/>
      <c r="AB11" s="9"/>
    </row>
    <row r="12" spans="1:36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475" t="s">
        <v>194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7"/>
      <c r="R12" s="163" t="s">
        <v>220</v>
      </c>
      <c r="S12" s="163" t="s">
        <v>221</v>
      </c>
    </row>
    <row r="13" spans="1:36" s="135" customFormat="1" ht="21" customHeight="1" x14ac:dyDescent="0.35">
      <c r="B13" s="164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204</v>
      </c>
      <c r="K13" s="147" t="s">
        <v>205</v>
      </c>
      <c r="L13" s="147" t="s">
        <v>206</v>
      </c>
      <c r="M13" s="147" t="s">
        <v>207</v>
      </c>
      <c r="N13" s="147" t="s">
        <v>208</v>
      </c>
      <c r="O13" s="147" t="s">
        <v>209</v>
      </c>
      <c r="P13" s="147" t="s">
        <v>210</v>
      </c>
      <c r="Q13" s="147" t="s">
        <v>154</v>
      </c>
      <c r="R13" s="164"/>
      <c r="S13" s="174"/>
      <c r="V13" s="148"/>
    </row>
    <row r="14" spans="1:36" s="135" customFormat="1" ht="21" customHeight="1" x14ac:dyDescent="0.35">
      <c r="B14" s="156">
        <v>1</v>
      </c>
      <c r="C14" s="157" t="s">
        <v>282</v>
      </c>
      <c r="D14" s="150" t="s">
        <v>270</v>
      </c>
      <c r="E14" s="154"/>
      <c r="F14" s="140">
        <v>1</v>
      </c>
      <c r="G14" s="140">
        <v>4</v>
      </c>
      <c r="H14" s="140">
        <v>6</v>
      </c>
      <c r="I14" s="140">
        <v>1</v>
      </c>
      <c r="J14" s="140"/>
      <c r="K14" s="140"/>
      <c r="L14" s="140"/>
      <c r="M14" s="140"/>
      <c r="N14" s="140"/>
      <c r="O14" s="140"/>
      <c r="P14" s="140"/>
      <c r="Q14" s="140"/>
      <c r="R14" s="151">
        <f t="shared" ref="R14:R77" si="0">SUM(E14:Q14)</f>
        <v>12</v>
      </c>
      <c r="S14" s="140">
        <f t="shared" ref="S14:S77" si="1">COUNT(E14:Q14)</f>
        <v>4</v>
      </c>
      <c r="V14" s="148"/>
    </row>
    <row r="15" spans="1:36" s="135" customFormat="1" ht="21" customHeight="1" x14ac:dyDescent="0.35">
      <c r="B15" s="156">
        <v>2</v>
      </c>
      <c r="C15" s="157" t="s">
        <v>79</v>
      </c>
      <c r="D15" s="150" t="s">
        <v>355</v>
      </c>
      <c r="E15" s="140">
        <v>3</v>
      </c>
      <c r="F15" s="140">
        <v>4</v>
      </c>
      <c r="G15" s="140">
        <v>2</v>
      </c>
      <c r="H15" s="140">
        <v>2</v>
      </c>
      <c r="I15" s="140"/>
      <c r="J15" s="140"/>
      <c r="K15" s="140"/>
      <c r="L15" s="140"/>
      <c r="M15" s="140"/>
      <c r="N15" s="140"/>
      <c r="O15" s="140"/>
      <c r="P15" s="140"/>
      <c r="Q15" s="140"/>
      <c r="R15" s="151">
        <f t="shared" si="0"/>
        <v>11</v>
      </c>
      <c r="S15" s="140">
        <f t="shared" si="1"/>
        <v>4</v>
      </c>
      <c r="V15" s="148"/>
    </row>
    <row r="16" spans="1:36" s="135" customFormat="1" ht="21" customHeight="1" x14ac:dyDescent="0.35">
      <c r="B16" s="156">
        <v>3</v>
      </c>
      <c r="C16" s="157" t="s">
        <v>146</v>
      </c>
      <c r="D16" s="150" t="s">
        <v>217</v>
      </c>
      <c r="E16" s="140">
        <v>2</v>
      </c>
      <c r="F16" s="154"/>
      <c r="G16" s="140">
        <v>3</v>
      </c>
      <c r="H16" s="140">
        <v>0</v>
      </c>
      <c r="I16" s="140">
        <v>3</v>
      </c>
      <c r="J16" s="140"/>
      <c r="K16" s="140"/>
      <c r="L16" s="140"/>
      <c r="M16" s="140"/>
      <c r="N16" s="140"/>
      <c r="O16" s="140"/>
      <c r="P16" s="140"/>
      <c r="Q16" s="140"/>
      <c r="R16" s="151">
        <f t="shared" si="0"/>
        <v>8</v>
      </c>
      <c r="S16" s="140">
        <f t="shared" si="1"/>
        <v>4</v>
      </c>
      <c r="V16" s="148"/>
    </row>
    <row r="17" spans="2:24" s="135" customFormat="1" ht="21" customHeight="1" x14ac:dyDescent="0.35">
      <c r="B17" s="156">
        <v>4</v>
      </c>
      <c r="C17" s="157" t="s">
        <v>222</v>
      </c>
      <c r="D17" s="150" t="s">
        <v>356</v>
      </c>
      <c r="E17" s="140">
        <v>5</v>
      </c>
      <c r="F17" s="140">
        <v>2</v>
      </c>
      <c r="G17" s="140">
        <v>0</v>
      </c>
      <c r="H17" s="154"/>
      <c r="I17" s="140"/>
      <c r="J17" s="140"/>
      <c r="K17" s="140"/>
      <c r="L17" s="140"/>
      <c r="M17" s="140"/>
      <c r="N17" s="140"/>
      <c r="O17" s="140"/>
      <c r="P17" s="140"/>
      <c r="Q17" s="140"/>
      <c r="R17" s="151">
        <f t="shared" si="0"/>
        <v>7</v>
      </c>
      <c r="S17" s="140">
        <f t="shared" si="1"/>
        <v>3</v>
      </c>
    </row>
    <row r="18" spans="2:24" s="135" customFormat="1" ht="21" customHeight="1" x14ac:dyDescent="0.35">
      <c r="B18" s="156">
        <v>5</v>
      </c>
      <c r="C18" s="139" t="s">
        <v>137</v>
      </c>
      <c r="D18" s="153" t="s">
        <v>360</v>
      </c>
      <c r="E18" s="180"/>
      <c r="F18" s="138">
        <v>5</v>
      </c>
      <c r="G18" s="140">
        <v>0</v>
      </c>
      <c r="H18" s="138">
        <v>2</v>
      </c>
      <c r="I18" s="138">
        <v>0</v>
      </c>
      <c r="J18" s="138"/>
      <c r="K18" s="138"/>
      <c r="L18" s="138"/>
      <c r="M18" s="138"/>
      <c r="N18" s="138"/>
      <c r="O18" s="138"/>
      <c r="P18" s="138"/>
      <c r="Q18" s="138"/>
      <c r="R18" s="151">
        <f t="shared" si="0"/>
        <v>7</v>
      </c>
      <c r="S18" s="140">
        <f t="shared" si="1"/>
        <v>4</v>
      </c>
    </row>
    <row r="19" spans="2:24" s="135" customFormat="1" ht="21" customHeight="1" x14ac:dyDescent="0.35">
      <c r="B19" s="156">
        <v>6</v>
      </c>
      <c r="C19" s="157" t="s">
        <v>282</v>
      </c>
      <c r="D19" s="153" t="s">
        <v>268</v>
      </c>
      <c r="E19" s="180"/>
      <c r="F19" s="138">
        <v>1</v>
      </c>
      <c r="G19" s="140">
        <v>0</v>
      </c>
      <c r="H19" s="138">
        <v>4</v>
      </c>
      <c r="I19" s="138">
        <v>2</v>
      </c>
      <c r="J19" s="138"/>
      <c r="K19" s="138"/>
      <c r="L19" s="138"/>
      <c r="M19" s="138"/>
      <c r="N19" s="138"/>
      <c r="O19" s="138"/>
      <c r="P19" s="138"/>
      <c r="Q19" s="138"/>
      <c r="R19" s="151">
        <f t="shared" si="0"/>
        <v>7</v>
      </c>
      <c r="S19" s="140">
        <f t="shared" si="1"/>
        <v>4</v>
      </c>
    </row>
    <row r="20" spans="2:24" s="135" customFormat="1" ht="21" customHeight="1" x14ac:dyDescent="0.35">
      <c r="B20" s="156">
        <v>7</v>
      </c>
      <c r="C20" s="157" t="s">
        <v>43</v>
      </c>
      <c r="D20" s="153" t="s">
        <v>362</v>
      </c>
      <c r="E20" s="138">
        <v>3</v>
      </c>
      <c r="F20" s="138">
        <v>0</v>
      </c>
      <c r="G20" s="140">
        <v>2</v>
      </c>
      <c r="H20" s="180"/>
      <c r="I20" s="138">
        <v>2</v>
      </c>
      <c r="J20" s="138"/>
      <c r="K20" s="138"/>
      <c r="L20" s="138"/>
      <c r="M20" s="138"/>
      <c r="N20" s="138"/>
      <c r="O20" s="138"/>
      <c r="P20" s="138"/>
      <c r="Q20" s="138"/>
      <c r="R20" s="151">
        <f t="shared" si="0"/>
        <v>7</v>
      </c>
      <c r="S20" s="140">
        <f t="shared" si="1"/>
        <v>4</v>
      </c>
    </row>
    <row r="21" spans="2:24" s="135" customFormat="1" ht="21" customHeight="1" x14ac:dyDescent="0.35">
      <c r="B21" s="156">
        <v>8</v>
      </c>
      <c r="C21" s="157" t="s">
        <v>89</v>
      </c>
      <c r="D21" s="153" t="s">
        <v>293</v>
      </c>
      <c r="E21" s="201"/>
      <c r="F21" s="138">
        <v>1</v>
      </c>
      <c r="G21" s="140">
        <v>4</v>
      </c>
      <c r="H21" s="180"/>
      <c r="I21" s="138">
        <v>2</v>
      </c>
      <c r="J21" s="138"/>
      <c r="K21" s="138"/>
      <c r="L21" s="138"/>
      <c r="M21" s="138"/>
      <c r="N21" s="138"/>
      <c r="O21" s="138"/>
      <c r="P21" s="138"/>
      <c r="Q21" s="138"/>
      <c r="R21" s="151">
        <f t="shared" si="0"/>
        <v>7</v>
      </c>
      <c r="S21" s="140">
        <f t="shared" si="1"/>
        <v>3</v>
      </c>
    </row>
    <row r="22" spans="2:24" s="135" customFormat="1" ht="21" customHeight="1" x14ac:dyDescent="0.35">
      <c r="B22" s="156">
        <v>9</v>
      </c>
      <c r="C22" s="157" t="s">
        <v>380</v>
      </c>
      <c r="D22" s="153" t="s">
        <v>388</v>
      </c>
      <c r="E22" s="138">
        <v>2</v>
      </c>
      <c r="F22" s="180"/>
      <c r="G22" s="140">
        <v>0</v>
      </c>
      <c r="H22" s="138">
        <v>4</v>
      </c>
      <c r="I22" s="138">
        <v>1</v>
      </c>
      <c r="J22" s="138"/>
      <c r="K22" s="138"/>
      <c r="L22" s="138"/>
      <c r="M22" s="138"/>
      <c r="N22" s="138"/>
      <c r="O22" s="138"/>
      <c r="P22" s="138"/>
      <c r="Q22" s="138"/>
      <c r="R22" s="151">
        <f t="shared" si="0"/>
        <v>7</v>
      </c>
      <c r="S22" s="140">
        <f t="shared" si="1"/>
        <v>4</v>
      </c>
    </row>
    <row r="23" spans="2:24" s="135" customFormat="1" ht="21" customHeight="1" x14ac:dyDescent="0.35">
      <c r="B23" s="156">
        <v>10</v>
      </c>
      <c r="C23" s="157" t="s">
        <v>147</v>
      </c>
      <c r="D23" s="153" t="s">
        <v>357</v>
      </c>
      <c r="E23" s="138">
        <v>0</v>
      </c>
      <c r="F23" s="138">
        <v>3</v>
      </c>
      <c r="G23" s="140">
        <v>3</v>
      </c>
      <c r="H23" s="180"/>
      <c r="I23" s="138">
        <v>0</v>
      </c>
      <c r="J23" s="138"/>
      <c r="K23" s="138"/>
      <c r="L23" s="138"/>
      <c r="M23" s="138"/>
      <c r="N23" s="138"/>
      <c r="O23" s="138"/>
      <c r="P23" s="138"/>
      <c r="Q23" s="138"/>
      <c r="R23" s="151">
        <f t="shared" si="0"/>
        <v>6</v>
      </c>
      <c r="S23" s="140">
        <f t="shared" si="1"/>
        <v>4</v>
      </c>
    </row>
    <row r="24" spans="2:24" s="135" customFormat="1" ht="21" customHeight="1" x14ac:dyDescent="0.35">
      <c r="B24" s="156">
        <v>11</v>
      </c>
      <c r="C24" s="157" t="s">
        <v>223</v>
      </c>
      <c r="D24" s="153" t="s">
        <v>358</v>
      </c>
      <c r="E24" s="138">
        <v>2</v>
      </c>
      <c r="F24" s="138">
        <v>3</v>
      </c>
      <c r="G24" s="154"/>
      <c r="H24" s="138">
        <v>1</v>
      </c>
      <c r="I24" s="138"/>
      <c r="J24" s="138"/>
      <c r="K24" s="138"/>
      <c r="L24" s="138"/>
      <c r="M24" s="138"/>
      <c r="N24" s="138"/>
      <c r="O24" s="138"/>
      <c r="P24" s="138"/>
      <c r="Q24" s="138"/>
      <c r="R24" s="151">
        <f t="shared" si="0"/>
        <v>6</v>
      </c>
      <c r="S24" s="140">
        <f t="shared" si="1"/>
        <v>3</v>
      </c>
    </row>
    <row r="25" spans="2:24" s="135" customFormat="1" ht="21" customHeight="1" x14ac:dyDescent="0.35">
      <c r="B25" s="156">
        <v>12</v>
      </c>
      <c r="C25" s="157" t="s">
        <v>79</v>
      </c>
      <c r="D25" s="153" t="s">
        <v>271</v>
      </c>
      <c r="E25" s="138">
        <v>2</v>
      </c>
      <c r="F25" s="138">
        <v>0</v>
      </c>
      <c r="G25" s="140">
        <v>3</v>
      </c>
      <c r="H25" s="138">
        <v>1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51">
        <f t="shared" si="0"/>
        <v>6</v>
      </c>
      <c r="S25" s="140">
        <f t="shared" si="1"/>
        <v>4</v>
      </c>
    </row>
    <row r="26" spans="2:24" s="135" customFormat="1" ht="21" customHeight="1" x14ac:dyDescent="0.35">
      <c r="B26" s="156">
        <v>13</v>
      </c>
      <c r="C26" s="157" t="s">
        <v>223</v>
      </c>
      <c r="D26" s="150" t="s">
        <v>359</v>
      </c>
      <c r="E26" s="140">
        <v>0</v>
      </c>
      <c r="F26" s="140">
        <v>4</v>
      </c>
      <c r="G26" s="154"/>
      <c r="H26" s="140">
        <v>2</v>
      </c>
      <c r="I26" s="140"/>
      <c r="J26" s="140"/>
      <c r="K26" s="140"/>
      <c r="L26" s="140"/>
      <c r="M26" s="140"/>
      <c r="N26" s="140"/>
      <c r="O26" s="140"/>
      <c r="P26" s="140"/>
      <c r="Q26" s="140"/>
      <c r="R26" s="151">
        <f t="shared" si="0"/>
        <v>6</v>
      </c>
      <c r="S26" s="140">
        <f t="shared" si="1"/>
        <v>3</v>
      </c>
    </row>
    <row r="27" spans="2:24" s="135" customFormat="1" ht="21" customHeight="1" x14ac:dyDescent="0.35">
      <c r="B27" s="156">
        <v>14</v>
      </c>
      <c r="C27" s="139" t="s">
        <v>31</v>
      </c>
      <c r="D27" s="150" t="s">
        <v>369</v>
      </c>
      <c r="E27" s="140">
        <v>1</v>
      </c>
      <c r="F27" s="140">
        <v>1</v>
      </c>
      <c r="G27" s="140">
        <v>2</v>
      </c>
      <c r="H27" s="154"/>
      <c r="I27" s="140">
        <v>2</v>
      </c>
      <c r="J27" s="140"/>
      <c r="K27" s="140"/>
      <c r="L27" s="140"/>
      <c r="M27" s="140"/>
      <c r="N27" s="140"/>
      <c r="O27" s="140"/>
      <c r="P27" s="140"/>
      <c r="Q27" s="140"/>
      <c r="R27" s="151">
        <f t="shared" si="0"/>
        <v>6</v>
      </c>
      <c r="S27" s="140">
        <f t="shared" si="1"/>
        <v>4</v>
      </c>
      <c r="X27" s="158"/>
    </row>
    <row r="28" spans="2:24" s="135" customFormat="1" ht="21" customHeight="1" x14ac:dyDescent="0.35">
      <c r="B28" s="156">
        <v>15</v>
      </c>
      <c r="C28" s="139" t="s">
        <v>380</v>
      </c>
      <c r="D28" s="150" t="s">
        <v>381</v>
      </c>
      <c r="E28" s="140">
        <v>1</v>
      </c>
      <c r="F28" s="154"/>
      <c r="G28" s="140">
        <v>2</v>
      </c>
      <c r="H28" s="140">
        <v>3</v>
      </c>
      <c r="I28" s="140">
        <v>0</v>
      </c>
      <c r="J28" s="140"/>
      <c r="K28" s="140"/>
      <c r="L28" s="140"/>
      <c r="M28" s="140"/>
      <c r="N28" s="140"/>
      <c r="O28" s="140"/>
      <c r="P28" s="140"/>
      <c r="Q28" s="140"/>
      <c r="R28" s="151">
        <f t="shared" si="0"/>
        <v>6</v>
      </c>
      <c r="S28" s="140">
        <f t="shared" si="1"/>
        <v>4</v>
      </c>
      <c r="X28" s="158"/>
    </row>
    <row r="29" spans="2:24" s="135" customFormat="1" ht="21" customHeight="1" x14ac:dyDescent="0.35">
      <c r="B29" s="156">
        <v>16</v>
      </c>
      <c r="C29" s="139" t="s">
        <v>43</v>
      </c>
      <c r="D29" s="150" t="s">
        <v>361</v>
      </c>
      <c r="E29" s="140">
        <v>3</v>
      </c>
      <c r="F29" s="140">
        <v>2</v>
      </c>
      <c r="G29" s="140">
        <v>0</v>
      </c>
      <c r="H29" s="154"/>
      <c r="I29" s="140">
        <v>0</v>
      </c>
      <c r="J29" s="140"/>
      <c r="K29" s="140"/>
      <c r="L29" s="140"/>
      <c r="M29" s="140"/>
      <c r="N29" s="140"/>
      <c r="O29" s="140"/>
      <c r="P29" s="140"/>
      <c r="Q29" s="140"/>
      <c r="R29" s="151">
        <f t="shared" si="0"/>
        <v>5</v>
      </c>
      <c r="S29" s="140">
        <f t="shared" si="1"/>
        <v>4</v>
      </c>
      <c r="X29" s="158"/>
    </row>
    <row r="30" spans="2:24" s="135" customFormat="1" ht="21" customHeight="1" x14ac:dyDescent="0.35">
      <c r="B30" s="156">
        <v>17</v>
      </c>
      <c r="C30" s="139" t="s">
        <v>79</v>
      </c>
      <c r="D30" s="150" t="s">
        <v>226</v>
      </c>
      <c r="E30" s="140">
        <v>0</v>
      </c>
      <c r="F30" s="140">
        <v>0</v>
      </c>
      <c r="G30" s="140">
        <v>2</v>
      </c>
      <c r="H30" s="140">
        <v>3</v>
      </c>
      <c r="I30" s="140"/>
      <c r="J30" s="140"/>
      <c r="K30" s="140"/>
      <c r="L30" s="140"/>
      <c r="M30" s="140"/>
      <c r="N30" s="140"/>
      <c r="O30" s="140"/>
      <c r="P30" s="140"/>
      <c r="Q30" s="140"/>
      <c r="R30" s="151">
        <f t="shared" si="0"/>
        <v>5</v>
      </c>
      <c r="S30" s="140">
        <f t="shared" si="1"/>
        <v>4</v>
      </c>
      <c r="X30" s="158"/>
    </row>
    <row r="31" spans="2:24" s="135" customFormat="1" ht="21" customHeight="1" x14ac:dyDescent="0.35">
      <c r="B31" s="156">
        <v>18</v>
      </c>
      <c r="C31" s="139" t="s">
        <v>32</v>
      </c>
      <c r="D31" s="150" t="s">
        <v>363</v>
      </c>
      <c r="E31" s="140">
        <v>0</v>
      </c>
      <c r="F31" s="140">
        <v>3</v>
      </c>
      <c r="G31" s="140">
        <v>1</v>
      </c>
      <c r="H31" s="140">
        <v>1</v>
      </c>
      <c r="I31" s="140"/>
      <c r="J31" s="140"/>
      <c r="K31" s="140"/>
      <c r="L31" s="140"/>
      <c r="M31" s="140"/>
      <c r="N31" s="140"/>
      <c r="O31" s="140"/>
      <c r="P31" s="140"/>
      <c r="Q31" s="140"/>
      <c r="R31" s="151">
        <f t="shared" si="0"/>
        <v>5</v>
      </c>
      <c r="S31" s="140">
        <f t="shared" si="1"/>
        <v>4</v>
      </c>
      <c r="X31" s="158"/>
    </row>
    <row r="32" spans="2:24" s="135" customFormat="1" ht="21" customHeight="1" x14ac:dyDescent="0.35">
      <c r="B32" s="156">
        <v>19</v>
      </c>
      <c r="C32" s="137" t="s">
        <v>133</v>
      </c>
      <c r="D32" s="150" t="s">
        <v>385</v>
      </c>
      <c r="E32" s="154"/>
      <c r="F32" s="140">
        <v>0</v>
      </c>
      <c r="G32" s="140">
        <v>3</v>
      </c>
      <c r="H32" s="140">
        <v>1</v>
      </c>
      <c r="I32" s="140">
        <v>1</v>
      </c>
      <c r="J32" s="140"/>
      <c r="K32" s="140"/>
      <c r="L32" s="140"/>
      <c r="M32" s="140"/>
      <c r="N32" s="140"/>
      <c r="O32" s="140"/>
      <c r="P32" s="140"/>
      <c r="Q32" s="140"/>
      <c r="R32" s="151">
        <f t="shared" si="0"/>
        <v>5</v>
      </c>
      <c r="S32" s="140">
        <f t="shared" si="1"/>
        <v>4</v>
      </c>
      <c r="X32" s="158"/>
    </row>
    <row r="33" spans="2:24" s="135" customFormat="1" ht="21" customHeight="1" x14ac:dyDescent="0.35">
      <c r="B33" s="156">
        <v>20</v>
      </c>
      <c r="C33" s="139" t="s">
        <v>94</v>
      </c>
      <c r="D33" s="150" t="s">
        <v>364</v>
      </c>
      <c r="E33" s="140">
        <v>4</v>
      </c>
      <c r="F33" s="140">
        <v>0</v>
      </c>
      <c r="G33" s="154"/>
      <c r="H33" s="154"/>
      <c r="I33" s="140">
        <v>1</v>
      </c>
      <c r="J33" s="140"/>
      <c r="K33" s="140"/>
      <c r="L33" s="140"/>
      <c r="M33" s="140"/>
      <c r="N33" s="140"/>
      <c r="O33" s="140"/>
      <c r="P33" s="140"/>
      <c r="Q33" s="140"/>
      <c r="R33" s="151">
        <f t="shared" si="0"/>
        <v>5</v>
      </c>
      <c r="S33" s="140">
        <f t="shared" si="1"/>
        <v>3</v>
      </c>
      <c r="X33" s="158"/>
    </row>
    <row r="34" spans="2:24" s="135" customFormat="1" ht="21" customHeight="1" x14ac:dyDescent="0.35">
      <c r="B34" s="156">
        <v>21</v>
      </c>
      <c r="C34" s="139" t="s">
        <v>125</v>
      </c>
      <c r="D34" s="150" t="s">
        <v>373</v>
      </c>
      <c r="E34" s="140">
        <v>3</v>
      </c>
      <c r="F34" s="140">
        <v>0</v>
      </c>
      <c r="G34" s="154"/>
      <c r="H34" s="154"/>
      <c r="I34" s="140">
        <v>2</v>
      </c>
      <c r="J34" s="140"/>
      <c r="K34" s="140"/>
      <c r="L34" s="140"/>
      <c r="M34" s="140"/>
      <c r="N34" s="140"/>
      <c r="O34" s="140"/>
      <c r="P34" s="140"/>
      <c r="Q34" s="140"/>
      <c r="R34" s="151">
        <f t="shared" si="0"/>
        <v>5</v>
      </c>
      <c r="S34" s="140">
        <f t="shared" si="1"/>
        <v>3</v>
      </c>
      <c r="X34" s="158"/>
    </row>
    <row r="35" spans="2:24" s="135" customFormat="1" ht="21" customHeight="1" x14ac:dyDescent="0.35">
      <c r="B35" s="156">
        <v>22</v>
      </c>
      <c r="C35" s="139" t="s">
        <v>365</v>
      </c>
      <c r="D35" s="150" t="s">
        <v>366</v>
      </c>
      <c r="E35" s="140">
        <v>4</v>
      </c>
      <c r="F35" s="140">
        <v>0</v>
      </c>
      <c r="G35" s="154"/>
      <c r="H35" s="140">
        <v>0</v>
      </c>
      <c r="I35" s="140">
        <v>0</v>
      </c>
      <c r="J35" s="140"/>
      <c r="K35" s="140"/>
      <c r="L35" s="140"/>
      <c r="M35" s="140"/>
      <c r="N35" s="140"/>
      <c r="O35" s="140"/>
      <c r="P35" s="140"/>
      <c r="Q35" s="140"/>
      <c r="R35" s="151">
        <f t="shared" si="0"/>
        <v>4</v>
      </c>
      <c r="S35" s="140">
        <f t="shared" si="1"/>
        <v>4</v>
      </c>
      <c r="X35" s="158"/>
    </row>
    <row r="36" spans="2:24" s="135" customFormat="1" ht="21" customHeight="1" x14ac:dyDescent="0.35">
      <c r="B36" s="156">
        <v>23</v>
      </c>
      <c r="C36" s="139" t="s">
        <v>219</v>
      </c>
      <c r="D36" s="150" t="s">
        <v>367</v>
      </c>
      <c r="E36" s="140">
        <v>2</v>
      </c>
      <c r="F36" s="140">
        <v>2</v>
      </c>
      <c r="G36" s="140">
        <v>0</v>
      </c>
      <c r="H36" s="154"/>
      <c r="I36" s="140"/>
      <c r="J36" s="140"/>
      <c r="K36" s="140"/>
      <c r="L36" s="140"/>
      <c r="M36" s="140"/>
      <c r="N36" s="140"/>
      <c r="O36" s="140"/>
      <c r="P36" s="140"/>
      <c r="Q36" s="140"/>
      <c r="R36" s="151">
        <f t="shared" si="0"/>
        <v>4</v>
      </c>
      <c r="S36" s="140">
        <f t="shared" si="1"/>
        <v>3</v>
      </c>
      <c r="X36" s="158"/>
    </row>
    <row r="37" spans="2:24" s="135" customFormat="1" ht="21" customHeight="1" x14ac:dyDescent="0.35">
      <c r="B37" s="156">
        <v>24</v>
      </c>
      <c r="C37" s="157" t="s">
        <v>222</v>
      </c>
      <c r="D37" s="150" t="s">
        <v>368</v>
      </c>
      <c r="E37" s="140">
        <v>3</v>
      </c>
      <c r="F37" s="140">
        <v>1</v>
      </c>
      <c r="G37" s="140">
        <v>0</v>
      </c>
      <c r="H37" s="154"/>
      <c r="I37" s="140"/>
      <c r="J37" s="140"/>
      <c r="K37" s="140"/>
      <c r="L37" s="140"/>
      <c r="M37" s="140"/>
      <c r="N37" s="140"/>
      <c r="O37" s="140"/>
      <c r="P37" s="140"/>
      <c r="Q37" s="140"/>
      <c r="R37" s="151">
        <f t="shared" si="0"/>
        <v>4</v>
      </c>
      <c r="S37" s="140">
        <f t="shared" si="1"/>
        <v>3</v>
      </c>
      <c r="X37" s="158"/>
    </row>
    <row r="38" spans="2:24" s="135" customFormat="1" ht="21" customHeight="1" x14ac:dyDescent="0.35">
      <c r="B38" s="156">
        <v>25</v>
      </c>
      <c r="C38" s="157" t="s">
        <v>20</v>
      </c>
      <c r="D38" s="150" t="s">
        <v>261</v>
      </c>
      <c r="E38" s="154"/>
      <c r="F38" s="140">
        <v>0</v>
      </c>
      <c r="G38" s="140">
        <v>2</v>
      </c>
      <c r="H38" s="140">
        <v>2</v>
      </c>
      <c r="I38" s="140">
        <v>0</v>
      </c>
      <c r="J38" s="140"/>
      <c r="K38" s="140"/>
      <c r="L38" s="140"/>
      <c r="M38" s="140"/>
      <c r="N38" s="140"/>
      <c r="O38" s="140"/>
      <c r="P38" s="140"/>
      <c r="Q38" s="140"/>
      <c r="R38" s="151">
        <f t="shared" si="0"/>
        <v>4</v>
      </c>
      <c r="S38" s="140">
        <f t="shared" si="1"/>
        <v>4</v>
      </c>
      <c r="X38" s="158"/>
    </row>
    <row r="39" spans="2:24" s="135" customFormat="1" ht="21" customHeight="1" x14ac:dyDescent="0.35">
      <c r="B39" s="156">
        <v>26</v>
      </c>
      <c r="C39" s="139" t="s">
        <v>79</v>
      </c>
      <c r="D39" s="150" t="s">
        <v>370</v>
      </c>
      <c r="E39" s="140">
        <v>1</v>
      </c>
      <c r="F39" s="140">
        <v>0</v>
      </c>
      <c r="G39" s="140">
        <v>1</v>
      </c>
      <c r="H39" s="140">
        <v>2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51">
        <f t="shared" si="0"/>
        <v>4</v>
      </c>
      <c r="S39" s="140">
        <f t="shared" si="1"/>
        <v>4</v>
      </c>
      <c r="X39" s="158"/>
    </row>
    <row r="40" spans="2:24" s="135" customFormat="1" ht="21" customHeight="1" x14ac:dyDescent="0.35">
      <c r="B40" s="156">
        <v>27</v>
      </c>
      <c r="C40" s="157" t="s">
        <v>231</v>
      </c>
      <c r="D40" s="150" t="s">
        <v>371</v>
      </c>
      <c r="E40" s="140">
        <v>2</v>
      </c>
      <c r="F40" s="154"/>
      <c r="G40" s="140">
        <v>1</v>
      </c>
      <c r="H40" s="140">
        <v>1</v>
      </c>
      <c r="I40" s="140">
        <v>0</v>
      </c>
      <c r="J40" s="140"/>
      <c r="K40" s="140"/>
      <c r="L40" s="140"/>
      <c r="M40" s="140"/>
      <c r="N40" s="140"/>
      <c r="O40" s="140"/>
      <c r="P40" s="140"/>
      <c r="Q40" s="140"/>
      <c r="R40" s="151">
        <f t="shared" si="0"/>
        <v>4</v>
      </c>
      <c r="S40" s="140">
        <f t="shared" si="1"/>
        <v>4</v>
      </c>
      <c r="X40" s="158"/>
    </row>
    <row r="41" spans="2:24" s="135" customFormat="1" ht="21" customHeight="1" x14ac:dyDescent="0.35">
      <c r="B41" s="156">
        <v>28</v>
      </c>
      <c r="C41" s="157" t="s">
        <v>32</v>
      </c>
      <c r="D41" s="150" t="s">
        <v>372</v>
      </c>
      <c r="E41" s="140">
        <v>0</v>
      </c>
      <c r="F41" s="140">
        <v>1</v>
      </c>
      <c r="G41" s="140">
        <v>0</v>
      </c>
      <c r="H41" s="140">
        <v>3</v>
      </c>
      <c r="I41" s="140"/>
      <c r="J41" s="140"/>
      <c r="K41" s="140"/>
      <c r="L41" s="140"/>
      <c r="M41" s="140"/>
      <c r="N41" s="140"/>
      <c r="O41" s="140"/>
      <c r="P41" s="140"/>
      <c r="Q41" s="140"/>
      <c r="R41" s="151">
        <f t="shared" si="0"/>
        <v>4</v>
      </c>
      <c r="S41" s="140">
        <f t="shared" si="1"/>
        <v>4</v>
      </c>
      <c r="X41" s="158"/>
    </row>
    <row r="42" spans="2:24" s="135" customFormat="1" ht="21" customHeight="1" x14ac:dyDescent="0.35">
      <c r="B42" s="156">
        <v>29</v>
      </c>
      <c r="C42" s="157" t="s">
        <v>264</v>
      </c>
      <c r="D42" s="150" t="s">
        <v>266</v>
      </c>
      <c r="E42" s="154"/>
      <c r="F42" s="140">
        <v>0</v>
      </c>
      <c r="G42" s="140">
        <v>0</v>
      </c>
      <c r="H42" s="140">
        <v>3</v>
      </c>
      <c r="I42" s="140">
        <v>1</v>
      </c>
      <c r="J42" s="140"/>
      <c r="K42" s="140"/>
      <c r="L42" s="140"/>
      <c r="M42" s="140"/>
      <c r="N42" s="140"/>
      <c r="O42" s="140"/>
      <c r="P42" s="140"/>
      <c r="Q42" s="140"/>
      <c r="R42" s="151">
        <f t="shared" si="0"/>
        <v>4</v>
      </c>
      <c r="S42" s="140">
        <f t="shared" si="1"/>
        <v>4</v>
      </c>
      <c r="X42" s="158"/>
    </row>
    <row r="43" spans="2:24" s="135" customFormat="1" ht="21" customHeight="1" x14ac:dyDescent="0.35">
      <c r="B43" s="156">
        <v>30</v>
      </c>
      <c r="C43" s="157" t="s">
        <v>146</v>
      </c>
      <c r="D43" s="150" t="s">
        <v>395</v>
      </c>
      <c r="E43" s="140">
        <v>0</v>
      </c>
      <c r="F43" s="154"/>
      <c r="G43" s="140">
        <v>2</v>
      </c>
      <c r="H43" s="140">
        <v>0</v>
      </c>
      <c r="I43" s="140">
        <v>2</v>
      </c>
      <c r="J43" s="140"/>
      <c r="K43" s="140"/>
      <c r="L43" s="140"/>
      <c r="M43" s="140"/>
      <c r="N43" s="140"/>
      <c r="O43" s="140"/>
      <c r="P43" s="140"/>
      <c r="Q43" s="140"/>
      <c r="R43" s="151">
        <f t="shared" si="0"/>
        <v>4</v>
      </c>
      <c r="S43" s="140">
        <f t="shared" si="1"/>
        <v>4</v>
      </c>
      <c r="X43" s="158"/>
    </row>
    <row r="44" spans="2:24" s="135" customFormat="1" ht="21" customHeight="1" x14ac:dyDescent="0.35">
      <c r="B44" s="156">
        <v>31</v>
      </c>
      <c r="C44" s="139" t="s">
        <v>280</v>
      </c>
      <c r="D44" s="150" t="s">
        <v>281</v>
      </c>
      <c r="E44" s="154"/>
      <c r="F44" s="140">
        <v>2</v>
      </c>
      <c r="G44" s="140">
        <v>1</v>
      </c>
      <c r="H44" s="166"/>
      <c r="I44" s="140">
        <v>1</v>
      </c>
      <c r="J44" s="140"/>
      <c r="K44" s="140"/>
      <c r="L44" s="140"/>
      <c r="M44" s="140"/>
      <c r="N44" s="140"/>
      <c r="O44" s="140"/>
      <c r="P44" s="140"/>
      <c r="Q44" s="140"/>
      <c r="R44" s="151">
        <f t="shared" si="0"/>
        <v>4</v>
      </c>
      <c r="S44" s="140">
        <f t="shared" si="1"/>
        <v>3</v>
      </c>
      <c r="X44" s="158"/>
    </row>
    <row r="45" spans="2:24" s="135" customFormat="1" ht="21" customHeight="1" x14ac:dyDescent="0.35">
      <c r="B45" s="156">
        <v>32</v>
      </c>
      <c r="C45" s="139" t="s">
        <v>129</v>
      </c>
      <c r="D45" s="150" t="s">
        <v>485</v>
      </c>
      <c r="E45" s="202"/>
      <c r="F45" s="154"/>
      <c r="G45" s="140">
        <v>1</v>
      </c>
      <c r="H45" s="140">
        <v>2</v>
      </c>
      <c r="I45" s="140">
        <v>1</v>
      </c>
      <c r="J45" s="140"/>
      <c r="K45" s="140"/>
      <c r="L45" s="140"/>
      <c r="M45" s="140"/>
      <c r="N45" s="140"/>
      <c r="O45" s="140"/>
      <c r="P45" s="140"/>
      <c r="Q45" s="140"/>
      <c r="R45" s="151">
        <f t="shared" si="0"/>
        <v>4</v>
      </c>
      <c r="S45" s="140">
        <f t="shared" si="1"/>
        <v>3</v>
      </c>
      <c r="X45" s="158"/>
    </row>
    <row r="46" spans="2:24" s="135" customFormat="1" ht="21" customHeight="1" x14ac:dyDescent="0.35">
      <c r="B46" s="156">
        <v>33</v>
      </c>
      <c r="C46" s="139" t="s">
        <v>129</v>
      </c>
      <c r="D46" s="150" t="s">
        <v>484</v>
      </c>
      <c r="E46" s="202"/>
      <c r="F46" s="154"/>
      <c r="G46" s="140">
        <v>1</v>
      </c>
      <c r="H46" s="140">
        <v>1</v>
      </c>
      <c r="I46" s="140">
        <v>2</v>
      </c>
      <c r="J46" s="140"/>
      <c r="K46" s="140"/>
      <c r="L46" s="140"/>
      <c r="M46" s="140"/>
      <c r="N46" s="140"/>
      <c r="O46" s="140"/>
      <c r="P46" s="140"/>
      <c r="Q46" s="140"/>
      <c r="R46" s="151">
        <f t="shared" si="0"/>
        <v>4</v>
      </c>
      <c r="S46" s="140">
        <f t="shared" si="1"/>
        <v>3</v>
      </c>
      <c r="X46" s="158"/>
    </row>
    <row r="47" spans="2:24" s="135" customFormat="1" ht="21" customHeight="1" x14ac:dyDescent="0.35">
      <c r="B47" s="156">
        <v>34</v>
      </c>
      <c r="C47" s="139" t="s">
        <v>380</v>
      </c>
      <c r="D47" s="150" t="s">
        <v>405</v>
      </c>
      <c r="E47" s="140">
        <v>1</v>
      </c>
      <c r="F47" s="154"/>
      <c r="G47" s="140">
        <v>1</v>
      </c>
      <c r="H47" s="140">
        <v>1</v>
      </c>
      <c r="I47" s="140">
        <v>1</v>
      </c>
      <c r="J47" s="140"/>
      <c r="K47" s="140"/>
      <c r="L47" s="140"/>
      <c r="M47" s="140"/>
      <c r="N47" s="140"/>
      <c r="O47" s="140"/>
      <c r="P47" s="140"/>
      <c r="Q47" s="140"/>
      <c r="R47" s="151">
        <f t="shared" si="0"/>
        <v>4</v>
      </c>
      <c r="S47" s="140">
        <f t="shared" si="1"/>
        <v>4</v>
      </c>
      <c r="X47" s="158"/>
    </row>
    <row r="48" spans="2:24" s="135" customFormat="1" ht="21" customHeight="1" x14ac:dyDescent="0.35">
      <c r="B48" s="156">
        <v>35</v>
      </c>
      <c r="C48" s="139" t="s">
        <v>94</v>
      </c>
      <c r="D48" s="150" t="s">
        <v>374</v>
      </c>
      <c r="E48" s="140">
        <v>2</v>
      </c>
      <c r="F48" s="140">
        <v>1</v>
      </c>
      <c r="G48" s="154"/>
      <c r="H48" s="154"/>
      <c r="I48" s="140">
        <v>0</v>
      </c>
      <c r="J48" s="140"/>
      <c r="K48" s="140"/>
      <c r="L48" s="140"/>
      <c r="M48" s="140"/>
      <c r="N48" s="140"/>
      <c r="O48" s="140"/>
      <c r="P48" s="140"/>
      <c r="Q48" s="140"/>
      <c r="R48" s="151">
        <f t="shared" si="0"/>
        <v>3</v>
      </c>
      <c r="S48" s="140">
        <f t="shared" si="1"/>
        <v>3</v>
      </c>
      <c r="X48" s="158"/>
    </row>
    <row r="49" spans="2:24" s="135" customFormat="1" ht="21" customHeight="1" x14ac:dyDescent="0.35">
      <c r="B49" s="156">
        <v>36</v>
      </c>
      <c r="C49" s="139" t="s">
        <v>82</v>
      </c>
      <c r="D49" s="150" t="s">
        <v>375</v>
      </c>
      <c r="E49" s="140">
        <v>2</v>
      </c>
      <c r="F49" s="140">
        <v>1</v>
      </c>
      <c r="G49" s="154"/>
      <c r="H49" s="140">
        <v>0</v>
      </c>
      <c r="I49" s="140">
        <v>0</v>
      </c>
      <c r="J49" s="140"/>
      <c r="K49" s="140"/>
      <c r="L49" s="140"/>
      <c r="M49" s="140"/>
      <c r="N49" s="140"/>
      <c r="O49" s="140"/>
      <c r="P49" s="140"/>
      <c r="Q49" s="140"/>
      <c r="R49" s="151">
        <f t="shared" si="0"/>
        <v>3</v>
      </c>
      <c r="S49" s="140">
        <f t="shared" si="1"/>
        <v>4</v>
      </c>
      <c r="X49" s="158"/>
    </row>
    <row r="50" spans="2:24" s="135" customFormat="1" ht="21" customHeight="1" x14ac:dyDescent="0.35">
      <c r="B50" s="156">
        <v>37</v>
      </c>
      <c r="C50" s="139" t="s">
        <v>147</v>
      </c>
      <c r="D50" s="150" t="s">
        <v>543</v>
      </c>
      <c r="E50" s="140">
        <v>0</v>
      </c>
      <c r="F50" s="140">
        <v>0</v>
      </c>
      <c r="G50" s="140">
        <v>0</v>
      </c>
      <c r="H50" s="154"/>
      <c r="I50" s="140">
        <v>3</v>
      </c>
      <c r="J50" s="140"/>
      <c r="K50" s="140"/>
      <c r="L50" s="140"/>
      <c r="M50" s="140"/>
      <c r="N50" s="140"/>
      <c r="O50" s="140"/>
      <c r="P50" s="140"/>
      <c r="Q50" s="140"/>
      <c r="R50" s="151">
        <f t="shared" si="0"/>
        <v>3</v>
      </c>
      <c r="S50" s="140">
        <f t="shared" si="1"/>
        <v>4</v>
      </c>
      <c r="X50" s="158"/>
    </row>
    <row r="51" spans="2:24" s="135" customFormat="1" ht="21" customHeight="1" x14ac:dyDescent="0.35">
      <c r="B51" s="156">
        <v>38</v>
      </c>
      <c r="C51" s="139" t="s">
        <v>147</v>
      </c>
      <c r="D51" s="150" t="s">
        <v>224</v>
      </c>
      <c r="E51" s="140">
        <v>2</v>
      </c>
      <c r="F51" s="140">
        <v>1</v>
      </c>
      <c r="G51" s="140">
        <v>0</v>
      </c>
      <c r="H51" s="154"/>
      <c r="I51" s="140">
        <v>0</v>
      </c>
      <c r="J51" s="140"/>
      <c r="K51" s="140"/>
      <c r="L51" s="140"/>
      <c r="M51" s="140"/>
      <c r="N51" s="140"/>
      <c r="O51" s="140"/>
      <c r="P51" s="140"/>
      <c r="Q51" s="140"/>
      <c r="R51" s="151">
        <f t="shared" si="0"/>
        <v>3</v>
      </c>
      <c r="S51" s="140">
        <f t="shared" si="1"/>
        <v>4</v>
      </c>
      <c r="X51" s="158"/>
    </row>
    <row r="52" spans="2:24" s="135" customFormat="1" ht="21" customHeight="1" x14ac:dyDescent="0.35">
      <c r="B52" s="156">
        <v>39</v>
      </c>
      <c r="C52" s="139" t="s">
        <v>365</v>
      </c>
      <c r="D52" s="150" t="s">
        <v>230</v>
      </c>
      <c r="E52" s="140">
        <v>2</v>
      </c>
      <c r="F52" s="140">
        <v>1</v>
      </c>
      <c r="G52" s="154"/>
      <c r="H52" s="140">
        <v>0</v>
      </c>
      <c r="I52" s="140">
        <v>0</v>
      </c>
      <c r="J52" s="140"/>
      <c r="K52" s="140"/>
      <c r="L52" s="140"/>
      <c r="M52" s="140"/>
      <c r="N52" s="140"/>
      <c r="O52" s="140"/>
      <c r="P52" s="140"/>
      <c r="Q52" s="140"/>
      <c r="R52" s="151">
        <f t="shared" si="0"/>
        <v>3</v>
      </c>
      <c r="S52" s="140">
        <f t="shared" si="1"/>
        <v>4</v>
      </c>
      <c r="X52" s="158"/>
    </row>
    <row r="53" spans="2:24" s="135" customFormat="1" ht="21" customHeight="1" x14ac:dyDescent="0.35">
      <c r="B53" s="156">
        <v>40</v>
      </c>
      <c r="C53" s="139" t="s">
        <v>86</v>
      </c>
      <c r="D53" s="150" t="s">
        <v>376</v>
      </c>
      <c r="E53" s="140">
        <v>0</v>
      </c>
      <c r="F53" s="140">
        <v>2</v>
      </c>
      <c r="G53" s="140">
        <v>1</v>
      </c>
      <c r="H53" s="154"/>
      <c r="I53" s="140"/>
      <c r="J53" s="140"/>
      <c r="K53" s="140"/>
      <c r="L53" s="140"/>
      <c r="M53" s="140"/>
      <c r="N53" s="140"/>
      <c r="O53" s="140"/>
      <c r="P53" s="140"/>
      <c r="Q53" s="140"/>
      <c r="R53" s="151">
        <f t="shared" si="0"/>
        <v>3</v>
      </c>
      <c r="S53" s="140">
        <f t="shared" si="1"/>
        <v>3</v>
      </c>
      <c r="X53" s="158"/>
    </row>
    <row r="54" spans="2:24" s="135" customFormat="1" ht="21" customHeight="1" x14ac:dyDescent="0.35">
      <c r="B54" s="156">
        <v>41</v>
      </c>
      <c r="C54" s="139" t="s">
        <v>146</v>
      </c>
      <c r="D54" s="150" t="s">
        <v>307</v>
      </c>
      <c r="E54" s="140">
        <v>0</v>
      </c>
      <c r="F54" s="154"/>
      <c r="G54" s="140">
        <v>3</v>
      </c>
      <c r="H54" s="140">
        <v>0</v>
      </c>
      <c r="I54" s="140">
        <v>0</v>
      </c>
      <c r="J54" s="140"/>
      <c r="K54" s="140"/>
      <c r="L54" s="140"/>
      <c r="M54" s="140"/>
      <c r="N54" s="140"/>
      <c r="O54" s="140"/>
      <c r="P54" s="140"/>
      <c r="Q54" s="140"/>
      <c r="R54" s="151">
        <f t="shared" si="0"/>
        <v>3</v>
      </c>
      <c r="S54" s="140">
        <f t="shared" si="1"/>
        <v>4</v>
      </c>
      <c r="X54" s="158"/>
    </row>
    <row r="55" spans="2:24" s="135" customFormat="1" ht="21" customHeight="1" x14ac:dyDescent="0.35">
      <c r="B55" s="156">
        <v>42</v>
      </c>
      <c r="C55" s="139" t="s">
        <v>140</v>
      </c>
      <c r="D55" s="150" t="s">
        <v>377</v>
      </c>
      <c r="E55" s="140">
        <v>0</v>
      </c>
      <c r="F55" s="140">
        <v>0</v>
      </c>
      <c r="G55" s="140">
        <v>3</v>
      </c>
      <c r="H55" s="140">
        <v>0</v>
      </c>
      <c r="I55" s="140"/>
      <c r="J55" s="140"/>
      <c r="K55" s="140"/>
      <c r="L55" s="140"/>
      <c r="M55" s="140"/>
      <c r="N55" s="140"/>
      <c r="O55" s="140"/>
      <c r="P55" s="140"/>
      <c r="Q55" s="140"/>
      <c r="R55" s="151">
        <f t="shared" si="0"/>
        <v>3</v>
      </c>
      <c r="S55" s="140">
        <f t="shared" si="1"/>
        <v>4</v>
      </c>
      <c r="X55" s="158"/>
    </row>
    <row r="56" spans="2:24" s="135" customFormat="1" ht="21" customHeight="1" x14ac:dyDescent="0.35">
      <c r="B56" s="156">
        <v>43</v>
      </c>
      <c r="C56" s="139" t="s">
        <v>140</v>
      </c>
      <c r="D56" s="150" t="s">
        <v>378</v>
      </c>
      <c r="E56" s="140">
        <v>0</v>
      </c>
      <c r="F56" s="140">
        <v>1</v>
      </c>
      <c r="G56" s="140">
        <v>2</v>
      </c>
      <c r="H56" s="140">
        <v>0</v>
      </c>
      <c r="I56" s="140"/>
      <c r="J56" s="140"/>
      <c r="K56" s="140"/>
      <c r="L56" s="140"/>
      <c r="M56" s="140"/>
      <c r="N56" s="140"/>
      <c r="O56" s="140"/>
      <c r="P56" s="140"/>
      <c r="Q56" s="140"/>
      <c r="R56" s="151">
        <f t="shared" si="0"/>
        <v>3</v>
      </c>
      <c r="S56" s="140">
        <f t="shared" si="1"/>
        <v>4</v>
      </c>
      <c r="X56" s="158"/>
    </row>
    <row r="57" spans="2:24" s="135" customFormat="1" ht="21" customHeight="1" x14ac:dyDescent="0.35">
      <c r="B57" s="156">
        <v>44</v>
      </c>
      <c r="C57" s="139" t="s">
        <v>219</v>
      </c>
      <c r="D57" s="150" t="s">
        <v>379</v>
      </c>
      <c r="E57" s="140">
        <v>0</v>
      </c>
      <c r="F57" s="140">
        <v>2</v>
      </c>
      <c r="G57" s="140">
        <v>1</v>
      </c>
      <c r="H57" s="154"/>
      <c r="I57" s="140"/>
      <c r="J57" s="140"/>
      <c r="K57" s="140"/>
      <c r="L57" s="140"/>
      <c r="M57" s="140"/>
      <c r="N57" s="140"/>
      <c r="O57" s="140"/>
      <c r="P57" s="140"/>
      <c r="Q57" s="140"/>
      <c r="R57" s="151">
        <f t="shared" si="0"/>
        <v>3</v>
      </c>
      <c r="S57" s="140">
        <f t="shared" si="1"/>
        <v>3</v>
      </c>
      <c r="X57" s="158"/>
    </row>
    <row r="58" spans="2:24" s="135" customFormat="1" ht="21" customHeight="1" x14ac:dyDescent="0.35">
      <c r="B58" s="156">
        <v>45</v>
      </c>
      <c r="C58" s="139" t="s">
        <v>236</v>
      </c>
      <c r="D58" s="150" t="s">
        <v>382</v>
      </c>
      <c r="E58" s="140">
        <v>1</v>
      </c>
      <c r="F58" s="140">
        <v>1</v>
      </c>
      <c r="G58" s="140">
        <v>1</v>
      </c>
      <c r="H58" s="140">
        <v>0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51">
        <f t="shared" si="0"/>
        <v>3</v>
      </c>
      <c r="S58" s="140">
        <f t="shared" si="1"/>
        <v>4</v>
      </c>
      <c r="X58" s="158"/>
    </row>
    <row r="59" spans="2:24" s="135" customFormat="1" ht="21" customHeight="1" x14ac:dyDescent="0.35">
      <c r="B59" s="156">
        <v>46</v>
      </c>
      <c r="C59" s="139" t="s">
        <v>43</v>
      </c>
      <c r="D59" s="150" t="s">
        <v>285</v>
      </c>
      <c r="E59" s="140">
        <v>0</v>
      </c>
      <c r="F59" s="140">
        <v>0</v>
      </c>
      <c r="G59" s="140">
        <v>3</v>
      </c>
      <c r="H59" s="154"/>
      <c r="I59" s="140">
        <v>0</v>
      </c>
      <c r="J59" s="140"/>
      <c r="K59" s="140"/>
      <c r="L59" s="140"/>
      <c r="M59" s="140"/>
      <c r="N59" s="140"/>
      <c r="O59" s="140"/>
      <c r="P59" s="140"/>
      <c r="Q59" s="140"/>
      <c r="R59" s="151">
        <f t="shared" si="0"/>
        <v>3</v>
      </c>
      <c r="S59" s="140">
        <f t="shared" si="1"/>
        <v>4</v>
      </c>
      <c r="X59" s="158"/>
    </row>
    <row r="60" spans="2:24" s="135" customFormat="1" ht="21" customHeight="1" x14ac:dyDescent="0.35">
      <c r="B60" s="156">
        <v>47</v>
      </c>
      <c r="C60" s="139" t="s">
        <v>43</v>
      </c>
      <c r="D60" s="150" t="s">
        <v>383</v>
      </c>
      <c r="E60" s="140">
        <v>0</v>
      </c>
      <c r="F60" s="140">
        <v>1</v>
      </c>
      <c r="G60" s="140">
        <v>2</v>
      </c>
      <c r="H60" s="154"/>
      <c r="I60" s="140">
        <v>0</v>
      </c>
      <c r="J60" s="140"/>
      <c r="K60" s="140"/>
      <c r="L60" s="140"/>
      <c r="M60" s="140"/>
      <c r="N60" s="140"/>
      <c r="O60" s="140"/>
      <c r="P60" s="140"/>
      <c r="Q60" s="140"/>
      <c r="R60" s="151">
        <f t="shared" si="0"/>
        <v>3</v>
      </c>
      <c r="S60" s="140">
        <f t="shared" si="1"/>
        <v>4</v>
      </c>
      <c r="X60" s="158"/>
    </row>
    <row r="61" spans="2:24" s="135" customFormat="1" ht="21" customHeight="1" x14ac:dyDescent="0.35">
      <c r="B61" s="156">
        <v>48</v>
      </c>
      <c r="C61" s="139" t="s">
        <v>85</v>
      </c>
      <c r="D61" s="150" t="s">
        <v>384</v>
      </c>
      <c r="E61" s="202"/>
      <c r="F61" s="140">
        <v>2</v>
      </c>
      <c r="G61" s="140">
        <v>1</v>
      </c>
      <c r="H61" s="154"/>
      <c r="I61" s="140"/>
      <c r="J61" s="140"/>
      <c r="K61" s="140"/>
      <c r="L61" s="140"/>
      <c r="M61" s="140"/>
      <c r="N61" s="140"/>
      <c r="O61" s="140"/>
      <c r="P61" s="140"/>
      <c r="Q61" s="140"/>
      <c r="R61" s="151">
        <f t="shared" si="0"/>
        <v>3</v>
      </c>
      <c r="S61" s="140">
        <f t="shared" si="1"/>
        <v>2</v>
      </c>
      <c r="X61" s="158"/>
    </row>
    <row r="62" spans="2:24" s="135" customFormat="1" ht="21" customHeight="1" x14ac:dyDescent="0.35">
      <c r="B62" s="156">
        <v>49</v>
      </c>
      <c r="C62" s="139" t="s">
        <v>20</v>
      </c>
      <c r="D62" s="150" t="s">
        <v>386</v>
      </c>
      <c r="E62" s="154"/>
      <c r="F62" s="140">
        <v>2</v>
      </c>
      <c r="G62" s="140">
        <v>0</v>
      </c>
      <c r="H62" s="140">
        <v>1</v>
      </c>
      <c r="I62" s="140">
        <v>0</v>
      </c>
      <c r="J62" s="140"/>
      <c r="K62" s="140"/>
      <c r="L62" s="140"/>
      <c r="M62" s="140"/>
      <c r="N62" s="140"/>
      <c r="O62" s="140"/>
      <c r="P62" s="140"/>
      <c r="Q62" s="140"/>
      <c r="R62" s="151">
        <f t="shared" si="0"/>
        <v>3</v>
      </c>
      <c r="S62" s="140">
        <f t="shared" si="1"/>
        <v>4</v>
      </c>
      <c r="X62" s="158"/>
    </row>
    <row r="63" spans="2:24" s="135" customFormat="1" ht="21" customHeight="1" x14ac:dyDescent="0.35">
      <c r="B63" s="156">
        <v>50</v>
      </c>
      <c r="C63" s="139" t="s">
        <v>282</v>
      </c>
      <c r="D63" s="150" t="s">
        <v>273</v>
      </c>
      <c r="E63" s="154"/>
      <c r="F63" s="140">
        <v>0</v>
      </c>
      <c r="G63" s="140">
        <v>0</v>
      </c>
      <c r="H63" s="140">
        <v>3</v>
      </c>
      <c r="I63" s="140">
        <v>0</v>
      </c>
      <c r="J63" s="140"/>
      <c r="K63" s="140"/>
      <c r="L63" s="140"/>
      <c r="M63" s="140"/>
      <c r="N63" s="140"/>
      <c r="O63" s="140"/>
      <c r="P63" s="140"/>
      <c r="Q63" s="140"/>
      <c r="R63" s="151">
        <f t="shared" si="0"/>
        <v>3</v>
      </c>
      <c r="S63" s="140">
        <f t="shared" si="1"/>
        <v>4</v>
      </c>
      <c r="X63" s="158"/>
    </row>
    <row r="64" spans="2:24" s="135" customFormat="1" ht="21" customHeight="1" x14ac:dyDescent="0.35">
      <c r="B64" s="156">
        <v>51</v>
      </c>
      <c r="C64" s="139" t="s">
        <v>236</v>
      </c>
      <c r="D64" s="150" t="s">
        <v>279</v>
      </c>
      <c r="E64" s="140">
        <v>0</v>
      </c>
      <c r="F64" s="140">
        <v>2</v>
      </c>
      <c r="G64" s="140">
        <v>0</v>
      </c>
      <c r="H64" s="140">
        <v>1</v>
      </c>
      <c r="I64" s="140"/>
      <c r="J64" s="140"/>
      <c r="K64" s="140"/>
      <c r="L64" s="140"/>
      <c r="M64" s="140"/>
      <c r="N64" s="140"/>
      <c r="O64" s="140"/>
      <c r="P64" s="203"/>
      <c r="Q64" s="140"/>
      <c r="R64" s="151">
        <f t="shared" si="0"/>
        <v>3</v>
      </c>
      <c r="S64" s="140">
        <f t="shared" si="1"/>
        <v>4</v>
      </c>
      <c r="X64" s="158"/>
    </row>
    <row r="65" spans="2:24" s="135" customFormat="1" ht="21" customHeight="1" x14ac:dyDescent="0.35">
      <c r="B65" s="156">
        <v>52</v>
      </c>
      <c r="C65" s="139" t="s">
        <v>219</v>
      </c>
      <c r="D65" s="150" t="s">
        <v>255</v>
      </c>
      <c r="E65" s="140">
        <v>0</v>
      </c>
      <c r="F65" s="140">
        <v>1</v>
      </c>
      <c r="G65" s="140">
        <v>1</v>
      </c>
      <c r="H65" s="140">
        <v>1</v>
      </c>
      <c r="I65" s="140"/>
      <c r="J65" s="140"/>
      <c r="K65" s="140"/>
      <c r="L65" s="140"/>
      <c r="M65" s="140"/>
      <c r="N65" s="140"/>
      <c r="O65" s="140"/>
      <c r="P65" s="140"/>
      <c r="Q65" s="140"/>
      <c r="R65" s="151">
        <f t="shared" si="0"/>
        <v>3</v>
      </c>
      <c r="S65" s="140">
        <f t="shared" si="1"/>
        <v>4</v>
      </c>
      <c r="X65" s="158"/>
    </row>
    <row r="66" spans="2:24" s="135" customFormat="1" ht="21" customHeight="1" x14ac:dyDescent="0.35">
      <c r="B66" s="156">
        <v>53</v>
      </c>
      <c r="C66" s="139" t="s">
        <v>380</v>
      </c>
      <c r="D66" s="150" t="s">
        <v>404</v>
      </c>
      <c r="E66" s="140">
        <v>1</v>
      </c>
      <c r="F66" s="154"/>
      <c r="G66" s="140">
        <v>1</v>
      </c>
      <c r="H66" s="140">
        <v>1</v>
      </c>
      <c r="I66" s="140">
        <v>0</v>
      </c>
      <c r="J66" s="140"/>
      <c r="K66" s="140"/>
      <c r="L66" s="140"/>
      <c r="M66" s="140"/>
      <c r="N66" s="140"/>
      <c r="O66" s="140"/>
      <c r="P66" s="140"/>
      <c r="Q66" s="140"/>
      <c r="R66" s="151">
        <f t="shared" si="0"/>
        <v>3</v>
      </c>
      <c r="S66" s="140">
        <f t="shared" si="1"/>
        <v>4</v>
      </c>
      <c r="X66" s="158"/>
    </row>
    <row r="67" spans="2:24" s="135" customFormat="1" ht="21" customHeight="1" x14ac:dyDescent="0.35">
      <c r="B67" s="156">
        <v>54</v>
      </c>
      <c r="C67" s="139" t="s">
        <v>20</v>
      </c>
      <c r="D67" s="150" t="s">
        <v>416</v>
      </c>
      <c r="E67" s="154"/>
      <c r="F67" s="140">
        <v>0</v>
      </c>
      <c r="G67" s="140">
        <v>0</v>
      </c>
      <c r="H67" s="140">
        <v>2</v>
      </c>
      <c r="I67" s="140">
        <v>1</v>
      </c>
      <c r="J67" s="140"/>
      <c r="K67" s="140"/>
      <c r="L67" s="140"/>
      <c r="M67" s="140"/>
      <c r="N67" s="140"/>
      <c r="O67" s="140"/>
      <c r="P67" s="140"/>
      <c r="Q67" s="140"/>
      <c r="R67" s="151">
        <f t="shared" si="0"/>
        <v>3</v>
      </c>
      <c r="S67" s="140">
        <f t="shared" si="1"/>
        <v>4</v>
      </c>
      <c r="X67" s="158"/>
    </row>
    <row r="68" spans="2:24" s="135" customFormat="1" ht="21" customHeight="1" x14ac:dyDescent="0.35">
      <c r="B68" s="156">
        <v>55</v>
      </c>
      <c r="C68" s="139" t="s">
        <v>264</v>
      </c>
      <c r="D68" s="150" t="s">
        <v>417</v>
      </c>
      <c r="E68" s="154"/>
      <c r="F68" s="140">
        <v>0</v>
      </c>
      <c r="G68" s="140">
        <v>0</v>
      </c>
      <c r="H68" s="140">
        <v>2</v>
      </c>
      <c r="I68" s="140">
        <v>1</v>
      </c>
      <c r="J68" s="140"/>
      <c r="K68" s="140"/>
      <c r="L68" s="140"/>
      <c r="M68" s="140"/>
      <c r="N68" s="140"/>
      <c r="O68" s="140"/>
      <c r="P68" s="140"/>
      <c r="Q68" s="140"/>
      <c r="R68" s="151">
        <f t="shared" si="0"/>
        <v>3</v>
      </c>
      <c r="S68" s="140">
        <f t="shared" si="1"/>
        <v>4</v>
      </c>
      <c r="X68" s="158"/>
    </row>
    <row r="69" spans="2:24" s="135" customFormat="1" ht="21" customHeight="1" x14ac:dyDescent="0.35">
      <c r="B69" s="156">
        <v>56</v>
      </c>
      <c r="C69" s="139" t="s">
        <v>264</v>
      </c>
      <c r="D69" s="150" t="s">
        <v>418</v>
      </c>
      <c r="E69" s="154"/>
      <c r="F69" s="140">
        <v>0</v>
      </c>
      <c r="G69" s="140">
        <v>0</v>
      </c>
      <c r="H69" s="140">
        <v>2</v>
      </c>
      <c r="I69" s="140">
        <v>1</v>
      </c>
      <c r="J69" s="140"/>
      <c r="K69" s="140"/>
      <c r="L69" s="140"/>
      <c r="M69" s="140"/>
      <c r="N69" s="140"/>
      <c r="O69" s="140"/>
      <c r="P69" s="140"/>
      <c r="Q69" s="140"/>
      <c r="R69" s="151">
        <f t="shared" si="0"/>
        <v>3</v>
      </c>
      <c r="S69" s="140">
        <f t="shared" si="1"/>
        <v>4</v>
      </c>
      <c r="X69" s="158"/>
    </row>
    <row r="70" spans="2:24" s="135" customFormat="1" ht="21" customHeight="1" x14ac:dyDescent="0.35">
      <c r="B70" s="156">
        <v>57</v>
      </c>
      <c r="C70" s="139" t="s">
        <v>133</v>
      </c>
      <c r="D70" s="150" t="s">
        <v>470</v>
      </c>
      <c r="E70" s="154"/>
      <c r="F70" s="140">
        <v>0</v>
      </c>
      <c r="G70" s="140">
        <v>1</v>
      </c>
      <c r="H70" s="140">
        <v>2</v>
      </c>
      <c r="I70" s="140">
        <v>0</v>
      </c>
      <c r="J70" s="140"/>
      <c r="K70" s="140"/>
      <c r="L70" s="140"/>
      <c r="M70" s="140"/>
      <c r="N70" s="140"/>
      <c r="O70" s="140"/>
      <c r="P70" s="140"/>
      <c r="Q70" s="140"/>
      <c r="R70" s="151">
        <f t="shared" si="0"/>
        <v>3</v>
      </c>
      <c r="S70" s="140">
        <f t="shared" si="1"/>
        <v>4</v>
      </c>
      <c r="X70" s="158"/>
    </row>
    <row r="71" spans="2:24" s="135" customFormat="1" ht="21" customHeight="1" x14ac:dyDescent="0.35">
      <c r="B71" s="156">
        <v>58</v>
      </c>
      <c r="C71" s="139" t="s">
        <v>264</v>
      </c>
      <c r="D71" s="150" t="s">
        <v>486</v>
      </c>
      <c r="E71" s="154"/>
      <c r="F71" s="140">
        <v>0</v>
      </c>
      <c r="G71" s="140">
        <v>0</v>
      </c>
      <c r="H71" s="140">
        <v>1</v>
      </c>
      <c r="I71" s="140">
        <v>2</v>
      </c>
      <c r="J71" s="140"/>
      <c r="K71" s="140"/>
      <c r="L71" s="140"/>
      <c r="M71" s="140"/>
      <c r="N71" s="140"/>
      <c r="O71" s="140"/>
      <c r="P71" s="140"/>
      <c r="Q71" s="140"/>
      <c r="R71" s="151">
        <f t="shared" si="0"/>
        <v>3</v>
      </c>
      <c r="S71" s="140">
        <f t="shared" si="1"/>
        <v>4</v>
      </c>
      <c r="X71" s="158"/>
    </row>
    <row r="72" spans="2:24" s="135" customFormat="1" ht="21" customHeight="1" x14ac:dyDescent="0.35">
      <c r="B72" s="156">
        <v>59</v>
      </c>
      <c r="C72" s="139" t="s">
        <v>27</v>
      </c>
      <c r="D72" s="150" t="s">
        <v>502</v>
      </c>
      <c r="E72" s="202"/>
      <c r="F72" s="140">
        <v>0</v>
      </c>
      <c r="G72" s="154"/>
      <c r="H72" s="140">
        <v>2</v>
      </c>
      <c r="I72" s="140">
        <v>1</v>
      </c>
      <c r="J72" s="140"/>
      <c r="K72" s="140"/>
      <c r="L72" s="140"/>
      <c r="M72" s="140"/>
      <c r="N72" s="140"/>
      <c r="O72" s="140"/>
      <c r="P72" s="140"/>
      <c r="Q72" s="140"/>
      <c r="R72" s="151">
        <f t="shared" si="0"/>
        <v>3</v>
      </c>
      <c r="S72" s="140">
        <f t="shared" si="1"/>
        <v>3</v>
      </c>
      <c r="X72" s="158"/>
    </row>
    <row r="73" spans="2:24" s="135" customFormat="1" ht="21" customHeight="1" x14ac:dyDescent="0.35">
      <c r="B73" s="156">
        <v>60</v>
      </c>
      <c r="C73" s="139" t="s">
        <v>43</v>
      </c>
      <c r="D73" s="150" t="s">
        <v>453</v>
      </c>
      <c r="E73" s="140">
        <v>0</v>
      </c>
      <c r="F73" s="140">
        <v>0</v>
      </c>
      <c r="G73" s="140">
        <v>1</v>
      </c>
      <c r="H73" s="154"/>
      <c r="I73" s="140">
        <v>2</v>
      </c>
      <c r="J73" s="140"/>
      <c r="K73" s="140"/>
      <c r="L73" s="140"/>
      <c r="M73" s="140"/>
      <c r="N73" s="140"/>
      <c r="O73" s="140"/>
      <c r="P73" s="140"/>
      <c r="Q73" s="140"/>
      <c r="R73" s="151">
        <f t="shared" si="0"/>
        <v>3</v>
      </c>
      <c r="S73" s="140">
        <f t="shared" si="1"/>
        <v>4</v>
      </c>
      <c r="X73" s="158"/>
    </row>
    <row r="74" spans="2:24" s="135" customFormat="1" ht="21" customHeight="1" x14ac:dyDescent="0.35">
      <c r="B74" s="156">
        <v>61</v>
      </c>
      <c r="C74" s="139" t="s">
        <v>125</v>
      </c>
      <c r="D74" s="150" t="s">
        <v>235</v>
      </c>
      <c r="E74" s="140">
        <v>1</v>
      </c>
      <c r="F74" s="140">
        <v>0</v>
      </c>
      <c r="G74" s="154"/>
      <c r="H74" s="166">
        <v>2</v>
      </c>
      <c r="I74" s="140">
        <v>1</v>
      </c>
      <c r="J74" s="140"/>
      <c r="K74" s="140"/>
      <c r="L74" s="140"/>
      <c r="M74" s="140"/>
      <c r="N74" s="140"/>
      <c r="O74" s="140"/>
      <c r="P74" s="140"/>
      <c r="Q74" s="140"/>
      <c r="R74" s="151">
        <f t="shared" si="0"/>
        <v>4</v>
      </c>
      <c r="S74" s="140">
        <f t="shared" si="1"/>
        <v>4</v>
      </c>
      <c r="X74" s="158"/>
    </row>
    <row r="75" spans="2:24" s="135" customFormat="1" ht="21" customHeight="1" x14ac:dyDescent="0.35">
      <c r="B75" s="156">
        <v>62</v>
      </c>
      <c r="C75" s="139" t="s">
        <v>380</v>
      </c>
      <c r="D75" s="150" t="s">
        <v>387</v>
      </c>
      <c r="E75" s="140">
        <v>2</v>
      </c>
      <c r="F75" s="154"/>
      <c r="G75" s="140">
        <v>0</v>
      </c>
      <c r="H75" s="154"/>
      <c r="I75" s="140">
        <v>0</v>
      </c>
      <c r="J75" s="140"/>
      <c r="K75" s="140"/>
      <c r="L75" s="140"/>
      <c r="M75" s="140"/>
      <c r="N75" s="140"/>
      <c r="O75" s="140"/>
      <c r="P75" s="140"/>
      <c r="Q75" s="140"/>
      <c r="R75" s="151">
        <f t="shared" si="0"/>
        <v>2</v>
      </c>
      <c r="S75" s="140">
        <f t="shared" si="1"/>
        <v>3</v>
      </c>
      <c r="X75" s="158"/>
    </row>
    <row r="76" spans="2:24" s="135" customFormat="1" ht="21" customHeight="1" x14ac:dyDescent="0.35">
      <c r="B76" s="156">
        <v>63</v>
      </c>
      <c r="C76" s="139" t="s">
        <v>143</v>
      </c>
      <c r="D76" s="150" t="s">
        <v>389</v>
      </c>
      <c r="E76" s="140">
        <v>2</v>
      </c>
      <c r="F76" s="154"/>
      <c r="G76" s="140">
        <v>0</v>
      </c>
      <c r="H76" s="140">
        <v>0</v>
      </c>
      <c r="I76" s="140"/>
      <c r="J76" s="140"/>
      <c r="K76" s="140"/>
      <c r="L76" s="140"/>
      <c r="M76" s="140"/>
      <c r="N76" s="140"/>
      <c r="O76" s="140"/>
      <c r="P76" s="140"/>
      <c r="Q76" s="140"/>
      <c r="R76" s="151">
        <f t="shared" si="0"/>
        <v>2</v>
      </c>
      <c r="S76" s="140">
        <f t="shared" si="1"/>
        <v>3</v>
      </c>
      <c r="X76" s="158"/>
    </row>
    <row r="77" spans="2:24" s="135" customFormat="1" ht="21" customHeight="1" x14ac:dyDescent="0.35">
      <c r="B77" s="156">
        <v>64</v>
      </c>
      <c r="C77" s="139" t="s">
        <v>222</v>
      </c>
      <c r="D77" s="150" t="s">
        <v>390</v>
      </c>
      <c r="E77" s="140">
        <v>0</v>
      </c>
      <c r="F77" s="140">
        <v>0</v>
      </c>
      <c r="G77" s="140">
        <v>2</v>
      </c>
      <c r="H77" s="154"/>
      <c r="I77" s="140"/>
      <c r="J77" s="140"/>
      <c r="K77" s="140"/>
      <c r="L77" s="140"/>
      <c r="M77" s="140"/>
      <c r="N77" s="140"/>
      <c r="O77" s="140"/>
      <c r="P77" s="140"/>
      <c r="Q77" s="140"/>
      <c r="R77" s="151">
        <f t="shared" si="0"/>
        <v>2</v>
      </c>
      <c r="S77" s="140">
        <f t="shared" si="1"/>
        <v>3</v>
      </c>
      <c r="X77" s="158"/>
    </row>
    <row r="78" spans="2:24" s="135" customFormat="1" ht="21" customHeight="1" x14ac:dyDescent="0.35">
      <c r="B78" s="156">
        <v>65</v>
      </c>
      <c r="C78" s="139" t="s">
        <v>222</v>
      </c>
      <c r="D78" s="150" t="s">
        <v>391</v>
      </c>
      <c r="E78" s="140">
        <v>2</v>
      </c>
      <c r="F78" s="140">
        <v>0</v>
      </c>
      <c r="G78" s="140">
        <v>0</v>
      </c>
      <c r="H78" s="154"/>
      <c r="I78" s="140"/>
      <c r="J78" s="140"/>
      <c r="K78" s="140"/>
      <c r="L78" s="140"/>
      <c r="M78" s="140"/>
      <c r="N78" s="140"/>
      <c r="O78" s="140"/>
      <c r="P78" s="140"/>
      <c r="Q78" s="140"/>
      <c r="R78" s="151">
        <f t="shared" ref="R78:R141" si="2">SUM(E78:Q78)</f>
        <v>2</v>
      </c>
      <c r="S78" s="140">
        <f t="shared" ref="S78:S141" si="3">COUNT(E78:Q78)</f>
        <v>3</v>
      </c>
      <c r="X78" s="158"/>
    </row>
    <row r="79" spans="2:24" s="135" customFormat="1" ht="21" customHeight="1" x14ac:dyDescent="0.35">
      <c r="B79" s="156">
        <v>66</v>
      </c>
      <c r="C79" s="139" t="s">
        <v>137</v>
      </c>
      <c r="D79" s="150" t="s">
        <v>392</v>
      </c>
      <c r="E79" s="154"/>
      <c r="F79" s="140">
        <v>2</v>
      </c>
      <c r="G79" s="140">
        <v>0</v>
      </c>
      <c r="H79" s="154"/>
      <c r="I79" s="140">
        <v>0</v>
      </c>
      <c r="J79" s="140"/>
      <c r="K79" s="140"/>
      <c r="L79" s="140"/>
      <c r="M79" s="140"/>
      <c r="N79" s="140"/>
      <c r="O79" s="140"/>
      <c r="P79" s="140"/>
      <c r="Q79" s="140"/>
      <c r="R79" s="151">
        <f t="shared" si="2"/>
        <v>2</v>
      </c>
      <c r="S79" s="140">
        <f t="shared" si="3"/>
        <v>3</v>
      </c>
      <c r="X79" s="158"/>
    </row>
    <row r="80" spans="2:24" s="135" customFormat="1" ht="21" customHeight="1" x14ac:dyDescent="0.35">
      <c r="B80" s="156">
        <v>67</v>
      </c>
      <c r="C80" s="139" t="s">
        <v>31</v>
      </c>
      <c r="D80" s="150" t="s">
        <v>393</v>
      </c>
      <c r="E80" s="140">
        <v>0</v>
      </c>
      <c r="F80" s="140">
        <v>2</v>
      </c>
      <c r="G80" s="140">
        <v>0</v>
      </c>
      <c r="H80" s="154"/>
      <c r="I80" s="140">
        <v>0</v>
      </c>
      <c r="J80" s="140"/>
      <c r="K80" s="140"/>
      <c r="L80" s="140"/>
      <c r="M80" s="140"/>
      <c r="N80" s="140"/>
      <c r="O80" s="140"/>
      <c r="P80" s="140"/>
      <c r="Q80" s="140"/>
      <c r="R80" s="151">
        <f t="shared" si="2"/>
        <v>2</v>
      </c>
      <c r="S80" s="140">
        <f t="shared" si="3"/>
        <v>4</v>
      </c>
      <c r="X80" s="158"/>
    </row>
    <row r="81" spans="2:24" s="135" customFormat="1" ht="21" customHeight="1" x14ac:dyDescent="0.35">
      <c r="B81" s="156">
        <v>68</v>
      </c>
      <c r="C81" s="139" t="s">
        <v>31</v>
      </c>
      <c r="D81" s="150" t="s">
        <v>394</v>
      </c>
      <c r="E81" s="140">
        <v>0</v>
      </c>
      <c r="F81" s="140">
        <v>2</v>
      </c>
      <c r="G81" s="140">
        <v>0</v>
      </c>
      <c r="H81" s="154"/>
      <c r="I81" s="140">
        <v>0</v>
      </c>
      <c r="J81" s="140"/>
      <c r="K81" s="140"/>
      <c r="L81" s="140"/>
      <c r="M81" s="140"/>
      <c r="N81" s="140"/>
      <c r="O81" s="140"/>
      <c r="P81" s="140"/>
      <c r="Q81" s="140"/>
      <c r="R81" s="151">
        <f t="shared" si="2"/>
        <v>2</v>
      </c>
      <c r="S81" s="140">
        <f t="shared" si="3"/>
        <v>4</v>
      </c>
      <c r="X81" s="158"/>
    </row>
    <row r="82" spans="2:24" s="135" customFormat="1" ht="21" customHeight="1" x14ac:dyDescent="0.35">
      <c r="B82" s="156">
        <v>69</v>
      </c>
      <c r="C82" s="139" t="s">
        <v>140</v>
      </c>
      <c r="D82" s="150" t="s">
        <v>396</v>
      </c>
      <c r="E82" s="140">
        <v>1</v>
      </c>
      <c r="F82" s="140">
        <v>1</v>
      </c>
      <c r="G82" s="140">
        <v>0</v>
      </c>
      <c r="H82" s="140">
        <v>0</v>
      </c>
      <c r="I82" s="140"/>
      <c r="J82" s="140"/>
      <c r="K82" s="140"/>
      <c r="L82" s="140"/>
      <c r="M82" s="140"/>
      <c r="N82" s="140"/>
      <c r="O82" s="140"/>
      <c r="P82" s="140"/>
      <c r="Q82" s="140"/>
      <c r="R82" s="151">
        <f t="shared" si="2"/>
        <v>2</v>
      </c>
      <c r="S82" s="140">
        <f t="shared" si="3"/>
        <v>4</v>
      </c>
      <c r="X82" s="158"/>
    </row>
    <row r="83" spans="2:24" s="135" customFormat="1" ht="21" customHeight="1" x14ac:dyDescent="0.35">
      <c r="B83" s="156">
        <v>70</v>
      </c>
      <c r="C83" s="139" t="s">
        <v>365</v>
      </c>
      <c r="D83" s="150" t="s">
        <v>397</v>
      </c>
      <c r="E83" s="140">
        <v>1</v>
      </c>
      <c r="F83" s="140">
        <v>1</v>
      </c>
      <c r="G83" s="154"/>
      <c r="H83" s="140">
        <v>0</v>
      </c>
      <c r="I83" s="140">
        <v>0</v>
      </c>
      <c r="J83" s="140"/>
      <c r="K83" s="140"/>
      <c r="L83" s="140"/>
      <c r="M83" s="140"/>
      <c r="N83" s="140"/>
      <c r="O83" s="140"/>
      <c r="P83" s="140"/>
      <c r="Q83" s="140"/>
      <c r="R83" s="151">
        <f t="shared" si="2"/>
        <v>2</v>
      </c>
      <c r="S83" s="140">
        <f t="shared" si="3"/>
        <v>4</v>
      </c>
      <c r="X83" s="158"/>
    </row>
    <row r="84" spans="2:24" s="135" customFormat="1" ht="21" customHeight="1" x14ac:dyDescent="0.35">
      <c r="B84" s="156">
        <v>71</v>
      </c>
      <c r="C84" s="139" t="s">
        <v>43</v>
      </c>
      <c r="D84" s="150" t="s">
        <v>398</v>
      </c>
      <c r="E84" s="140">
        <v>0</v>
      </c>
      <c r="F84" s="140">
        <v>2</v>
      </c>
      <c r="G84" s="140">
        <v>0</v>
      </c>
      <c r="H84" s="154"/>
      <c r="I84" s="140">
        <v>0</v>
      </c>
      <c r="J84" s="140"/>
      <c r="K84" s="140"/>
      <c r="L84" s="140"/>
      <c r="M84" s="140"/>
      <c r="N84" s="140"/>
      <c r="O84" s="140"/>
      <c r="P84" s="140"/>
      <c r="Q84" s="140"/>
      <c r="R84" s="151">
        <f t="shared" si="2"/>
        <v>2</v>
      </c>
      <c r="S84" s="140">
        <f t="shared" si="3"/>
        <v>4</v>
      </c>
      <c r="X84" s="158"/>
    </row>
    <row r="85" spans="2:24" s="135" customFormat="1" ht="21" customHeight="1" x14ac:dyDescent="0.35">
      <c r="B85" s="156">
        <v>72</v>
      </c>
      <c r="C85" s="139" t="s">
        <v>236</v>
      </c>
      <c r="D85" s="150" t="s">
        <v>399</v>
      </c>
      <c r="E85" s="140">
        <v>1</v>
      </c>
      <c r="F85" s="140">
        <v>1</v>
      </c>
      <c r="G85" s="140">
        <v>0</v>
      </c>
      <c r="H85" s="140">
        <v>0</v>
      </c>
      <c r="I85" s="140"/>
      <c r="J85" s="140"/>
      <c r="K85" s="140"/>
      <c r="L85" s="140"/>
      <c r="M85" s="140"/>
      <c r="N85" s="140"/>
      <c r="O85" s="140"/>
      <c r="P85" s="203"/>
      <c r="Q85" s="140"/>
      <c r="R85" s="151">
        <f t="shared" si="2"/>
        <v>2</v>
      </c>
      <c r="S85" s="140">
        <f t="shared" si="3"/>
        <v>4</v>
      </c>
      <c r="X85" s="158"/>
    </row>
    <row r="86" spans="2:24" s="135" customFormat="1" ht="21" customHeight="1" x14ac:dyDescent="0.35">
      <c r="B86" s="156">
        <v>73</v>
      </c>
      <c r="C86" s="139" t="s">
        <v>87</v>
      </c>
      <c r="D86" s="150" t="s">
        <v>335</v>
      </c>
      <c r="E86" s="202"/>
      <c r="F86" s="140">
        <v>0</v>
      </c>
      <c r="G86" s="140">
        <v>2</v>
      </c>
      <c r="H86" s="154"/>
      <c r="I86" s="140"/>
      <c r="J86" s="140"/>
      <c r="K86" s="140"/>
      <c r="L86" s="140"/>
      <c r="M86" s="140"/>
      <c r="N86" s="140"/>
      <c r="O86" s="140"/>
      <c r="P86" s="203"/>
      <c r="Q86" s="140"/>
      <c r="R86" s="151">
        <f t="shared" si="2"/>
        <v>2</v>
      </c>
      <c r="S86" s="140">
        <f t="shared" si="3"/>
        <v>2</v>
      </c>
      <c r="X86" s="158"/>
    </row>
    <row r="87" spans="2:24" s="135" customFormat="1" ht="21" customHeight="1" x14ac:dyDescent="0.35">
      <c r="B87" s="156">
        <v>74</v>
      </c>
      <c r="C87" s="139" t="s">
        <v>87</v>
      </c>
      <c r="D87" s="150" t="s">
        <v>400</v>
      </c>
      <c r="E87" s="202"/>
      <c r="F87" s="140">
        <v>0</v>
      </c>
      <c r="G87" s="140">
        <v>2</v>
      </c>
      <c r="H87" s="154"/>
      <c r="I87" s="140"/>
      <c r="J87" s="140"/>
      <c r="K87" s="140"/>
      <c r="L87" s="140"/>
      <c r="M87" s="140"/>
      <c r="N87" s="140"/>
      <c r="O87" s="140"/>
      <c r="P87" s="203"/>
      <c r="Q87" s="140"/>
      <c r="R87" s="151">
        <f t="shared" si="2"/>
        <v>2</v>
      </c>
      <c r="S87" s="140">
        <f t="shared" si="3"/>
        <v>2</v>
      </c>
      <c r="X87" s="158"/>
    </row>
    <row r="88" spans="2:24" s="135" customFormat="1" ht="21" customHeight="1" x14ac:dyDescent="0.35">
      <c r="B88" s="156">
        <v>75</v>
      </c>
      <c r="C88" s="139" t="s">
        <v>87</v>
      </c>
      <c r="D88" s="150" t="s">
        <v>401</v>
      </c>
      <c r="E88" s="202"/>
      <c r="F88" s="140">
        <v>2</v>
      </c>
      <c r="G88" s="140">
        <v>0</v>
      </c>
      <c r="H88" s="154"/>
      <c r="I88" s="140"/>
      <c r="J88" s="140"/>
      <c r="K88" s="140"/>
      <c r="L88" s="140"/>
      <c r="M88" s="140"/>
      <c r="N88" s="140"/>
      <c r="O88" s="140"/>
      <c r="P88" s="140"/>
      <c r="Q88" s="140"/>
      <c r="R88" s="151">
        <f t="shared" si="2"/>
        <v>2</v>
      </c>
      <c r="S88" s="140">
        <f t="shared" si="3"/>
        <v>2</v>
      </c>
      <c r="X88" s="158"/>
    </row>
    <row r="89" spans="2:24" s="135" customFormat="1" ht="21" customHeight="1" x14ac:dyDescent="0.35">
      <c r="B89" s="156">
        <v>76</v>
      </c>
      <c r="C89" s="139" t="s">
        <v>140</v>
      </c>
      <c r="D89" s="150" t="s">
        <v>402</v>
      </c>
      <c r="E89" s="140">
        <v>1</v>
      </c>
      <c r="F89" s="140">
        <v>0</v>
      </c>
      <c r="G89" s="140">
        <v>1</v>
      </c>
      <c r="H89" s="140">
        <v>0</v>
      </c>
      <c r="I89" s="140"/>
      <c r="J89" s="140"/>
      <c r="K89" s="140"/>
      <c r="L89" s="140"/>
      <c r="M89" s="140"/>
      <c r="N89" s="140"/>
      <c r="O89" s="140"/>
      <c r="P89" s="140"/>
      <c r="Q89" s="140"/>
      <c r="R89" s="151">
        <f t="shared" si="2"/>
        <v>2</v>
      </c>
      <c r="S89" s="140">
        <f t="shared" si="3"/>
        <v>4</v>
      </c>
      <c r="X89" s="158"/>
    </row>
    <row r="90" spans="2:24" s="135" customFormat="1" ht="21" customHeight="1" x14ac:dyDescent="0.35">
      <c r="B90" s="156">
        <v>77</v>
      </c>
      <c r="C90" s="139" t="s">
        <v>219</v>
      </c>
      <c r="D90" s="150" t="s">
        <v>403</v>
      </c>
      <c r="E90" s="140">
        <v>0</v>
      </c>
      <c r="F90" s="140">
        <v>1</v>
      </c>
      <c r="G90" s="140">
        <v>1</v>
      </c>
      <c r="H90" s="154"/>
      <c r="I90" s="140"/>
      <c r="J90" s="140"/>
      <c r="K90" s="140"/>
      <c r="L90" s="140"/>
      <c r="M90" s="140"/>
      <c r="N90" s="140"/>
      <c r="O90" s="140"/>
      <c r="P90" s="140"/>
      <c r="Q90" s="140"/>
      <c r="R90" s="151">
        <f t="shared" si="2"/>
        <v>2</v>
      </c>
      <c r="S90" s="140">
        <f t="shared" si="3"/>
        <v>3</v>
      </c>
      <c r="X90" s="158"/>
    </row>
    <row r="91" spans="2:24" s="135" customFormat="1" ht="21" customHeight="1" x14ac:dyDescent="0.35">
      <c r="B91" s="156">
        <v>78</v>
      </c>
      <c r="C91" s="139" t="s">
        <v>77</v>
      </c>
      <c r="D91" s="150" t="s">
        <v>406</v>
      </c>
      <c r="E91" s="140">
        <v>1</v>
      </c>
      <c r="F91" s="154"/>
      <c r="G91" s="140">
        <v>1</v>
      </c>
      <c r="H91" s="140">
        <v>0</v>
      </c>
      <c r="I91" s="140">
        <v>0</v>
      </c>
      <c r="J91" s="140"/>
      <c r="K91" s="140"/>
      <c r="L91" s="140"/>
      <c r="M91" s="140"/>
      <c r="N91" s="140"/>
      <c r="O91" s="140"/>
      <c r="P91" s="140"/>
      <c r="Q91" s="140"/>
      <c r="R91" s="151">
        <f t="shared" si="2"/>
        <v>2</v>
      </c>
      <c r="S91" s="140">
        <f t="shared" si="3"/>
        <v>4</v>
      </c>
      <c r="X91" s="158"/>
    </row>
    <row r="92" spans="2:24" s="135" customFormat="1" ht="21" customHeight="1" x14ac:dyDescent="0.35">
      <c r="B92" s="156">
        <v>79</v>
      </c>
      <c r="C92" s="139" t="s">
        <v>126</v>
      </c>
      <c r="D92" s="150" t="s">
        <v>407</v>
      </c>
      <c r="E92" s="140">
        <v>0</v>
      </c>
      <c r="F92" s="140">
        <v>1</v>
      </c>
      <c r="G92" s="140">
        <v>1</v>
      </c>
      <c r="H92" s="154"/>
      <c r="I92" s="140">
        <v>0</v>
      </c>
      <c r="J92" s="140"/>
      <c r="K92" s="140"/>
      <c r="L92" s="140"/>
      <c r="M92" s="140"/>
      <c r="N92" s="140"/>
      <c r="O92" s="140"/>
      <c r="P92" s="140"/>
      <c r="Q92" s="140"/>
      <c r="R92" s="151">
        <f t="shared" si="2"/>
        <v>2</v>
      </c>
      <c r="S92" s="140">
        <f t="shared" si="3"/>
        <v>4</v>
      </c>
      <c r="X92" s="158"/>
    </row>
    <row r="93" spans="2:24" s="135" customFormat="1" ht="21" customHeight="1" x14ac:dyDescent="0.35">
      <c r="B93" s="156">
        <v>80</v>
      </c>
      <c r="C93" s="139" t="s">
        <v>126</v>
      </c>
      <c r="D93" s="150" t="s">
        <v>408</v>
      </c>
      <c r="E93" s="140">
        <v>0</v>
      </c>
      <c r="F93" s="140">
        <v>1</v>
      </c>
      <c r="G93" s="140">
        <v>1</v>
      </c>
      <c r="H93" s="154"/>
      <c r="I93" s="140">
        <v>0</v>
      </c>
      <c r="J93" s="140"/>
      <c r="K93" s="140"/>
      <c r="L93" s="140"/>
      <c r="M93" s="140"/>
      <c r="N93" s="140"/>
      <c r="O93" s="140"/>
      <c r="P93" s="140"/>
      <c r="Q93" s="140"/>
      <c r="R93" s="151">
        <f t="shared" si="2"/>
        <v>2</v>
      </c>
      <c r="S93" s="140">
        <f t="shared" si="3"/>
        <v>4</v>
      </c>
      <c r="X93" s="158"/>
    </row>
    <row r="94" spans="2:24" s="135" customFormat="1" ht="21" customHeight="1" x14ac:dyDescent="0.35">
      <c r="B94" s="156">
        <v>81</v>
      </c>
      <c r="C94" s="139" t="s">
        <v>43</v>
      </c>
      <c r="D94" s="150" t="s">
        <v>409</v>
      </c>
      <c r="E94" s="140">
        <v>0</v>
      </c>
      <c r="F94" s="140">
        <v>0</v>
      </c>
      <c r="G94" s="140">
        <v>2</v>
      </c>
      <c r="H94" s="154"/>
      <c r="I94" s="140">
        <v>0</v>
      </c>
      <c r="J94" s="140"/>
      <c r="K94" s="140"/>
      <c r="L94" s="140"/>
      <c r="M94" s="140"/>
      <c r="N94" s="140"/>
      <c r="O94" s="140"/>
      <c r="P94" s="140"/>
      <c r="Q94" s="140"/>
      <c r="R94" s="151">
        <f t="shared" si="2"/>
        <v>2</v>
      </c>
      <c r="S94" s="140">
        <f t="shared" si="3"/>
        <v>4</v>
      </c>
      <c r="X94" s="158"/>
    </row>
    <row r="95" spans="2:24" s="135" customFormat="1" ht="21" customHeight="1" x14ac:dyDescent="0.35">
      <c r="B95" s="156">
        <v>82</v>
      </c>
      <c r="C95" s="139" t="s">
        <v>43</v>
      </c>
      <c r="D95" s="150" t="s">
        <v>410</v>
      </c>
      <c r="E95" s="140">
        <v>0</v>
      </c>
      <c r="F95" s="140">
        <v>1</v>
      </c>
      <c r="G95" s="140">
        <v>1</v>
      </c>
      <c r="H95" s="154"/>
      <c r="I95" s="140">
        <v>0</v>
      </c>
      <c r="J95" s="140"/>
      <c r="K95" s="140"/>
      <c r="L95" s="140"/>
      <c r="M95" s="140"/>
      <c r="N95" s="140"/>
      <c r="O95" s="140"/>
      <c r="P95" s="140"/>
      <c r="Q95" s="140"/>
      <c r="R95" s="151">
        <f t="shared" si="2"/>
        <v>2</v>
      </c>
      <c r="S95" s="140">
        <f t="shared" si="3"/>
        <v>4</v>
      </c>
      <c r="X95" s="158"/>
    </row>
    <row r="96" spans="2:24" s="135" customFormat="1" ht="21" customHeight="1" x14ac:dyDescent="0.35">
      <c r="B96" s="156">
        <v>83</v>
      </c>
      <c r="C96" s="139" t="s">
        <v>236</v>
      </c>
      <c r="D96" s="150" t="s">
        <v>237</v>
      </c>
      <c r="E96" s="140">
        <v>1</v>
      </c>
      <c r="F96" s="140">
        <v>0</v>
      </c>
      <c r="G96" s="140">
        <v>1</v>
      </c>
      <c r="H96" s="140">
        <v>0</v>
      </c>
      <c r="I96" s="140"/>
      <c r="J96" s="140"/>
      <c r="K96" s="140"/>
      <c r="L96" s="140"/>
      <c r="M96" s="140"/>
      <c r="N96" s="140"/>
      <c r="O96" s="140"/>
      <c r="P96" s="140"/>
      <c r="Q96" s="140"/>
      <c r="R96" s="151">
        <f t="shared" si="2"/>
        <v>2</v>
      </c>
      <c r="S96" s="140">
        <f t="shared" si="3"/>
        <v>4</v>
      </c>
      <c r="X96" s="158"/>
    </row>
    <row r="97" spans="2:24" s="135" customFormat="1" ht="21" customHeight="1" x14ac:dyDescent="0.35">
      <c r="B97" s="156">
        <v>84</v>
      </c>
      <c r="C97" s="139" t="s">
        <v>280</v>
      </c>
      <c r="D97" s="150" t="s">
        <v>411</v>
      </c>
      <c r="E97" s="154"/>
      <c r="F97" s="140">
        <v>1</v>
      </c>
      <c r="G97" s="140">
        <v>1</v>
      </c>
      <c r="H97" s="166"/>
      <c r="I97" s="140">
        <v>2</v>
      </c>
      <c r="J97" s="140"/>
      <c r="K97" s="140"/>
      <c r="L97" s="140"/>
      <c r="M97" s="140"/>
      <c r="N97" s="140"/>
      <c r="O97" s="140"/>
      <c r="P97" s="140"/>
      <c r="Q97" s="140"/>
      <c r="R97" s="151">
        <f t="shared" si="2"/>
        <v>4</v>
      </c>
      <c r="S97" s="140">
        <f t="shared" si="3"/>
        <v>3</v>
      </c>
      <c r="X97" s="158"/>
    </row>
    <row r="98" spans="2:24" s="135" customFormat="1" ht="21" customHeight="1" x14ac:dyDescent="0.35">
      <c r="B98" s="156">
        <v>85</v>
      </c>
      <c r="C98" s="139" t="s">
        <v>133</v>
      </c>
      <c r="D98" s="150" t="s">
        <v>412</v>
      </c>
      <c r="E98" s="154"/>
      <c r="F98" s="140">
        <v>1</v>
      </c>
      <c r="G98" s="140">
        <v>1</v>
      </c>
      <c r="H98" s="166">
        <v>0</v>
      </c>
      <c r="I98" s="140">
        <v>0</v>
      </c>
      <c r="J98" s="140"/>
      <c r="K98" s="140"/>
      <c r="L98" s="140"/>
      <c r="M98" s="140"/>
      <c r="N98" s="140"/>
      <c r="O98" s="140"/>
      <c r="P98" s="140"/>
      <c r="Q98" s="140"/>
      <c r="R98" s="151">
        <f t="shared" si="2"/>
        <v>2</v>
      </c>
      <c r="S98" s="140">
        <f t="shared" si="3"/>
        <v>4</v>
      </c>
      <c r="X98" s="158"/>
    </row>
    <row r="99" spans="2:24" s="135" customFormat="1" ht="21" customHeight="1" x14ac:dyDescent="0.35">
      <c r="B99" s="156">
        <v>86</v>
      </c>
      <c r="C99" s="139" t="s">
        <v>139</v>
      </c>
      <c r="D99" s="150" t="s">
        <v>413</v>
      </c>
      <c r="E99" s="202"/>
      <c r="F99" s="140">
        <v>1</v>
      </c>
      <c r="G99" s="140">
        <v>1</v>
      </c>
      <c r="H99" s="154"/>
      <c r="I99" s="140">
        <v>1</v>
      </c>
      <c r="J99" s="140"/>
      <c r="K99" s="140"/>
      <c r="L99" s="140"/>
      <c r="M99" s="140"/>
      <c r="N99" s="140"/>
      <c r="O99" s="140"/>
      <c r="P99" s="140"/>
      <c r="Q99" s="140"/>
      <c r="R99" s="151">
        <f t="shared" si="2"/>
        <v>3</v>
      </c>
      <c r="S99" s="140">
        <f t="shared" si="3"/>
        <v>3</v>
      </c>
      <c r="X99" s="158"/>
    </row>
    <row r="100" spans="2:24" s="135" customFormat="1" ht="21" customHeight="1" x14ac:dyDescent="0.35">
      <c r="B100" s="156">
        <v>87</v>
      </c>
      <c r="C100" s="139" t="s">
        <v>84</v>
      </c>
      <c r="D100" s="150" t="s">
        <v>414</v>
      </c>
      <c r="E100" s="202"/>
      <c r="F100" s="140">
        <v>1</v>
      </c>
      <c r="G100" s="140">
        <v>1</v>
      </c>
      <c r="H100" s="154"/>
      <c r="I100" s="140"/>
      <c r="J100" s="140"/>
      <c r="K100" s="140"/>
      <c r="L100" s="140"/>
      <c r="M100" s="140"/>
      <c r="N100" s="140"/>
      <c r="O100" s="140"/>
      <c r="P100" s="140"/>
      <c r="Q100" s="140"/>
      <c r="R100" s="151">
        <f t="shared" si="2"/>
        <v>2</v>
      </c>
      <c r="S100" s="140">
        <f t="shared" si="3"/>
        <v>2</v>
      </c>
      <c r="X100" s="158"/>
    </row>
    <row r="101" spans="2:24" s="135" customFormat="1" ht="21" customHeight="1" x14ac:dyDescent="0.35">
      <c r="B101" s="156">
        <v>88</v>
      </c>
      <c r="C101" s="139" t="s">
        <v>132</v>
      </c>
      <c r="D101" s="150" t="s">
        <v>299</v>
      </c>
      <c r="E101" s="202"/>
      <c r="F101" s="140">
        <v>0</v>
      </c>
      <c r="G101" s="140">
        <v>2</v>
      </c>
      <c r="H101" s="154"/>
      <c r="I101" s="140"/>
      <c r="J101" s="140"/>
      <c r="K101" s="140"/>
      <c r="L101" s="140"/>
      <c r="M101" s="140"/>
      <c r="N101" s="140"/>
      <c r="O101" s="140"/>
      <c r="P101" s="140"/>
      <c r="Q101" s="140"/>
      <c r="R101" s="151">
        <f t="shared" si="2"/>
        <v>2</v>
      </c>
      <c r="S101" s="140">
        <f t="shared" si="3"/>
        <v>2</v>
      </c>
      <c r="X101" s="158"/>
    </row>
    <row r="102" spans="2:24" s="135" customFormat="1" ht="21" customHeight="1" x14ac:dyDescent="0.35">
      <c r="B102" s="156">
        <v>89</v>
      </c>
      <c r="C102" s="139" t="s">
        <v>132</v>
      </c>
      <c r="D102" s="150" t="s">
        <v>415</v>
      </c>
      <c r="E102" s="202"/>
      <c r="F102" s="140">
        <v>0</v>
      </c>
      <c r="G102" s="140">
        <v>2</v>
      </c>
      <c r="H102" s="154"/>
      <c r="I102" s="140"/>
      <c r="J102" s="140"/>
      <c r="K102" s="140"/>
      <c r="L102" s="140"/>
      <c r="M102" s="140"/>
      <c r="N102" s="140"/>
      <c r="O102" s="140"/>
      <c r="P102" s="140"/>
      <c r="Q102" s="140"/>
      <c r="R102" s="151">
        <f t="shared" si="2"/>
        <v>2</v>
      </c>
      <c r="S102" s="140">
        <f t="shared" si="3"/>
        <v>2</v>
      </c>
      <c r="X102" s="158"/>
    </row>
    <row r="103" spans="2:24" s="135" customFormat="1" ht="21" customHeight="1" x14ac:dyDescent="0.35">
      <c r="B103" s="156">
        <v>90</v>
      </c>
      <c r="C103" s="139" t="s">
        <v>29</v>
      </c>
      <c r="D103" s="150" t="s">
        <v>211</v>
      </c>
      <c r="E103" s="140">
        <v>1</v>
      </c>
      <c r="F103" s="140">
        <v>0</v>
      </c>
      <c r="G103" s="154"/>
      <c r="H103" s="140">
        <v>1</v>
      </c>
      <c r="I103" s="140">
        <v>0</v>
      </c>
      <c r="J103" s="140"/>
      <c r="K103" s="140"/>
      <c r="L103" s="140"/>
      <c r="M103" s="140"/>
      <c r="N103" s="140"/>
      <c r="O103" s="140"/>
      <c r="P103" s="140"/>
      <c r="Q103" s="140"/>
      <c r="R103" s="151">
        <f t="shared" si="2"/>
        <v>2</v>
      </c>
      <c r="S103" s="140">
        <f t="shared" si="3"/>
        <v>4</v>
      </c>
      <c r="X103" s="158"/>
    </row>
    <row r="104" spans="2:24" s="135" customFormat="1" ht="21" customHeight="1" x14ac:dyDescent="0.35">
      <c r="B104" s="156">
        <v>91</v>
      </c>
      <c r="C104" s="139" t="s">
        <v>264</v>
      </c>
      <c r="D104" s="150" t="s">
        <v>495</v>
      </c>
      <c r="E104" s="154"/>
      <c r="F104" s="140">
        <v>0</v>
      </c>
      <c r="G104" s="140">
        <v>0</v>
      </c>
      <c r="H104" s="140">
        <v>0</v>
      </c>
      <c r="I104" s="140">
        <v>2</v>
      </c>
      <c r="J104" s="140"/>
      <c r="K104" s="140"/>
      <c r="L104" s="140"/>
      <c r="M104" s="140"/>
      <c r="N104" s="140"/>
      <c r="O104" s="140"/>
      <c r="P104" s="140"/>
      <c r="Q104" s="140"/>
      <c r="R104" s="151">
        <f t="shared" si="2"/>
        <v>2</v>
      </c>
      <c r="S104" s="140">
        <f t="shared" si="3"/>
        <v>4</v>
      </c>
      <c r="X104" s="158"/>
    </row>
    <row r="105" spans="2:24" s="135" customFormat="1" ht="21" customHeight="1" x14ac:dyDescent="0.35">
      <c r="B105" s="156">
        <v>92</v>
      </c>
      <c r="C105" s="139" t="s">
        <v>231</v>
      </c>
      <c r="D105" s="150" t="s">
        <v>330</v>
      </c>
      <c r="E105" s="140">
        <v>0</v>
      </c>
      <c r="F105" s="154"/>
      <c r="G105" s="140">
        <v>1</v>
      </c>
      <c r="H105" s="140">
        <v>1</v>
      </c>
      <c r="I105" s="140">
        <v>0</v>
      </c>
      <c r="J105" s="140"/>
      <c r="K105" s="140"/>
      <c r="L105" s="140"/>
      <c r="M105" s="140"/>
      <c r="N105" s="140"/>
      <c r="O105" s="140"/>
      <c r="P105" s="140"/>
      <c r="Q105" s="140"/>
      <c r="R105" s="151">
        <f t="shared" si="2"/>
        <v>2</v>
      </c>
      <c r="S105" s="140">
        <f t="shared" si="3"/>
        <v>4</v>
      </c>
      <c r="X105" s="158"/>
    </row>
    <row r="106" spans="2:24" s="135" customFormat="1" ht="21" customHeight="1" x14ac:dyDescent="0.35">
      <c r="B106" s="156">
        <v>93</v>
      </c>
      <c r="C106" s="139" t="s">
        <v>231</v>
      </c>
      <c r="D106" s="150" t="s">
        <v>555</v>
      </c>
      <c r="E106" s="140">
        <v>0</v>
      </c>
      <c r="F106" s="154"/>
      <c r="G106" s="140">
        <v>0</v>
      </c>
      <c r="H106" s="140">
        <v>0</v>
      </c>
      <c r="I106" s="140">
        <v>2</v>
      </c>
      <c r="J106" s="140"/>
      <c r="K106" s="140"/>
      <c r="L106" s="140"/>
      <c r="M106" s="140"/>
      <c r="N106" s="140"/>
      <c r="O106" s="140"/>
      <c r="P106" s="140"/>
      <c r="Q106" s="140"/>
      <c r="R106" s="151">
        <f t="shared" si="2"/>
        <v>2</v>
      </c>
      <c r="S106" s="140">
        <f t="shared" si="3"/>
        <v>4</v>
      </c>
    </row>
    <row r="107" spans="2:24" s="135" customFormat="1" ht="21" customHeight="1" x14ac:dyDescent="0.35">
      <c r="B107" s="156">
        <v>94</v>
      </c>
      <c r="C107" s="139" t="s">
        <v>231</v>
      </c>
      <c r="D107" s="150" t="s">
        <v>419</v>
      </c>
      <c r="E107" s="140">
        <v>0</v>
      </c>
      <c r="F107" s="154"/>
      <c r="G107" s="140">
        <v>1</v>
      </c>
      <c r="H107" s="140">
        <v>1</v>
      </c>
      <c r="I107" s="140">
        <v>0</v>
      </c>
      <c r="J107" s="140"/>
      <c r="K107" s="140"/>
      <c r="L107" s="140"/>
      <c r="M107" s="140"/>
      <c r="N107" s="140"/>
      <c r="O107" s="140"/>
      <c r="P107" s="140"/>
      <c r="Q107" s="140"/>
      <c r="R107" s="151">
        <f t="shared" si="2"/>
        <v>2</v>
      </c>
      <c r="S107" s="140">
        <f t="shared" si="3"/>
        <v>4</v>
      </c>
    </row>
    <row r="108" spans="2:24" s="135" customFormat="1" ht="21" customHeight="1" x14ac:dyDescent="0.35">
      <c r="B108" s="156">
        <v>95</v>
      </c>
      <c r="C108" s="139" t="s">
        <v>420</v>
      </c>
      <c r="D108" s="150" t="s">
        <v>421</v>
      </c>
      <c r="E108" s="140">
        <v>0</v>
      </c>
      <c r="F108" s="154"/>
      <c r="G108" s="140">
        <v>0</v>
      </c>
      <c r="H108" s="140">
        <v>2</v>
      </c>
      <c r="I108" s="140">
        <v>0</v>
      </c>
      <c r="J108" s="140"/>
      <c r="K108" s="140"/>
      <c r="L108" s="140"/>
      <c r="M108" s="140"/>
      <c r="N108" s="140"/>
      <c r="O108" s="140"/>
      <c r="P108" s="140"/>
      <c r="Q108" s="140"/>
      <c r="R108" s="151">
        <f t="shared" si="2"/>
        <v>2</v>
      </c>
      <c r="S108" s="140">
        <f t="shared" si="3"/>
        <v>4</v>
      </c>
    </row>
    <row r="109" spans="2:24" s="135" customFormat="1" ht="21" customHeight="1" x14ac:dyDescent="0.35">
      <c r="B109" s="156">
        <v>96</v>
      </c>
      <c r="C109" s="139" t="s">
        <v>94</v>
      </c>
      <c r="D109" s="150" t="s">
        <v>214</v>
      </c>
      <c r="E109" s="140">
        <v>0</v>
      </c>
      <c r="F109" s="140">
        <v>1</v>
      </c>
      <c r="G109" s="154"/>
      <c r="H109" s="140">
        <v>1</v>
      </c>
      <c r="I109" s="140">
        <v>0</v>
      </c>
      <c r="J109" s="140"/>
      <c r="K109" s="140"/>
      <c r="L109" s="140"/>
      <c r="M109" s="140"/>
      <c r="N109" s="140"/>
      <c r="O109" s="140"/>
      <c r="P109" s="140"/>
      <c r="Q109" s="140"/>
      <c r="R109" s="151">
        <f t="shared" si="2"/>
        <v>2</v>
      </c>
      <c r="S109" s="140">
        <f t="shared" si="3"/>
        <v>4</v>
      </c>
    </row>
    <row r="110" spans="2:24" s="135" customFormat="1" ht="21" customHeight="1" x14ac:dyDescent="0.35">
      <c r="B110" s="156">
        <v>97</v>
      </c>
      <c r="C110" s="139" t="s">
        <v>94</v>
      </c>
      <c r="D110" s="150" t="s">
        <v>432</v>
      </c>
      <c r="E110" s="140">
        <v>1</v>
      </c>
      <c r="F110" s="140">
        <v>0</v>
      </c>
      <c r="G110" s="154"/>
      <c r="H110" s="140">
        <v>1</v>
      </c>
      <c r="I110" s="140">
        <v>0</v>
      </c>
      <c r="J110" s="140"/>
      <c r="K110" s="140"/>
      <c r="L110" s="140"/>
      <c r="M110" s="140"/>
      <c r="N110" s="140"/>
      <c r="O110" s="140"/>
      <c r="P110" s="140"/>
      <c r="Q110" s="140"/>
      <c r="R110" s="151">
        <f t="shared" si="2"/>
        <v>2</v>
      </c>
      <c r="S110" s="140">
        <f t="shared" si="3"/>
        <v>4</v>
      </c>
    </row>
    <row r="111" spans="2:24" s="135" customFormat="1" ht="21" customHeight="1" x14ac:dyDescent="0.35">
      <c r="B111" s="156">
        <v>98</v>
      </c>
      <c r="C111" s="139" t="s">
        <v>380</v>
      </c>
      <c r="D111" s="150" t="s">
        <v>317</v>
      </c>
      <c r="E111" s="140">
        <v>0</v>
      </c>
      <c r="F111" s="154"/>
      <c r="G111" s="140">
        <v>1</v>
      </c>
      <c r="H111" s="140">
        <v>1</v>
      </c>
      <c r="I111" s="140">
        <v>0</v>
      </c>
      <c r="J111" s="140"/>
      <c r="K111" s="140"/>
      <c r="L111" s="140"/>
      <c r="M111" s="140"/>
      <c r="N111" s="140"/>
      <c r="O111" s="140"/>
      <c r="P111" s="140"/>
      <c r="Q111" s="140"/>
      <c r="R111" s="151">
        <f t="shared" si="2"/>
        <v>2</v>
      </c>
      <c r="S111" s="140">
        <f t="shared" si="3"/>
        <v>4</v>
      </c>
    </row>
    <row r="112" spans="2:24" s="135" customFormat="1" ht="21" customHeight="1" x14ac:dyDescent="0.35">
      <c r="B112" s="156">
        <v>99</v>
      </c>
      <c r="C112" s="139" t="s">
        <v>31</v>
      </c>
      <c r="D112" s="150" t="s">
        <v>442</v>
      </c>
      <c r="E112" s="140">
        <v>0</v>
      </c>
      <c r="F112" s="140">
        <v>0</v>
      </c>
      <c r="G112" s="140">
        <v>1</v>
      </c>
      <c r="H112" s="154"/>
      <c r="I112" s="140">
        <v>1</v>
      </c>
      <c r="J112" s="140"/>
      <c r="K112" s="140"/>
      <c r="L112" s="140"/>
      <c r="M112" s="140"/>
      <c r="N112" s="140"/>
      <c r="O112" s="140"/>
      <c r="P112" s="140"/>
      <c r="Q112" s="140"/>
      <c r="R112" s="151">
        <f t="shared" si="2"/>
        <v>2</v>
      </c>
      <c r="S112" s="140">
        <f t="shared" si="3"/>
        <v>4</v>
      </c>
    </row>
    <row r="113" spans="2:19" s="135" customFormat="1" ht="21" customHeight="1" x14ac:dyDescent="0.35">
      <c r="B113" s="156">
        <v>100</v>
      </c>
      <c r="C113" s="139" t="s">
        <v>137</v>
      </c>
      <c r="D113" s="150" t="s">
        <v>455</v>
      </c>
      <c r="E113" s="154"/>
      <c r="F113" s="140">
        <v>1</v>
      </c>
      <c r="G113" s="140">
        <v>0</v>
      </c>
      <c r="H113" s="140">
        <v>1</v>
      </c>
      <c r="I113" s="140">
        <v>0</v>
      </c>
      <c r="J113" s="140"/>
      <c r="K113" s="140"/>
      <c r="L113" s="140"/>
      <c r="M113" s="140"/>
      <c r="N113" s="140"/>
      <c r="O113" s="140"/>
      <c r="P113" s="140"/>
      <c r="Q113" s="140"/>
      <c r="R113" s="151">
        <f t="shared" si="2"/>
        <v>2</v>
      </c>
      <c r="S113" s="140">
        <f t="shared" si="3"/>
        <v>4</v>
      </c>
    </row>
    <row r="114" spans="2:19" s="135" customFormat="1" ht="21" customHeight="1" x14ac:dyDescent="0.35">
      <c r="B114" s="156">
        <v>101</v>
      </c>
      <c r="C114" s="139" t="s">
        <v>20</v>
      </c>
      <c r="D114" s="150" t="s">
        <v>458</v>
      </c>
      <c r="E114" s="154"/>
      <c r="F114" s="140">
        <v>1</v>
      </c>
      <c r="G114" s="140">
        <v>0</v>
      </c>
      <c r="H114" s="140">
        <v>0</v>
      </c>
      <c r="I114" s="140">
        <v>1</v>
      </c>
      <c r="J114" s="140"/>
      <c r="K114" s="140"/>
      <c r="L114" s="140"/>
      <c r="M114" s="140"/>
      <c r="N114" s="140"/>
      <c r="O114" s="140"/>
      <c r="P114" s="140"/>
      <c r="Q114" s="140"/>
      <c r="R114" s="151">
        <f t="shared" si="2"/>
        <v>2</v>
      </c>
      <c r="S114" s="140">
        <f t="shared" si="3"/>
        <v>4</v>
      </c>
    </row>
    <row r="115" spans="2:19" s="135" customFormat="1" ht="21" customHeight="1" x14ac:dyDescent="0.35">
      <c r="B115" s="156">
        <v>102</v>
      </c>
      <c r="C115" s="139" t="s">
        <v>84</v>
      </c>
      <c r="D115" s="150" t="s">
        <v>336</v>
      </c>
      <c r="E115" s="202"/>
      <c r="F115" s="140">
        <v>0</v>
      </c>
      <c r="G115" s="140">
        <v>1</v>
      </c>
      <c r="H115" s="140">
        <v>1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51">
        <f t="shared" si="2"/>
        <v>2</v>
      </c>
      <c r="S115" s="140">
        <f t="shared" si="3"/>
        <v>3</v>
      </c>
    </row>
    <row r="116" spans="2:19" s="135" customFormat="1" ht="21" customHeight="1" x14ac:dyDescent="0.35">
      <c r="B116" s="156">
        <v>103</v>
      </c>
      <c r="C116" s="139" t="s">
        <v>380</v>
      </c>
      <c r="D116" s="150" t="s">
        <v>491</v>
      </c>
      <c r="E116" s="166">
        <v>0</v>
      </c>
      <c r="F116" s="182"/>
      <c r="G116" s="140">
        <v>0</v>
      </c>
      <c r="H116" s="140">
        <v>2</v>
      </c>
      <c r="I116" s="140">
        <v>0</v>
      </c>
      <c r="J116" s="140"/>
      <c r="K116" s="140"/>
      <c r="L116" s="140"/>
      <c r="M116" s="140"/>
      <c r="N116" s="140"/>
      <c r="O116" s="140"/>
      <c r="P116" s="140"/>
      <c r="Q116" s="140"/>
      <c r="R116" s="151">
        <f t="shared" si="2"/>
        <v>2</v>
      </c>
      <c r="S116" s="140">
        <f t="shared" si="3"/>
        <v>4</v>
      </c>
    </row>
    <row r="117" spans="2:19" s="135" customFormat="1" ht="21" customHeight="1" x14ac:dyDescent="0.35">
      <c r="B117" s="156">
        <v>104</v>
      </c>
      <c r="C117" s="139" t="s">
        <v>280</v>
      </c>
      <c r="D117" s="150" t="s">
        <v>466</v>
      </c>
      <c r="E117" s="154"/>
      <c r="F117" s="140">
        <v>1</v>
      </c>
      <c r="G117" s="140">
        <v>0</v>
      </c>
      <c r="H117" s="166">
        <v>1</v>
      </c>
      <c r="I117" s="140">
        <v>1</v>
      </c>
      <c r="J117" s="140"/>
      <c r="K117" s="140"/>
      <c r="L117" s="140"/>
      <c r="M117" s="140"/>
      <c r="N117" s="140"/>
      <c r="O117" s="140"/>
      <c r="P117" s="140"/>
      <c r="Q117" s="140"/>
      <c r="R117" s="151">
        <f t="shared" si="2"/>
        <v>3</v>
      </c>
      <c r="S117" s="140">
        <f t="shared" si="3"/>
        <v>4</v>
      </c>
    </row>
    <row r="118" spans="2:19" s="135" customFormat="1" ht="21" customHeight="1" x14ac:dyDescent="0.35">
      <c r="B118" s="156">
        <v>105</v>
      </c>
      <c r="C118" s="139" t="s">
        <v>27</v>
      </c>
      <c r="D118" s="150" t="s">
        <v>503</v>
      </c>
      <c r="E118" s="202"/>
      <c r="F118" s="140">
        <v>0</v>
      </c>
      <c r="G118" s="154"/>
      <c r="H118" s="140">
        <v>1</v>
      </c>
      <c r="I118" s="140">
        <v>1</v>
      </c>
      <c r="J118" s="140"/>
      <c r="K118" s="140"/>
      <c r="L118" s="140"/>
      <c r="M118" s="140"/>
      <c r="N118" s="140"/>
      <c r="O118" s="140"/>
      <c r="P118" s="140"/>
      <c r="Q118" s="140"/>
      <c r="R118" s="151">
        <f t="shared" si="2"/>
        <v>2</v>
      </c>
      <c r="S118" s="140">
        <f t="shared" si="3"/>
        <v>3</v>
      </c>
    </row>
    <row r="119" spans="2:19" s="135" customFormat="1" ht="21" customHeight="1" x14ac:dyDescent="0.35">
      <c r="B119" s="156">
        <v>106</v>
      </c>
      <c r="C119" s="139" t="s">
        <v>129</v>
      </c>
      <c r="D119" s="150" t="s">
        <v>498</v>
      </c>
      <c r="E119" s="202"/>
      <c r="F119" s="154"/>
      <c r="G119" s="140">
        <v>0</v>
      </c>
      <c r="H119" s="140">
        <v>1</v>
      </c>
      <c r="I119" s="140">
        <v>1</v>
      </c>
      <c r="J119" s="140"/>
      <c r="K119" s="140"/>
      <c r="L119" s="140"/>
      <c r="M119" s="140"/>
      <c r="N119" s="140"/>
      <c r="O119" s="140"/>
      <c r="P119" s="140"/>
      <c r="Q119" s="140"/>
      <c r="R119" s="151">
        <f t="shared" si="2"/>
        <v>2</v>
      </c>
      <c r="S119" s="140">
        <f t="shared" si="3"/>
        <v>3</v>
      </c>
    </row>
    <row r="120" spans="2:19" s="135" customFormat="1" ht="21" customHeight="1" x14ac:dyDescent="0.35">
      <c r="B120" s="156">
        <v>107</v>
      </c>
      <c r="C120" s="139" t="s">
        <v>125</v>
      </c>
      <c r="D120" s="150" t="s">
        <v>556</v>
      </c>
      <c r="E120" s="140">
        <v>0</v>
      </c>
      <c r="F120" s="140">
        <v>0</v>
      </c>
      <c r="G120" s="154"/>
      <c r="H120" s="154"/>
      <c r="I120" s="140">
        <v>2</v>
      </c>
      <c r="J120" s="140"/>
      <c r="K120" s="140"/>
      <c r="L120" s="140"/>
      <c r="M120" s="140"/>
      <c r="N120" s="140"/>
      <c r="O120" s="140"/>
      <c r="P120" s="140"/>
      <c r="Q120" s="140"/>
      <c r="R120" s="151">
        <f t="shared" si="2"/>
        <v>2</v>
      </c>
      <c r="S120" s="140">
        <f t="shared" si="3"/>
        <v>3</v>
      </c>
    </row>
    <row r="121" spans="2:19" s="135" customFormat="1" ht="21" customHeight="1" x14ac:dyDescent="0.35">
      <c r="B121" s="156">
        <v>108</v>
      </c>
      <c r="C121" s="139" t="s">
        <v>87</v>
      </c>
      <c r="D121" s="150" t="s">
        <v>422</v>
      </c>
      <c r="E121" s="202"/>
      <c r="F121" s="140" t="s">
        <v>423</v>
      </c>
      <c r="G121" s="140">
        <v>1</v>
      </c>
      <c r="H121" s="154"/>
      <c r="I121" s="140"/>
      <c r="J121" s="140"/>
      <c r="K121" s="140"/>
      <c r="L121" s="140"/>
      <c r="M121" s="140"/>
      <c r="N121" s="140"/>
      <c r="O121" s="140"/>
      <c r="P121" s="203"/>
      <c r="Q121" s="140"/>
      <c r="R121" s="151">
        <f t="shared" si="2"/>
        <v>1</v>
      </c>
      <c r="S121" s="140">
        <f t="shared" si="3"/>
        <v>1</v>
      </c>
    </row>
    <row r="122" spans="2:19" s="135" customFormat="1" ht="21" customHeight="1" x14ac:dyDescent="0.35">
      <c r="B122" s="156">
        <v>109</v>
      </c>
      <c r="C122" s="139" t="s">
        <v>87</v>
      </c>
      <c r="D122" s="150" t="s">
        <v>424</v>
      </c>
      <c r="E122" s="202"/>
      <c r="F122" s="140">
        <v>0</v>
      </c>
      <c r="G122" s="140">
        <v>1</v>
      </c>
      <c r="H122" s="154"/>
      <c r="I122" s="140">
        <v>1</v>
      </c>
      <c r="J122" s="140"/>
      <c r="K122" s="140"/>
      <c r="L122" s="140"/>
      <c r="M122" s="140"/>
      <c r="N122" s="140"/>
      <c r="O122" s="140"/>
      <c r="P122" s="203"/>
      <c r="Q122" s="140"/>
      <c r="R122" s="151">
        <f t="shared" si="2"/>
        <v>2</v>
      </c>
      <c r="S122" s="140">
        <f t="shared" si="3"/>
        <v>3</v>
      </c>
    </row>
    <row r="123" spans="2:19" s="135" customFormat="1" ht="21" customHeight="1" x14ac:dyDescent="0.35">
      <c r="B123" s="156">
        <v>110</v>
      </c>
      <c r="C123" s="139" t="s">
        <v>79</v>
      </c>
      <c r="D123" s="150" t="s">
        <v>425</v>
      </c>
      <c r="E123" s="140">
        <v>0</v>
      </c>
      <c r="F123" s="140">
        <v>0</v>
      </c>
      <c r="G123" s="140">
        <v>1</v>
      </c>
      <c r="H123" s="140">
        <v>0</v>
      </c>
      <c r="I123" s="140"/>
      <c r="J123" s="140"/>
      <c r="K123" s="140"/>
      <c r="L123" s="140"/>
      <c r="M123" s="140"/>
      <c r="N123" s="140"/>
      <c r="O123" s="140"/>
      <c r="P123" s="140"/>
      <c r="Q123" s="140"/>
      <c r="R123" s="151">
        <f t="shared" si="2"/>
        <v>1</v>
      </c>
      <c r="S123" s="140">
        <f t="shared" si="3"/>
        <v>4</v>
      </c>
    </row>
    <row r="124" spans="2:19" s="135" customFormat="1" ht="21" customHeight="1" x14ac:dyDescent="0.35">
      <c r="B124" s="156">
        <v>111</v>
      </c>
      <c r="C124" s="139" t="s">
        <v>79</v>
      </c>
      <c r="D124" s="150" t="s">
        <v>426</v>
      </c>
      <c r="E124" s="140">
        <v>0</v>
      </c>
      <c r="F124" s="140">
        <v>0</v>
      </c>
      <c r="G124" s="140">
        <v>1</v>
      </c>
      <c r="H124" s="140">
        <v>0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151">
        <f t="shared" si="2"/>
        <v>1</v>
      </c>
      <c r="S124" s="140">
        <f t="shared" si="3"/>
        <v>4</v>
      </c>
    </row>
    <row r="125" spans="2:19" s="135" customFormat="1" ht="21" customHeight="1" x14ac:dyDescent="0.35">
      <c r="B125" s="156">
        <v>112</v>
      </c>
      <c r="C125" s="139" t="s">
        <v>146</v>
      </c>
      <c r="D125" s="150" t="s">
        <v>427</v>
      </c>
      <c r="E125" s="140">
        <v>0</v>
      </c>
      <c r="F125" s="154"/>
      <c r="G125" s="140">
        <v>1</v>
      </c>
      <c r="H125" s="140">
        <v>0</v>
      </c>
      <c r="I125" s="140">
        <v>0</v>
      </c>
      <c r="J125" s="140"/>
      <c r="K125" s="140"/>
      <c r="L125" s="140"/>
      <c r="M125" s="140"/>
      <c r="N125" s="140"/>
      <c r="O125" s="140"/>
      <c r="P125" s="140"/>
      <c r="Q125" s="140"/>
      <c r="R125" s="151">
        <f t="shared" si="2"/>
        <v>1</v>
      </c>
      <c r="S125" s="140">
        <f t="shared" si="3"/>
        <v>4</v>
      </c>
    </row>
    <row r="126" spans="2:19" s="135" customFormat="1" ht="21" customHeight="1" x14ac:dyDescent="0.35">
      <c r="B126" s="156">
        <v>113</v>
      </c>
      <c r="C126" s="139" t="s">
        <v>365</v>
      </c>
      <c r="D126" s="150" t="s">
        <v>428</v>
      </c>
      <c r="E126" s="140">
        <v>0</v>
      </c>
      <c r="F126" s="140">
        <v>1</v>
      </c>
      <c r="G126" s="154"/>
      <c r="H126" s="140">
        <v>0</v>
      </c>
      <c r="I126" s="140">
        <v>0</v>
      </c>
      <c r="J126" s="140"/>
      <c r="K126" s="140"/>
      <c r="L126" s="140"/>
      <c r="M126" s="140"/>
      <c r="N126" s="140"/>
      <c r="O126" s="140"/>
      <c r="P126" s="140"/>
      <c r="Q126" s="140"/>
      <c r="R126" s="151">
        <f t="shared" si="2"/>
        <v>1</v>
      </c>
      <c r="S126" s="140">
        <f t="shared" si="3"/>
        <v>4</v>
      </c>
    </row>
    <row r="127" spans="2:19" s="135" customFormat="1" ht="21" customHeight="1" x14ac:dyDescent="0.35">
      <c r="B127" s="156">
        <v>114</v>
      </c>
      <c r="C127" s="139" t="s">
        <v>94</v>
      </c>
      <c r="D127" s="150" t="s">
        <v>429</v>
      </c>
      <c r="E127" s="140">
        <v>0</v>
      </c>
      <c r="F127" s="140">
        <v>1</v>
      </c>
      <c r="G127" s="154"/>
      <c r="H127" s="154"/>
      <c r="I127" s="140">
        <v>0</v>
      </c>
      <c r="J127" s="140"/>
      <c r="K127" s="140"/>
      <c r="L127" s="140"/>
      <c r="M127" s="140"/>
      <c r="N127" s="140"/>
      <c r="O127" s="140"/>
      <c r="P127" s="140"/>
      <c r="Q127" s="140"/>
      <c r="R127" s="151">
        <f t="shared" si="2"/>
        <v>1</v>
      </c>
      <c r="S127" s="140">
        <f t="shared" si="3"/>
        <v>3</v>
      </c>
    </row>
    <row r="128" spans="2:19" s="135" customFormat="1" ht="21" customHeight="1" x14ac:dyDescent="0.35">
      <c r="B128" s="156">
        <v>115</v>
      </c>
      <c r="C128" s="139" t="s">
        <v>94</v>
      </c>
      <c r="D128" s="150" t="s">
        <v>430</v>
      </c>
      <c r="E128" s="140">
        <v>0</v>
      </c>
      <c r="F128" s="140">
        <v>1</v>
      </c>
      <c r="G128" s="154"/>
      <c r="H128" s="154"/>
      <c r="I128" s="140">
        <v>0</v>
      </c>
      <c r="J128" s="140"/>
      <c r="K128" s="140"/>
      <c r="L128" s="140"/>
      <c r="M128" s="140"/>
      <c r="N128" s="140"/>
      <c r="O128" s="140"/>
      <c r="P128" s="140"/>
      <c r="Q128" s="140"/>
      <c r="R128" s="151">
        <f t="shared" si="2"/>
        <v>1</v>
      </c>
      <c r="S128" s="140">
        <f t="shared" si="3"/>
        <v>3</v>
      </c>
    </row>
    <row r="129" spans="2:19" s="135" customFormat="1" ht="21" customHeight="1" x14ac:dyDescent="0.35">
      <c r="B129" s="156">
        <v>116</v>
      </c>
      <c r="C129" s="139" t="s">
        <v>94</v>
      </c>
      <c r="D129" s="150" t="s">
        <v>492</v>
      </c>
      <c r="E129" s="140">
        <v>0</v>
      </c>
      <c r="F129" s="140">
        <v>0</v>
      </c>
      <c r="G129" s="154"/>
      <c r="H129" s="140">
        <v>1</v>
      </c>
      <c r="I129" s="140">
        <v>0</v>
      </c>
      <c r="J129" s="140"/>
      <c r="K129" s="140"/>
      <c r="L129" s="140"/>
      <c r="M129" s="140"/>
      <c r="N129" s="140"/>
      <c r="O129" s="140"/>
      <c r="P129" s="140"/>
      <c r="Q129" s="140"/>
      <c r="R129" s="151">
        <f t="shared" si="2"/>
        <v>1</v>
      </c>
      <c r="S129" s="140">
        <f t="shared" si="3"/>
        <v>4</v>
      </c>
    </row>
    <row r="130" spans="2:19" s="135" customFormat="1" ht="21" customHeight="1" x14ac:dyDescent="0.35">
      <c r="B130" s="156">
        <v>117</v>
      </c>
      <c r="C130" s="139" t="s">
        <v>94</v>
      </c>
      <c r="D130" s="150" t="s">
        <v>431</v>
      </c>
      <c r="E130" s="140">
        <v>1</v>
      </c>
      <c r="F130" s="140">
        <v>0</v>
      </c>
      <c r="G130" s="154"/>
      <c r="H130" s="154"/>
      <c r="I130" s="140">
        <v>0</v>
      </c>
      <c r="J130" s="140"/>
      <c r="K130" s="140"/>
      <c r="L130" s="140"/>
      <c r="M130" s="140"/>
      <c r="N130" s="140"/>
      <c r="O130" s="140"/>
      <c r="P130" s="140"/>
      <c r="Q130" s="140"/>
      <c r="R130" s="151">
        <f t="shared" si="2"/>
        <v>1</v>
      </c>
      <c r="S130" s="140">
        <f t="shared" si="3"/>
        <v>3</v>
      </c>
    </row>
    <row r="131" spans="2:19" s="135" customFormat="1" ht="21" customHeight="1" x14ac:dyDescent="0.35">
      <c r="B131" s="156">
        <v>118</v>
      </c>
      <c r="C131" s="139" t="s">
        <v>380</v>
      </c>
      <c r="D131" s="150" t="s">
        <v>433</v>
      </c>
      <c r="E131" s="140">
        <v>0</v>
      </c>
      <c r="F131" s="154"/>
      <c r="G131" s="140">
        <v>1</v>
      </c>
      <c r="H131" s="154"/>
      <c r="I131" s="140">
        <v>0</v>
      </c>
      <c r="J131" s="140"/>
      <c r="K131" s="140"/>
      <c r="L131" s="140"/>
      <c r="M131" s="140"/>
      <c r="N131" s="140"/>
      <c r="O131" s="140"/>
      <c r="P131" s="140"/>
      <c r="Q131" s="140"/>
      <c r="R131" s="151">
        <f t="shared" si="2"/>
        <v>1</v>
      </c>
      <c r="S131" s="140">
        <f t="shared" si="3"/>
        <v>3</v>
      </c>
    </row>
    <row r="132" spans="2:19" s="135" customFormat="1" ht="21" customHeight="1" x14ac:dyDescent="0.35">
      <c r="B132" s="156">
        <v>119</v>
      </c>
      <c r="C132" s="139" t="s">
        <v>80</v>
      </c>
      <c r="D132" s="150" t="s">
        <v>434</v>
      </c>
      <c r="E132" s="140">
        <v>0</v>
      </c>
      <c r="F132" s="140">
        <v>1</v>
      </c>
      <c r="G132" s="140">
        <v>0</v>
      </c>
      <c r="H132" s="140">
        <v>0</v>
      </c>
      <c r="I132" s="140">
        <v>0</v>
      </c>
      <c r="J132" s="140"/>
      <c r="K132" s="140"/>
      <c r="L132" s="140"/>
      <c r="M132" s="140"/>
      <c r="N132" s="140"/>
      <c r="O132" s="140"/>
      <c r="P132" s="140"/>
      <c r="Q132" s="140"/>
      <c r="R132" s="151">
        <f t="shared" si="2"/>
        <v>1</v>
      </c>
      <c r="S132" s="140">
        <f t="shared" si="3"/>
        <v>5</v>
      </c>
    </row>
    <row r="133" spans="2:19" s="135" customFormat="1" ht="21" customHeight="1" x14ac:dyDescent="0.35">
      <c r="B133" s="156">
        <v>120</v>
      </c>
      <c r="C133" s="139" t="s">
        <v>80</v>
      </c>
      <c r="D133" s="150" t="s">
        <v>435</v>
      </c>
      <c r="E133" s="140">
        <v>0</v>
      </c>
      <c r="F133" s="140">
        <v>0</v>
      </c>
      <c r="G133" s="140">
        <v>1</v>
      </c>
      <c r="H133" s="140">
        <v>0</v>
      </c>
      <c r="I133" s="140">
        <v>0</v>
      </c>
      <c r="J133" s="140"/>
      <c r="K133" s="140"/>
      <c r="L133" s="140"/>
      <c r="M133" s="140"/>
      <c r="N133" s="140"/>
      <c r="O133" s="140"/>
      <c r="P133" s="140"/>
      <c r="Q133" s="140"/>
      <c r="R133" s="151">
        <f t="shared" si="2"/>
        <v>1</v>
      </c>
      <c r="S133" s="140">
        <f t="shared" si="3"/>
        <v>5</v>
      </c>
    </row>
    <row r="134" spans="2:19" s="135" customFormat="1" ht="21" customHeight="1" x14ac:dyDescent="0.35">
      <c r="B134" s="156">
        <v>121</v>
      </c>
      <c r="C134" s="139" t="s">
        <v>80</v>
      </c>
      <c r="D134" s="150" t="s">
        <v>436</v>
      </c>
      <c r="E134" s="140">
        <v>1</v>
      </c>
      <c r="F134" s="140">
        <v>0</v>
      </c>
      <c r="G134" s="140">
        <v>0</v>
      </c>
      <c r="H134" s="140">
        <v>0</v>
      </c>
      <c r="I134" s="140">
        <v>0</v>
      </c>
      <c r="J134" s="140"/>
      <c r="K134" s="140"/>
      <c r="L134" s="140"/>
      <c r="M134" s="140"/>
      <c r="N134" s="140"/>
      <c r="O134" s="140"/>
      <c r="P134" s="140"/>
      <c r="Q134" s="140"/>
      <c r="R134" s="151">
        <f t="shared" si="2"/>
        <v>1</v>
      </c>
      <c r="S134" s="140">
        <f t="shared" si="3"/>
        <v>5</v>
      </c>
    </row>
    <row r="135" spans="2:19" s="135" customFormat="1" ht="21" customHeight="1" x14ac:dyDescent="0.35">
      <c r="B135" s="156">
        <v>122</v>
      </c>
      <c r="C135" s="139" t="s">
        <v>29</v>
      </c>
      <c r="D135" s="150" t="s">
        <v>437</v>
      </c>
      <c r="E135" s="140">
        <v>0</v>
      </c>
      <c r="F135" s="140">
        <v>1</v>
      </c>
      <c r="G135" s="154"/>
      <c r="H135" s="140">
        <v>0</v>
      </c>
      <c r="I135" s="140">
        <v>0</v>
      </c>
      <c r="J135" s="140"/>
      <c r="K135" s="140"/>
      <c r="L135" s="140"/>
      <c r="M135" s="140"/>
      <c r="N135" s="140"/>
      <c r="O135" s="140"/>
      <c r="P135" s="140"/>
      <c r="Q135" s="140"/>
      <c r="R135" s="151">
        <f t="shared" si="2"/>
        <v>1</v>
      </c>
      <c r="S135" s="140">
        <f t="shared" si="3"/>
        <v>4</v>
      </c>
    </row>
    <row r="136" spans="2:19" s="135" customFormat="1" ht="21" customHeight="1" x14ac:dyDescent="0.35">
      <c r="B136" s="156">
        <v>123</v>
      </c>
      <c r="C136" s="139" t="s">
        <v>29</v>
      </c>
      <c r="D136" s="150" t="s">
        <v>438</v>
      </c>
      <c r="E136" s="140">
        <v>0</v>
      </c>
      <c r="F136" s="140">
        <v>1</v>
      </c>
      <c r="G136" s="154"/>
      <c r="H136" s="140">
        <v>0</v>
      </c>
      <c r="I136" s="140">
        <v>0</v>
      </c>
      <c r="J136" s="140"/>
      <c r="K136" s="140"/>
      <c r="L136" s="140"/>
      <c r="M136" s="140"/>
      <c r="N136" s="140"/>
      <c r="O136" s="140"/>
      <c r="P136" s="140"/>
      <c r="Q136" s="140"/>
      <c r="R136" s="151">
        <f t="shared" si="2"/>
        <v>1</v>
      </c>
      <c r="S136" s="140">
        <f t="shared" si="3"/>
        <v>4</v>
      </c>
    </row>
    <row r="137" spans="2:19" s="135" customFormat="1" ht="21" customHeight="1" x14ac:dyDescent="0.35">
      <c r="B137" s="156">
        <v>124</v>
      </c>
      <c r="C137" s="139" t="s">
        <v>29</v>
      </c>
      <c r="D137" s="150" t="s">
        <v>439</v>
      </c>
      <c r="E137" s="140">
        <v>0</v>
      </c>
      <c r="F137" s="140">
        <v>0</v>
      </c>
      <c r="G137" s="154"/>
      <c r="H137" s="140">
        <v>1</v>
      </c>
      <c r="I137" s="140">
        <v>0</v>
      </c>
      <c r="J137" s="140"/>
      <c r="K137" s="140"/>
      <c r="L137" s="140"/>
      <c r="M137" s="140"/>
      <c r="N137" s="140"/>
      <c r="O137" s="140"/>
      <c r="P137" s="140"/>
      <c r="Q137" s="140"/>
      <c r="R137" s="151">
        <f t="shared" si="2"/>
        <v>1</v>
      </c>
      <c r="S137" s="140">
        <f t="shared" si="3"/>
        <v>4</v>
      </c>
    </row>
    <row r="138" spans="2:19" s="135" customFormat="1" ht="21" customHeight="1" x14ac:dyDescent="0.35">
      <c r="B138" s="156">
        <v>125</v>
      </c>
      <c r="C138" s="139" t="s">
        <v>29</v>
      </c>
      <c r="D138" s="150" t="s">
        <v>544</v>
      </c>
      <c r="E138" s="140">
        <v>0</v>
      </c>
      <c r="F138" s="140">
        <v>0</v>
      </c>
      <c r="G138" s="154"/>
      <c r="H138" s="140">
        <v>0</v>
      </c>
      <c r="I138" s="140">
        <v>1</v>
      </c>
      <c r="J138" s="140"/>
      <c r="K138" s="140"/>
      <c r="L138" s="140"/>
      <c r="M138" s="140"/>
      <c r="N138" s="140"/>
      <c r="O138" s="140"/>
      <c r="P138" s="140"/>
      <c r="Q138" s="140"/>
      <c r="R138" s="151">
        <f t="shared" si="2"/>
        <v>1</v>
      </c>
      <c r="S138" s="140">
        <f t="shared" si="3"/>
        <v>4</v>
      </c>
    </row>
    <row r="139" spans="2:19" s="135" customFormat="1" ht="21" customHeight="1" x14ac:dyDescent="0.35">
      <c r="B139" s="156">
        <v>126</v>
      </c>
      <c r="C139" s="139" t="s">
        <v>29</v>
      </c>
      <c r="D139" s="150" t="s">
        <v>440</v>
      </c>
      <c r="E139" s="140">
        <v>1</v>
      </c>
      <c r="F139" s="140">
        <v>0</v>
      </c>
      <c r="G139" s="154"/>
      <c r="H139" s="140">
        <v>0</v>
      </c>
      <c r="I139" s="140">
        <v>0</v>
      </c>
      <c r="J139" s="140"/>
      <c r="K139" s="140"/>
      <c r="L139" s="140"/>
      <c r="M139" s="140"/>
      <c r="N139" s="140"/>
      <c r="O139" s="140"/>
      <c r="P139" s="140"/>
      <c r="Q139" s="140"/>
      <c r="R139" s="151">
        <f t="shared" si="2"/>
        <v>1</v>
      </c>
      <c r="S139" s="140">
        <f t="shared" si="3"/>
        <v>4</v>
      </c>
    </row>
    <row r="140" spans="2:19" s="135" customFormat="1" ht="21" customHeight="1" x14ac:dyDescent="0.35">
      <c r="B140" s="156">
        <v>127</v>
      </c>
      <c r="C140" s="139" t="s">
        <v>86</v>
      </c>
      <c r="D140" s="150" t="s">
        <v>441</v>
      </c>
      <c r="E140" s="140">
        <v>0</v>
      </c>
      <c r="F140" s="140">
        <v>1</v>
      </c>
      <c r="G140" s="140">
        <v>0</v>
      </c>
      <c r="H140" s="154"/>
      <c r="I140" s="140"/>
      <c r="J140" s="140"/>
      <c r="K140" s="140"/>
      <c r="L140" s="140"/>
      <c r="M140" s="140"/>
      <c r="N140" s="140"/>
      <c r="O140" s="140"/>
      <c r="P140" s="140"/>
      <c r="Q140" s="140"/>
      <c r="R140" s="151">
        <f t="shared" si="2"/>
        <v>1</v>
      </c>
      <c r="S140" s="140">
        <f t="shared" si="3"/>
        <v>3</v>
      </c>
    </row>
    <row r="141" spans="2:19" s="135" customFormat="1" ht="21" customHeight="1" x14ac:dyDescent="0.35">
      <c r="B141" s="156">
        <v>128</v>
      </c>
      <c r="C141" s="139" t="s">
        <v>86</v>
      </c>
      <c r="D141" s="150" t="s">
        <v>256</v>
      </c>
      <c r="E141" s="140">
        <v>0</v>
      </c>
      <c r="F141" s="140">
        <v>1</v>
      </c>
      <c r="G141" s="140">
        <v>0</v>
      </c>
      <c r="H141" s="154"/>
      <c r="I141" s="140"/>
      <c r="J141" s="140"/>
      <c r="K141" s="140"/>
      <c r="L141" s="140"/>
      <c r="M141" s="140"/>
      <c r="N141" s="140"/>
      <c r="O141" s="140"/>
      <c r="P141" s="140"/>
      <c r="Q141" s="140"/>
      <c r="R141" s="151">
        <f t="shared" si="2"/>
        <v>1</v>
      </c>
      <c r="S141" s="140">
        <f t="shared" si="3"/>
        <v>3</v>
      </c>
    </row>
    <row r="142" spans="2:19" s="135" customFormat="1" ht="21" customHeight="1" x14ac:dyDescent="0.35">
      <c r="B142" s="156">
        <v>129</v>
      </c>
      <c r="C142" s="139" t="s">
        <v>86</v>
      </c>
      <c r="D142" s="150" t="s">
        <v>213</v>
      </c>
      <c r="E142" s="140">
        <v>1</v>
      </c>
      <c r="F142" s="140">
        <v>0</v>
      </c>
      <c r="G142" s="140">
        <v>0</v>
      </c>
      <c r="H142" s="154"/>
      <c r="I142" s="140"/>
      <c r="J142" s="140"/>
      <c r="K142" s="140"/>
      <c r="L142" s="140"/>
      <c r="M142" s="140"/>
      <c r="N142" s="140"/>
      <c r="O142" s="140"/>
      <c r="P142" s="140"/>
      <c r="Q142" s="140"/>
      <c r="R142" s="151">
        <f t="shared" ref="R142:R199" si="4">SUM(E142:Q142)</f>
        <v>1</v>
      </c>
      <c r="S142" s="140">
        <f t="shared" ref="S142:S199" si="5">COUNT(E142:Q142)</f>
        <v>3</v>
      </c>
    </row>
    <row r="143" spans="2:19" s="135" customFormat="1" ht="21" customHeight="1" x14ac:dyDescent="0.35">
      <c r="B143" s="156">
        <v>130</v>
      </c>
      <c r="C143" s="139" t="s">
        <v>31</v>
      </c>
      <c r="D143" s="150" t="s">
        <v>443</v>
      </c>
      <c r="E143" s="140">
        <v>0</v>
      </c>
      <c r="F143" s="140">
        <v>1</v>
      </c>
      <c r="G143" s="140">
        <v>0</v>
      </c>
      <c r="H143" s="154"/>
      <c r="I143" s="140">
        <v>0</v>
      </c>
      <c r="J143" s="140"/>
      <c r="K143" s="140"/>
      <c r="L143" s="140"/>
      <c r="M143" s="140"/>
      <c r="N143" s="140"/>
      <c r="O143" s="140"/>
      <c r="P143" s="140"/>
      <c r="Q143" s="140"/>
      <c r="R143" s="151">
        <f t="shared" si="4"/>
        <v>1</v>
      </c>
      <c r="S143" s="140">
        <f t="shared" si="5"/>
        <v>4</v>
      </c>
    </row>
    <row r="144" spans="2:19" s="135" customFormat="1" ht="21" customHeight="1" x14ac:dyDescent="0.35">
      <c r="B144" s="156">
        <v>131</v>
      </c>
      <c r="C144" s="139" t="s">
        <v>31</v>
      </c>
      <c r="D144" s="150" t="s">
        <v>545</v>
      </c>
      <c r="E144" s="140">
        <v>0</v>
      </c>
      <c r="F144" s="140">
        <v>0</v>
      </c>
      <c r="G144" s="140">
        <v>0</v>
      </c>
      <c r="H144" s="154"/>
      <c r="I144" s="140">
        <v>1</v>
      </c>
      <c r="J144" s="140"/>
      <c r="K144" s="140"/>
      <c r="L144" s="140"/>
      <c r="M144" s="140"/>
      <c r="N144" s="140"/>
      <c r="O144" s="140"/>
      <c r="P144" s="140"/>
      <c r="Q144" s="140"/>
      <c r="R144" s="151">
        <f t="shared" si="4"/>
        <v>1</v>
      </c>
      <c r="S144" s="140">
        <f t="shared" si="5"/>
        <v>4</v>
      </c>
    </row>
    <row r="145" spans="2:19" s="135" customFormat="1" ht="21" customHeight="1" x14ac:dyDescent="0.35">
      <c r="B145" s="156">
        <v>132</v>
      </c>
      <c r="C145" s="139" t="s">
        <v>31</v>
      </c>
      <c r="D145" s="150" t="s">
        <v>444</v>
      </c>
      <c r="E145" s="140">
        <v>0</v>
      </c>
      <c r="F145" s="140">
        <v>1</v>
      </c>
      <c r="G145" s="140">
        <v>0</v>
      </c>
      <c r="H145" s="154"/>
      <c r="I145" s="140">
        <v>0</v>
      </c>
      <c r="J145" s="140"/>
      <c r="K145" s="140"/>
      <c r="L145" s="140"/>
      <c r="M145" s="140"/>
      <c r="N145" s="140"/>
      <c r="O145" s="140"/>
      <c r="P145" s="140"/>
      <c r="Q145" s="140"/>
      <c r="R145" s="151">
        <f t="shared" si="4"/>
        <v>1</v>
      </c>
      <c r="S145" s="140">
        <f t="shared" si="5"/>
        <v>4</v>
      </c>
    </row>
    <row r="146" spans="2:19" s="135" customFormat="1" ht="21" customHeight="1" x14ac:dyDescent="0.35">
      <c r="B146" s="156">
        <v>133</v>
      </c>
      <c r="C146" s="139" t="s">
        <v>140</v>
      </c>
      <c r="D146" s="150" t="s">
        <v>445</v>
      </c>
      <c r="E146" s="140">
        <v>0</v>
      </c>
      <c r="F146" s="140">
        <v>0</v>
      </c>
      <c r="G146" s="140">
        <v>1</v>
      </c>
      <c r="H146" s="140">
        <v>0</v>
      </c>
      <c r="I146" s="140"/>
      <c r="J146" s="140"/>
      <c r="K146" s="140"/>
      <c r="L146" s="140"/>
      <c r="M146" s="140"/>
      <c r="N146" s="140"/>
      <c r="O146" s="140"/>
      <c r="P146" s="140"/>
      <c r="Q146" s="140"/>
      <c r="R146" s="151">
        <f t="shared" si="4"/>
        <v>1</v>
      </c>
      <c r="S146" s="140">
        <f t="shared" si="5"/>
        <v>4</v>
      </c>
    </row>
    <row r="147" spans="2:19" s="135" customFormat="1" ht="21" customHeight="1" x14ac:dyDescent="0.35">
      <c r="B147" s="156">
        <v>134</v>
      </c>
      <c r="C147" s="139" t="s">
        <v>140</v>
      </c>
      <c r="D147" s="150" t="s">
        <v>446</v>
      </c>
      <c r="E147" s="140">
        <v>1</v>
      </c>
      <c r="F147" s="140">
        <v>0</v>
      </c>
      <c r="G147" s="140">
        <v>0</v>
      </c>
      <c r="H147" s="140">
        <v>0</v>
      </c>
      <c r="I147" s="140"/>
      <c r="J147" s="140"/>
      <c r="K147" s="140"/>
      <c r="L147" s="140"/>
      <c r="M147" s="140"/>
      <c r="N147" s="140"/>
      <c r="O147" s="140"/>
      <c r="P147" s="140"/>
      <c r="Q147" s="140"/>
      <c r="R147" s="151">
        <f t="shared" si="4"/>
        <v>1</v>
      </c>
      <c r="S147" s="140">
        <f t="shared" si="5"/>
        <v>4</v>
      </c>
    </row>
    <row r="148" spans="2:19" s="135" customFormat="1" ht="21" customHeight="1" x14ac:dyDescent="0.35">
      <c r="B148" s="156">
        <v>135</v>
      </c>
      <c r="C148" s="139" t="s">
        <v>140</v>
      </c>
      <c r="D148" s="150" t="s">
        <v>308</v>
      </c>
      <c r="E148" s="140">
        <v>0</v>
      </c>
      <c r="F148" s="140">
        <v>0</v>
      </c>
      <c r="G148" s="140">
        <v>1</v>
      </c>
      <c r="H148" s="140">
        <v>0</v>
      </c>
      <c r="I148" s="140"/>
      <c r="J148" s="140"/>
      <c r="K148" s="140"/>
      <c r="L148" s="140"/>
      <c r="M148" s="140"/>
      <c r="N148" s="140"/>
      <c r="O148" s="140"/>
      <c r="P148" s="140"/>
      <c r="Q148" s="140"/>
      <c r="R148" s="151">
        <f t="shared" si="4"/>
        <v>1</v>
      </c>
      <c r="S148" s="140">
        <f t="shared" si="5"/>
        <v>4</v>
      </c>
    </row>
    <row r="149" spans="2:19" s="135" customFormat="1" ht="21" customHeight="1" x14ac:dyDescent="0.35">
      <c r="B149" s="156">
        <v>136</v>
      </c>
      <c r="C149" s="139" t="s">
        <v>82</v>
      </c>
      <c r="D149" s="150" t="s">
        <v>447</v>
      </c>
      <c r="E149" s="140">
        <v>1</v>
      </c>
      <c r="F149" s="140">
        <v>0</v>
      </c>
      <c r="G149" s="154"/>
      <c r="H149" s="140">
        <v>0</v>
      </c>
      <c r="I149" s="140">
        <v>0</v>
      </c>
      <c r="J149" s="140"/>
      <c r="K149" s="140"/>
      <c r="L149" s="140"/>
      <c r="M149" s="140"/>
      <c r="N149" s="140"/>
      <c r="O149" s="140"/>
      <c r="P149" s="140"/>
      <c r="Q149" s="140"/>
      <c r="R149" s="151">
        <f t="shared" si="4"/>
        <v>1</v>
      </c>
      <c r="S149" s="140">
        <f t="shared" si="5"/>
        <v>4</v>
      </c>
    </row>
    <row r="150" spans="2:19" s="135" customFormat="1" ht="21" customHeight="1" x14ac:dyDescent="0.35">
      <c r="B150" s="156">
        <v>137</v>
      </c>
      <c r="C150" s="139" t="s">
        <v>77</v>
      </c>
      <c r="D150" s="150" t="s">
        <v>448</v>
      </c>
      <c r="E150" s="140">
        <v>0</v>
      </c>
      <c r="F150" s="154"/>
      <c r="G150" s="140">
        <v>1</v>
      </c>
      <c r="H150" s="140">
        <v>0</v>
      </c>
      <c r="I150" s="140">
        <v>0</v>
      </c>
      <c r="J150" s="140"/>
      <c r="K150" s="140"/>
      <c r="L150" s="140"/>
      <c r="M150" s="140"/>
      <c r="N150" s="140"/>
      <c r="O150" s="140"/>
      <c r="P150" s="140"/>
      <c r="Q150" s="140"/>
      <c r="R150" s="151">
        <f t="shared" si="4"/>
        <v>1</v>
      </c>
      <c r="S150" s="140">
        <f t="shared" si="5"/>
        <v>4</v>
      </c>
    </row>
    <row r="151" spans="2:19" s="135" customFormat="1" ht="21" customHeight="1" x14ac:dyDescent="0.35">
      <c r="B151" s="156">
        <v>138</v>
      </c>
      <c r="C151" s="139" t="s">
        <v>77</v>
      </c>
      <c r="D151" s="150" t="s">
        <v>225</v>
      </c>
      <c r="E151" s="140">
        <v>1</v>
      </c>
      <c r="F151" s="154"/>
      <c r="G151" s="140">
        <v>0</v>
      </c>
      <c r="H151" s="140">
        <v>0</v>
      </c>
      <c r="I151" s="140">
        <v>0</v>
      </c>
      <c r="J151" s="140"/>
      <c r="K151" s="140"/>
      <c r="L151" s="140"/>
      <c r="M151" s="140"/>
      <c r="N151" s="140"/>
      <c r="O151" s="140"/>
      <c r="P151" s="140"/>
      <c r="Q151" s="140"/>
      <c r="R151" s="151">
        <f t="shared" si="4"/>
        <v>1</v>
      </c>
      <c r="S151" s="140">
        <f t="shared" si="5"/>
        <v>4</v>
      </c>
    </row>
    <row r="152" spans="2:19" s="135" customFormat="1" ht="21" customHeight="1" x14ac:dyDescent="0.35">
      <c r="B152" s="156">
        <v>139</v>
      </c>
      <c r="C152" s="139" t="s">
        <v>420</v>
      </c>
      <c r="D152" s="150" t="s">
        <v>449</v>
      </c>
      <c r="E152" s="140">
        <v>0</v>
      </c>
      <c r="F152" s="154"/>
      <c r="G152" s="140">
        <v>0</v>
      </c>
      <c r="H152" s="140">
        <v>1</v>
      </c>
      <c r="I152" s="140">
        <v>0</v>
      </c>
      <c r="J152" s="140"/>
      <c r="K152" s="140"/>
      <c r="L152" s="140"/>
      <c r="M152" s="140"/>
      <c r="N152" s="140"/>
      <c r="O152" s="140"/>
      <c r="P152" s="140"/>
      <c r="Q152" s="140"/>
      <c r="R152" s="151">
        <f t="shared" si="4"/>
        <v>1</v>
      </c>
      <c r="S152" s="140">
        <f t="shared" si="5"/>
        <v>4</v>
      </c>
    </row>
    <row r="153" spans="2:19" s="135" customFormat="1" ht="21" customHeight="1" x14ac:dyDescent="0.35">
      <c r="B153" s="156">
        <v>140</v>
      </c>
      <c r="C153" s="139" t="s">
        <v>420</v>
      </c>
      <c r="D153" s="150" t="s">
        <v>450</v>
      </c>
      <c r="E153" s="140">
        <v>1</v>
      </c>
      <c r="F153" s="154"/>
      <c r="G153" s="140">
        <v>0</v>
      </c>
      <c r="H153" s="140">
        <v>0</v>
      </c>
      <c r="I153" s="140">
        <v>0</v>
      </c>
      <c r="J153" s="140"/>
      <c r="K153" s="140"/>
      <c r="L153" s="140"/>
      <c r="M153" s="140"/>
      <c r="N153" s="140"/>
      <c r="O153" s="140"/>
      <c r="P153" s="140"/>
      <c r="Q153" s="140"/>
      <c r="R153" s="151">
        <f t="shared" si="4"/>
        <v>1</v>
      </c>
      <c r="S153" s="140">
        <f t="shared" si="5"/>
        <v>4</v>
      </c>
    </row>
    <row r="154" spans="2:19" s="135" customFormat="1" ht="21" customHeight="1" x14ac:dyDescent="0.35">
      <c r="B154" s="156">
        <v>141</v>
      </c>
      <c r="C154" s="139" t="s">
        <v>126</v>
      </c>
      <c r="D154" s="150" t="s">
        <v>232</v>
      </c>
      <c r="E154" s="140">
        <v>1</v>
      </c>
      <c r="F154" s="140">
        <v>0</v>
      </c>
      <c r="G154" s="140">
        <v>0</v>
      </c>
      <c r="H154" s="154"/>
      <c r="I154" s="140">
        <v>0</v>
      </c>
      <c r="J154" s="140"/>
      <c r="K154" s="140"/>
      <c r="L154" s="140"/>
      <c r="M154" s="140"/>
      <c r="N154" s="140"/>
      <c r="O154" s="140"/>
      <c r="P154" s="140"/>
      <c r="Q154" s="140"/>
      <c r="R154" s="151">
        <f t="shared" si="4"/>
        <v>1</v>
      </c>
      <c r="S154" s="140">
        <f t="shared" si="5"/>
        <v>4</v>
      </c>
    </row>
    <row r="155" spans="2:19" s="135" customFormat="1" ht="21" customHeight="1" x14ac:dyDescent="0.35">
      <c r="B155" s="156">
        <v>142</v>
      </c>
      <c r="C155" s="139" t="s">
        <v>126</v>
      </c>
      <c r="D155" s="150" t="s">
        <v>451</v>
      </c>
      <c r="E155" s="140">
        <v>1</v>
      </c>
      <c r="F155" s="140">
        <v>0</v>
      </c>
      <c r="G155" s="140">
        <v>0</v>
      </c>
      <c r="H155" s="154"/>
      <c r="I155" s="140">
        <v>0</v>
      </c>
      <c r="J155" s="140"/>
      <c r="K155" s="140"/>
      <c r="L155" s="140"/>
      <c r="M155" s="140"/>
      <c r="N155" s="140"/>
      <c r="O155" s="140"/>
      <c r="P155" s="140"/>
      <c r="Q155" s="140"/>
      <c r="R155" s="151">
        <f t="shared" si="4"/>
        <v>1</v>
      </c>
      <c r="S155" s="140">
        <f t="shared" si="5"/>
        <v>4</v>
      </c>
    </row>
    <row r="156" spans="2:19" s="135" customFormat="1" ht="21" customHeight="1" x14ac:dyDescent="0.35">
      <c r="B156" s="156">
        <v>143</v>
      </c>
      <c r="C156" s="139" t="s">
        <v>43</v>
      </c>
      <c r="D156" s="150" t="s">
        <v>452</v>
      </c>
      <c r="E156" s="140">
        <v>1</v>
      </c>
      <c r="F156" s="140">
        <v>0</v>
      </c>
      <c r="G156" s="140">
        <v>0</v>
      </c>
      <c r="H156" s="154"/>
      <c r="I156" s="140">
        <v>0</v>
      </c>
      <c r="J156" s="140"/>
      <c r="K156" s="140"/>
      <c r="L156" s="140"/>
      <c r="M156" s="140"/>
      <c r="N156" s="140"/>
      <c r="O156" s="140"/>
      <c r="P156" s="140"/>
      <c r="Q156" s="140"/>
      <c r="R156" s="151">
        <f t="shared" si="4"/>
        <v>1</v>
      </c>
      <c r="S156" s="140">
        <f t="shared" si="5"/>
        <v>4</v>
      </c>
    </row>
    <row r="157" spans="2:19" s="135" customFormat="1" ht="21" customHeight="1" x14ac:dyDescent="0.35">
      <c r="B157" s="156">
        <v>144</v>
      </c>
      <c r="C157" s="139" t="s">
        <v>43</v>
      </c>
      <c r="D157" s="150" t="s">
        <v>233</v>
      </c>
      <c r="E157" s="140">
        <v>1</v>
      </c>
      <c r="F157" s="140">
        <v>0</v>
      </c>
      <c r="G157" s="140">
        <v>0</v>
      </c>
      <c r="H157" s="154"/>
      <c r="I157" s="140">
        <v>0</v>
      </c>
      <c r="J157" s="140"/>
      <c r="K157" s="140"/>
      <c r="L157" s="140"/>
      <c r="M157" s="140"/>
      <c r="N157" s="140"/>
      <c r="O157" s="140"/>
      <c r="P157" s="140"/>
      <c r="Q157" s="140"/>
      <c r="R157" s="151">
        <f t="shared" si="4"/>
        <v>1</v>
      </c>
      <c r="S157" s="140">
        <f t="shared" si="5"/>
        <v>4</v>
      </c>
    </row>
    <row r="158" spans="2:19" s="135" customFormat="1" ht="21" customHeight="1" x14ac:dyDescent="0.35">
      <c r="B158" s="156">
        <v>145</v>
      </c>
      <c r="C158" s="139" t="s">
        <v>125</v>
      </c>
      <c r="D158" s="150" t="s">
        <v>454</v>
      </c>
      <c r="E158" s="140">
        <v>0</v>
      </c>
      <c r="F158" s="140">
        <v>1</v>
      </c>
      <c r="G158" s="154"/>
      <c r="H158" s="154"/>
      <c r="I158" s="140">
        <v>0</v>
      </c>
      <c r="J158" s="140"/>
      <c r="K158" s="140"/>
      <c r="L158" s="140"/>
      <c r="M158" s="140"/>
      <c r="N158" s="140"/>
      <c r="O158" s="140"/>
      <c r="P158" s="140"/>
      <c r="Q158" s="140"/>
      <c r="R158" s="151">
        <f t="shared" si="4"/>
        <v>1</v>
      </c>
      <c r="S158" s="140">
        <f t="shared" si="5"/>
        <v>3</v>
      </c>
    </row>
    <row r="159" spans="2:19" s="135" customFormat="1" ht="21" customHeight="1" x14ac:dyDescent="0.35">
      <c r="B159" s="156">
        <v>146</v>
      </c>
      <c r="C159" s="139" t="s">
        <v>125</v>
      </c>
      <c r="D159" s="150" t="s">
        <v>234</v>
      </c>
      <c r="E159" s="140">
        <v>1</v>
      </c>
      <c r="F159" s="140">
        <v>0</v>
      </c>
      <c r="G159" s="154"/>
      <c r="H159" s="154"/>
      <c r="I159" s="140">
        <v>0</v>
      </c>
      <c r="J159" s="140"/>
      <c r="K159" s="140"/>
      <c r="L159" s="140"/>
      <c r="M159" s="140"/>
      <c r="N159" s="140"/>
      <c r="O159" s="140"/>
      <c r="P159" s="140"/>
      <c r="Q159" s="140"/>
      <c r="R159" s="151">
        <f t="shared" si="4"/>
        <v>1</v>
      </c>
      <c r="S159" s="140">
        <f t="shared" si="5"/>
        <v>3</v>
      </c>
    </row>
    <row r="160" spans="2:19" s="135" customFormat="1" ht="21" customHeight="1" x14ac:dyDescent="0.35">
      <c r="B160" s="156">
        <v>147</v>
      </c>
      <c r="C160" s="139" t="s">
        <v>125</v>
      </c>
      <c r="D160" s="150" t="s">
        <v>557</v>
      </c>
      <c r="E160" s="140">
        <v>0</v>
      </c>
      <c r="F160" s="140">
        <v>0</v>
      </c>
      <c r="G160" s="154"/>
      <c r="H160" s="166">
        <v>1</v>
      </c>
      <c r="I160" s="140">
        <v>3</v>
      </c>
      <c r="J160" s="140"/>
      <c r="K160" s="140"/>
      <c r="L160" s="140"/>
      <c r="M160" s="140"/>
      <c r="N160" s="140"/>
      <c r="O160" s="140"/>
      <c r="P160" s="140"/>
      <c r="Q160" s="140"/>
      <c r="R160" s="151">
        <f t="shared" si="4"/>
        <v>4</v>
      </c>
      <c r="S160" s="140">
        <f t="shared" si="5"/>
        <v>4</v>
      </c>
    </row>
    <row r="161" spans="2:19" s="135" customFormat="1" ht="21" customHeight="1" x14ac:dyDescent="0.35">
      <c r="B161" s="156">
        <v>148</v>
      </c>
      <c r="C161" s="139" t="s">
        <v>137</v>
      </c>
      <c r="D161" s="150" t="s">
        <v>493</v>
      </c>
      <c r="E161" s="154"/>
      <c r="F161" s="140">
        <v>0</v>
      </c>
      <c r="G161" s="140">
        <v>0</v>
      </c>
      <c r="H161" s="140">
        <v>1</v>
      </c>
      <c r="I161" s="140">
        <v>0</v>
      </c>
      <c r="J161" s="140"/>
      <c r="K161" s="140"/>
      <c r="L161" s="140"/>
      <c r="M161" s="140"/>
      <c r="N161" s="140"/>
      <c r="O161" s="140"/>
      <c r="P161" s="140"/>
      <c r="Q161" s="140"/>
      <c r="R161" s="151">
        <f t="shared" si="4"/>
        <v>1</v>
      </c>
      <c r="S161" s="140">
        <f t="shared" si="5"/>
        <v>4</v>
      </c>
    </row>
    <row r="162" spans="2:19" s="135" customFormat="1" ht="21" customHeight="1" x14ac:dyDescent="0.35">
      <c r="B162" s="156">
        <v>149</v>
      </c>
      <c r="C162" s="139" t="s">
        <v>20</v>
      </c>
      <c r="D162" s="150" t="s">
        <v>456</v>
      </c>
      <c r="E162" s="154"/>
      <c r="F162" s="140">
        <v>0</v>
      </c>
      <c r="G162" s="140">
        <v>1</v>
      </c>
      <c r="H162" s="140">
        <v>0</v>
      </c>
      <c r="I162" s="140">
        <v>0</v>
      </c>
      <c r="J162" s="140"/>
      <c r="K162" s="140"/>
      <c r="L162" s="140"/>
      <c r="M162" s="140"/>
      <c r="N162" s="140"/>
      <c r="O162" s="140"/>
      <c r="P162" s="140"/>
      <c r="Q162" s="140"/>
      <c r="R162" s="151">
        <f t="shared" si="4"/>
        <v>1</v>
      </c>
      <c r="S162" s="140">
        <f t="shared" si="5"/>
        <v>4</v>
      </c>
    </row>
    <row r="163" spans="2:19" s="135" customFormat="1" ht="21" customHeight="1" x14ac:dyDescent="0.35">
      <c r="B163" s="156">
        <v>150</v>
      </c>
      <c r="C163" s="139" t="s">
        <v>20</v>
      </c>
      <c r="D163" s="150" t="s">
        <v>427</v>
      </c>
      <c r="E163" s="154"/>
      <c r="F163" s="140">
        <v>0</v>
      </c>
      <c r="G163" s="140">
        <v>0</v>
      </c>
      <c r="H163" s="140">
        <v>1</v>
      </c>
      <c r="I163" s="140">
        <v>0</v>
      </c>
      <c r="J163" s="140"/>
      <c r="K163" s="140"/>
      <c r="L163" s="140"/>
      <c r="M163" s="140"/>
      <c r="N163" s="140"/>
      <c r="O163" s="140"/>
      <c r="P163" s="140"/>
      <c r="Q163" s="140"/>
      <c r="R163" s="151">
        <f t="shared" si="4"/>
        <v>1</v>
      </c>
      <c r="S163" s="140">
        <f t="shared" si="5"/>
        <v>4</v>
      </c>
    </row>
    <row r="164" spans="2:19" s="135" customFormat="1" ht="21" customHeight="1" x14ac:dyDescent="0.35">
      <c r="B164" s="156">
        <v>151</v>
      </c>
      <c r="C164" s="139" t="s">
        <v>20</v>
      </c>
      <c r="D164" s="150" t="s">
        <v>457</v>
      </c>
      <c r="E164" s="154"/>
      <c r="F164" s="140">
        <v>0</v>
      </c>
      <c r="G164" s="140">
        <v>0</v>
      </c>
      <c r="H164" s="140">
        <v>1</v>
      </c>
      <c r="I164" s="140">
        <v>0</v>
      </c>
      <c r="J164" s="140"/>
      <c r="K164" s="140"/>
      <c r="L164" s="140"/>
      <c r="M164" s="140"/>
      <c r="N164" s="140"/>
      <c r="O164" s="140"/>
      <c r="P164" s="140"/>
      <c r="Q164" s="140"/>
      <c r="R164" s="151">
        <f t="shared" si="4"/>
        <v>1</v>
      </c>
      <c r="S164" s="140">
        <f t="shared" si="5"/>
        <v>4</v>
      </c>
    </row>
    <row r="165" spans="2:19" s="135" customFormat="1" ht="21" customHeight="1" x14ac:dyDescent="0.35">
      <c r="B165" s="156">
        <v>152</v>
      </c>
      <c r="C165" s="139" t="s">
        <v>20</v>
      </c>
      <c r="D165" s="150" t="s">
        <v>546</v>
      </c>
      <c r="E165" s="154"/>
      <c r="F165" s="140">
        <v>0</v>
      </c>
      <c r="G165" s="140">
        <v>0</v>
      </c>
      <c r="H165" s="140">
        <v>0</v>
      </c>
      <c r="I165" s="140">
        <v>1</v>
      </c>
      <c r="J165" s="140"/>
      <c r="K165" s="140"/>
      <c r="L165" s="140"/>
      <c r="M165" s="140"/>
      <c r="N165" s="140"/>
      <c r="O165" s="140"/>
      <c r="P165" s="140"/>
      <c r="Q165" s="140"/>
      <c r="R165" s="151">
        <f t="shared" si="4"/>
        <v>1</v>
      </c>
      <c r="S165" s="140">
        <f t="shared" si="5"/>
        <v>4</v>
      </c>
    </row>
    <row r="166" spans="2:19" s="135" customFormat="1" ht="21" customHeight="1" x14ac:dyDescent="0.35">
      <c r="B166" s="156">
        <v>153</v>
      </c>
      <c r="C166" s="139" t="s">
        <v>282</v>
      </c>
      <c r="D166" s="150" t="s">
        <v>459</v>
      </c>
      <c r="E166" s="154"/>
      <c r="F166" s="140">
        <v>1</v>
      </c>
      <c r="G166" s="140">
        <v>0</v>
      </c>
      <c r="H166" s="140">
        <v>0</v>
      </c>
      <c r="I166" s="140">
        <v>0</v>
      </c>
      <c r="J166" s="140"/>
      <c r="K166" s="140"/>
      <c r="L166" s="140"/>
      <c r="M166" s="140"/>
      <c r="N166" s="140"/>
      <c r="O166" s="140"/>
      <c r="P166" s="140"/>
      <c r="Q166" s="140"/>
      <c r="R166" s="151">
        <f t="shared" si="4"/>
        <v>1</v>
      </c>
      <c r="S166" s="140">
        <f t="shared" si="5"/>
        <v>4</v>
      </c>
    </row>
    <row r="167" spans="2:19" s="135" customFormat="1" ht="21" customHeight="1" x14ac:dyDescent="0.35">
      <c r="B167" s="156">
        <v>154</v>
      </c>
      <c r="C167" s="139" t="s">
        <v>282</v>
      </c>
      <c r="D167" s="150" t="s">
        <v>269</v>
      </c>
      <c r="E167" s="154"/>
      <c r="F167" s="140">
        <v>1</v>
      </c>
      <c r="G167" s="140">
        <v>0</v>
      </c>
      <c r="H167" s="140">
        <v>0</v>
      </c>
      <c r="I167" s="140">
        <v>0</v>
      </c>
      <c r="J167" s="140"/>
      <c r="K167" s="140"/>
      <c r="L167" s="140"/>
      <c r="M167" s="140"/>
      <c r="N167" s="140"/>
      <c r="O167" s="140"/>
      <c r="P167" s="140"/>
      <c r="Q167" s="140"/>
      <c r="R167" s="151">
        <f t="shared" si="4"/>
        <v>1</v>
      </c>
      <c r="S167" s="140">
        <f t="shared" si="5"/>
        <v>4</v>
      </c>
    </row>
    <row r="168" spans="2:19" s="135" customFormat="1" ht="21" customHeight="1" x14ac:dyDescent="0.35">
      <c r="B168" s="156">
        <v>155</v>
      </c>
      <c r="C168" s="139" t="s">
        <v>282</v>
      </c>
      <c r="D168" s="150" t="s">
        <v>547</v>
      </c>
      <c r="E168" s="154"/>
      <c r="F168" s="140">
        <v>0</v>
      </c>
      <c r="G168" s="140">
        <v>0</v>
      </c>
      <c r="H168" s="140">
        <v>0</v>
      </c>
      <c r="I168" s="140">
        <v>1</v>
      </c>
      <c r="J168" s="140"/>
      <c r="K168" s="140"/>
      <c r="L168" s="140"/>
      <c r="M168" s="140"/>
      <c r="N168" s="140"/>
      <c r="O168" s="140"/>
      <c r="P168" s="140"/>
      <c r="Q168" s="140"/>
      <c r="R168" s="151">
        <f t="shared" si="4"/>
        <v>1</v>
      </c>
      <c r="S168" s="140">
        <f t="shared" si="5"/>
        <v>4</v>
      </c>
    </row>
    <row r="169" spans="2:19" s="135" customFormat="1" ht="21" customHeight="1" x14ac:dyDescent="0.35">
      <c r="B169" s="156">
        <v>156</v>
      </c>
      <c r="C169" s="139" t="s">
        <v>282</v>
      </c>
      <c r="D169" s="150" t="s">
        <v>460</v>
      </c>
      <c r="E169" s="154"/>
      <c r="F169" s="140">
        <v>0</v>
      </c>
      <c r="G169" s="140">
        <v>1</v>
      </c>
      <c r="H169" s="140">
        <v>0</v>
      </c>
      <c r="I169" s="140">
        <v>0</v>
      </c>
      <c r="J169" s="140"/>
      <c r="K169" s="140"/>
      <c r="L169" s="140"/>
      <c r="M169" s="140"/>
      <c r="N169" s="140"/>
      <c r="O169" s="140"/>
      <c r="P169" s="140"/>
      <c r="Q169" s="140"/>
      <c r="R169" s="151">
        <f t="shared" si="4"/>
        <v>1</v>
      </c>
      <c r="S169" s="140">
        <f t="shared" si="5"/>
        <v>4</v>
      </c>
    </row>
    <row r="170" spans="2:19" s="135" customFormat="1" ht="21" customHeight="1" x14ac:dyDescent="0.35">
      <c r="B170" s="156">
        <v>157</v>
      </c>
      <c r="C170" s="139" t="s">
        <v>140</v>
      </c>
      <c r="D170" s="150" t="s">
        <v>461</v>
      </c>
      <c r="E170" s="140">
        <v>0</v>
      </c>
      <c r="F170" s="140">
        <v>1</v>
      </c>
      <c r="G170" s="140">
        <v>0</v>
      </c>
      <c r="H170" s="140">
        <v>0</v>
      </c>
      <c r="I170" s="140"/>
      <c r="J170" s="140"/>
      <c r="K170" s="140"/>
      <c r="L170" s="140"/>
      <c r="M170" s="140"/>
      <c r="N170" s="140"/>
      <c r="O170" s="140"/>
      <c r="P170" s="140"/>
      <c r="Q170" s="140"/>
      <c r="R170" s="151">
        <f t="shared" si="4"/>
        <v>1</v>
      </c>
      <c r="S170" s="140">
        <f t="shared" si="5"/>
        <v>4</v>
      </c>
    </row>
    <row r="171" spans="2:19" s="135" customFormat="1" ht="21" customHeight="1" x14ac:dyDescent="0.35">
      <c r="B171" s="156">
        <v>158</v>
      </c>
      <c r="C171" s="139" t="s">
        <v>222</v>
      </c>
      <c r="D171" s="150" t="s">
        <v>462</v>
      </c>
      <c r="E171" s="140">
        <v>0</v>
      </c>
      <c r="F171" s="140">
        <v>1</v>
      </c>
      <c r="G171" s="140">
        <v>0</v>
      </c>
      <c r="H171" s="154"/>
      <c r="I171" s="140"/>
      <c r="J171" s="140"/>
      <c r="K171" s="140"/>
      <c r="L171" s="140"/>
      <c r="M171" s="140"/>
      <c r="N171" s="140"/>
      <c r="O171" s="140"/>
      <c r="P171" s="140"/>
      <c r="Q171" s="140"/>
      <c r="R171" s="151">
        <f t="shared" si="4"/>
        <v>1</v>
      </c>
      <c r="S171" s="140">
        <f t="shared" si="5"/>
        <v>3</v>
      </c>
    </row>
    <row r="172" spans="2:19" s="135" customFormat="1" ht="21" customHeight="1" x14ac:dyDescent="0.35">
      <c r="B172" s="156">
        <v>159</v>
      </c>
      <c r="C172" s="139" t="s">
        <v>128</v>
      </c>
      <c r="D172" s="150" t="s">
        <v>463</v>
      </c>
      <c r="E172" s="154"/>
      <c r="F172" s="140">
        <v>1</v>
      </c>
      <c r="G172" s="140">
        <v>0</v>
      </c>
      <c r="H172" s="140">
        <v>0</v>
      </c>
      <c r="I172" s="140">
        <v>0</v>
      </c>
      <c r="J172" s="140"/>
      <c r="K172" s="140"/>
      <c r="L172" s="140"/>
      <c r="M172" s="140"/>
      <c r="N172" s="140"/>
      <c r="O172" s="140"/>
      <c r="P172" s="140"/>
      <c r="Q172" s="140"/>
      <c r="R172" s="151">
        <f t="shared" si="4"/>
        <v>1</v>
      </c>
      <c r="S172" s="140">
        <f t="shared" si="5"/>
        <v>4</v>
      </c>
    </row>
    <row r="173" spans="2:19" s="135" customFormat="1" ht="21" customHeight="1" x14ac:dyDescent="0.35">
      <c r="B173" s="156">
        <v>160</v>
      </c>
      <c r="C173" s="139" t="s">
        <v>128</v>
      </c>
      <c r="D173" s="150" t="s">
        <v>464</v>
      </c>
      <c r="E173" s="154"/>
      <c r="F173" s="140">
        <v>1</v>
      </c>
      <c r="G173" s="140">
        <v>0</v>
      </c>
      <c r="H173" s="140">
        <v>0</v>
      </c>
      <c r="I173" s="140">
        <v>0</v>
      </c>
      <c r="J173" s="140"/>
      <c r="K173" s="140"/>
      <c r="L173" s="140"/>
      <c r="M173" s="140"/>
      <c r="N173" s="140"/>
      <c r="O173" s="140"/>
      <c r="P173" s="140"/>
      <c r="Q173" s="140"/>
      <c r="R173" s="151">
        <f t="shared" si="4"/>
        <v>1</v>
      </c>
      <c r="S173" s="140">
        <f t="shared" si="5"/>
        <v>4</v>
      </c>
    </row>
    <row r="174" spans="2:19" s="135" customFormat="1" ht="21" customHeight="1" x14ac:dyDescent="0.35">
      <c r="B174" s="156">
        <v>161</v>
      </c>
      <c r="C174" s="139" t="s">
        <v>280</v>
      </c>
      <c r="D174" s="150" t="s">
        <v>465</v>
      </c>
      <c r="E174" s="154"/>
      <c r="F174" s="140">
        <v>0</v>
      </c>
      <c r="G174" s="140">
        <v>1</v>
      </c>
      <c r="H174" s="166"/>
      <c r="I174" s="140">
        <v>0</v>
      </c>
      <c r="J174" s="140"/>
      <c r="K174" s="140"/>
      <c r="L174" s="140"/>
      <c r="M174" s="140"/>
      <c r="N174" s="140"/>
      <c r="O174" s="140"/>
      <c r="P174" s="140"/>
      <c r="Q174" s="140"/>
      <c r="R174" s="151">
        <f t="shared" si="4"/>
        <v>1</v>
      </c>
      <c r="S174" s="140">
        <f t="shared" si="5"/>
        <v>3</v>
      </c>
    </row>
    <row r="175" spans="2:19" s="135" customFormat="1" ht="21" customHeight="1" x14ac:dyDescent="0.35">
      <c r="B175" s="156">
        <v>162</v>
      </c>
      <c r="C175" s="139" t="s">
        <v>32</v>
      </c>
      <c r="D175" s="150" t="s">
        <v>467</v>
      </c>
      <c r="E175" s="140">
        <v>0</v>
      </c>
      <c r="F175" s="140">
        <v>1</v>
      </c>
      <c r="G175" s="140">
        <v>0</v>
      </c>
      <c r="H175" s="140">
        <v>0</v>
      </c>
      <c r="I175" s="140"/>
      <c r="J175" s="140"/>
      <c r="K175" s="140"/>
      <c r="L175" s="140"/>
      <c r="M175" s="140"/>
      <c r="N175" s="140"/>
      <c r="O175" s="140"/>
      <c r="P175" s="140"/>
      <c r="Q175" s="140"/>
      <c r="R175" s="151">
        <f t="shared" si="4"/>
        <v>1</v>
      </c>
      <c r="S175" s="140">
        <f t="shared" si="5"/>
        <v>4</v>
      </c>
    </row>
    <row r="176" spans="2:19" s="135" customFormat="1" ht="21" customHeight="1" x14ac:dyDescent="0.35">
      <c r="B176" s="156">
        <v>163</v>
      </c>
      <c r="C176" s="139" t="s">
        <v>32</v>
      </c>
      <c r="D176" s="150" t="s">
        <v>468</v>
      </c>
      <c r="E176" s="140">
        <v>0</v>
      </c>
      <c r="F176" s="140">
        <v>0</v>
      </c>
      <c r="G176" s="140">
        <v>0</v>
      </c>
      <c r="H176" s="140">
        <v>1</v>
      </c>
      <c r="I176" s="140"/>
      <c r="J176" s="140"/>
      <c r="K176" s="140"/>
      <c r="L176" s="140"/>
      <c r="M176" s="140"/>
      <c r="N176" s="140"/>
      <c r="O176" s="140"/>
      <c r="P176" s="140"/>
      <c r="Q176" s="140"/>
      <c r="R176" s="151">
        <f t="shared" si="4"/>
        <v>1</v>
      </c>
      <c r="S176" s="140">
        <f t="shared" si="5"/>
        <v>4</v>
      </c>
    </row>
    <row r="177" spans="2:19" s="135" customFormat="1" ht="21" customHeight="1" x14ac:dyDescent="0.35">
      <c r="B177" s="156">
        <v>164</v>
      </c>
      <c r="C177" s="139" t="s">
        <v>32</v>
      </c>
      <c r="D177" s="150" t="s">
        <v>469</v>
      </c>
      <c r="E177" s="140">
        <v>0</v>
      </c>
      <c r="F177" s="140">
        <v>1</v>
      </c>
      <c r="G177" s="140">
        <v>0</v>
      </c>
      <c r="H177" s="140">
        <v>0</v>
      </c>
      <c r="I177" s="140"/>
      <c r="J177" s="140"/>
      <c r="K177" s="140"/>
      <c r="L177" s="140"/>
      <c r="M177" s="140"/>
      <c r="N177" s="140"/>
      <c r="O177" s="140"/>
      <c r="P177" s="140"/>
      <c r="Q177" s="140"/>
      <c r="R177" s="151">
        <f t="shared" si="4"/>
        <v>1</v>
      </c>
      <c r="S177" s="140">
        <f t="shared" si="5"/>
        <v>4</v>
      </c>
    </row>
    <row r="178" spans="2:19" s="135" customFormat="1" ht="21" customHeight="1" x14ac:dyDescent="0.35">
      <c r="B178" s="156">
        <v>165</v>
      </c>
      <c r="C178" s="139" t="s">
        <v>139</v>
      </c>
      <c r="D178" s="150" t="s">
        <v>471</v>
      </c>
      <c r="E178" s="202"/>
      <c r="F178" s="140">
        <v>0</v>
      </c>
      <c r="G178" s="140">
        <v>1</v>
      </c>
      <c r="H178" s="154"/>
      <c r="I178" s="140"/>
      <c r="J178" s="140"/>
      <c r="K178" s="140"/>
      <c r="L178" s="140"/>
      <c r="M178" s="140"/>
      <c r="N178" s="140"/>
      <c r="O178" s="140"/>
      <c r="P178" s="140"/>
      <c r="Q178" s="140"/>
      <c r="R178" s="151">
        <f t="shared" si="4"/>
        <v>1</v>
      </c>
      <c r="S178" s="140">
        <f t="shared" si="5"/>
        <v>2</v>
      </c>
    </row>
    <row r="179" spans="2:19" s="135" customFormat="1" ht="21" customHeight="1" x14ac:dyDescent="0.35">
      <c r="B179" s="156">
        <v>166</v>
      </c>
      <c r="C179" s="139" t="s">
        <v>85</v>
      </c>
      <c r="D179" s="150" t="s">
        <v>472</v>
      </c>
      <c r="E179" s="202"/>
      <c r="F179" s="140">
        <v>0</v>
      </c>
      <c r="G179" s="140">
        <v>1</v>
      </c>
      <c r="H179" s="154"/>
      <c r="I179" s="140"/>
      <c r="J179" s="140"/>
      <c r="K179" s="140"/>
      <c r="L179" s="140"/>
      <c r="M179" s="140"/>
      <c r="N179" s="140"/>
      <c r="O179" s="140"/>
      <c r="P179" s="140"/>
      <c r="Q179" s="140"/>
      <c r="R179" s="151">
        <f t="shared" si="4"/>
        <v>1</v>
      </c>
      <c r="S179" s="140">
        <f t="shared" si="5"/>
        <v>2</v>
      </c>
    </row>
    <row r="180" spans="2:19" s="135" customFormat="1" ht="21" customHeight="1" x14ac:dyDescent="0.35">
      <c r="B180" s="156">
        <v>167</v>
      </c>
      <c r="C180" s="139" t="s">
        <v>85</v>
      </c>
      <c r="D180" s="150" t="s">
        <v>473</v>
      </c>
      <c r="E180" s="202"/>
      <c r="F180" s="140">
        <v>0</v>
      </c>
      <c r="G180" s="140">
        <v>1</v>
      </c>
      <c r="H180" s="154"/>
      <c r="I180" s="140"/>
      <c r="J180" s="140"/>
      <c r="K180" s="140"/>
      <c r="L180" s="140"/>
      <c r="M180" s="140"/>
      <c r="N180" s="140"/>
      <c r="O180" s="140"/>
      <c r="P180" s="140"/>
      <c r="Q180" s="140"/>
      <c r="R180" s="151">
        <f t="shared" si="4"/>
        <v>1</v>
      </c>
      <c r="S180" s="140">
        <f t="shared" si="5"/>
        <v>2</v>
      </c>
    </row>
    <row r="181" spans="2:19" s="135" customFormat="1" ht="21" customHeight="1" x14ac:dyDescent="0.35">
      <c r="B181" s="156">
        <v>168</v>
      </c>
      <c r="C181" s="139" t="s">
        <v>85</v>
      </c>
      <c r="D181" s="150" t="s">
        <v>474</v>
      </c>
      <c r="E181" s="202"/>
      <c r="F181" s="140">
        <v>0</v>
      </c>
      <c r="G181" s="140">
        <v>1</v>
      </c>
      <c r="H181" s="154"/>
      <c r="I181" s="140"/>
      <c r="J181" s="140"/>
      <c r="K181" s="140"/>
      <c r="L181" s="140"/>
      <c r="M181" s="140"/>
      <c r="N181" s="140"/>
      <c r="O181" s="140"/>
      <c r="P181" s="140"/>
      <c r="Q181" s="140"/>
      <c r="R181" s="151">
        <f t="shared" si="4"/>
        <v>1</v>
      </c>
      <c r="S181" s="140">
        <f t="shared" si="5"/>
        <v>2</v>
      </c>
    </row>
    <row r="182" spans="2:19" s="135" customFormat="1" ht="21" customHeight="1" x14ac:dyDescent="0.35">
      <c r="B182" s="156">
        <v>169</v>
      </c>
      <c r="C182" s="139" t="s">
        <v>85</v>
      </c>
      <c r="D182" s="150" t="s">
        <v>475</v>
      </c>
      <c r="E182" s="202"/>
      <c r="F182" s="140">
        <v>0</v>
      </c>
      <c r="G182" s="140">
        <v>1</v>
      </c>
      <c r="H182" s="154"/>
      <c r="I182" s="140"/>
      <c r="J182" s="140"/>
      <c r="K182" s="140"/>
      <c r="L182" s="140"/>
      <c r="M182" s="140"/>
      <c r="N182" s="140"/>
      <c r="O182" s="140"/>
      <c r="P182" s="140"/>
      <c r="Q182" s="140"/>
      <c r="R182" s="151">
        <f t="shared" si="4"/>
        <v>1</v>
      </c>
      <c r="S182" s="140">
        <f t="shared" si="5"/>
        <v>2</v>
      </c>
    </row>
    <row r="183" spans="2:19" s="135" customFormat="1" ht="21" customHeight="1" x14ac:dyDescent="0.35">
      <c r="B183" s="156">
        <v>170</v>
      </c>
      <c r="C183" s="139" t="s">
        <v>85</v>
      </c>
      <c r="D183" s="150" t="s">
        <v>476</v>
      </c>
      <c r="E183" s="202"/>
      <c r="F183" s="140">
        <v>1</v>
      </c>
      <c r="G183" s="140">
        <v>0</v>
      </c>
      <c r="H183" s="154"/>
      <c r="I183" s="140"/>
      <c r="J183" s="140"/>
      <c r="K183" s="140"/>
      <c r="L183" s="140"/>
      <c r="M183" s="140"/>
      <c r="N183" s="140"/>
      <c r="O183" s="140"/>
      <c r="P183" s="140"/>
      <c r="Q183" s="140"/>
      <c r="R183" s="151">
        <f t="shared" si="4"/>
        <v>1</v>
      </c>
      <c r="S183" s="140">
        <f t="shared" si="5"/>
        <v>2</v>
      </c>
    </row>
    <row r="184" spans="2:19" s="135" customFormat="1" ht="21" customHeight="1" x14ac:dyDescent="0.35">
      <c r="B184" s="156">
        <v>171</v>
      </c>
      <c r="C184" s="139" t="s">
        <v>85</v>
      </c>
      <c r="D184" s="150" t="s">
        <v>477</v>
      </c>
      <c r="E184" s="202"/>
      <c r="F184" s="140">
        <v>1</v>
      </c>
      <c r="G184" s="140">
        <v>0</v>
      </c>
      <c r="H184" s="154"/>
      <c r="I184" s="140"/>
      <c r="J184" s="140"/>
      <c r="K184" s="140"/>
      <c r="L184" s="140"/>
      <c r="M184" s="140"/>
      <c r="N184" s="140"/>
      <c r="O184" s="140"/>
      <c r="P184" s="140"/>
      <c r="Q184" s="140"/>
      <c r="R184" s="151">
        <f t="shared" si="4"/>
        <v>1</v>
      </c>
      <c r="S184" s="140">
        <f t="shared" si="5"/>
        <v>2</v>
      </c>
    </row>
    <row r="185" spans="2:19" s="135" customFormat="1" ht="21" customHeight="1" x14ac:dyDescent="0.35">
      <c r="B185" s="156">
        <v>172</v>
      </c>
      <c r="C185" s="139"/>
      <c r="D185" s="150" t="s">
        <v>500</v>
      </c>
      <c r="E185" s="202"/>
      <c r="F185" s="140">
        <v>0</v>
      </c>
      <c r="G185" s="140">
        <v>0</v>
      </c>
      <c r="H185" s="140">
        <v>1</v>
      </c>
      <c r="I185" s="140"/>
      <c r="J185" s="140"/>
      <c r="K185" s="140"/>
      <c r="L185" s="140"/>
      <c r="M185" s="140"/>
      <c r="N185" s="140"/>
      <c r="O185" s="140"/>
      <c r="P185" s="140"/>
      <c r="Q185" s="140"/>
      <c r="R185" s="151">
        <f t="shared" si="4"/>
        <v>1</v>
      </c>
      <c r="S185" s="140">
        <f t="shared" si="5"/>
        <v>3</v>
      </c>
    </row>
    <row r="186" spans="2:19" s="135" customFormat="1" ht="21" customHeight="1" x14ac:dyDescent="0.35">
      <c r="B186" s="156">
        <v>173</v>
      </c>
      <c r="C186" s="139" t="s">
        <v>84</v>
      </c>
      <c r="D186" s="150" t="s">
        <v>478</v>
      </c>
      <c r="E186" s="202"/>
      <c r="F186" s="140">
        <v>1</v>
      </c>
      <c r="G186" s="140">
        <v>0</v>
      </c>
      <c r="H186" s="154"/>
      <c r="I186" s="140"/>
      <c r="J186" s="140"/>
      <c r="K186" s="140"/>
      <c r="L186" s="140"/>
      <c r="M186" s="140"/>
      <c r="N186" s="140"/>
      <c r="O186" s="140"/>
      <c r="P186" s="140"/>
      <c r="Q186" s="140"/>
      <c r="R186" s="151">
        <f t="shared" si="4"/>
        <v>1</v>
      </c>
      <c r="S186" s="140">
        <f t="shared" si="5"/>
        <v>2</v>
      </c>
    </row>
    <row r="187" spans="2:19" s="135" customFormat="1" ht="21" customHeight="1" x14ac:dyDescent="0.35">
      <c r="B187" s="156">
        <v>174</v>
      </c>
      <c r="C187" s="139" t="s">
        <v>27</v>
      </c>
      <c r="D187" s="150" t="s">
        <v>479</v>
      </c>
      <c r="E187" s="202"/>
      <c r="F187" s="140">
        <v>1</v>
      </c>
      <c r="G187" s="154"/>
      <c r="H187" s="154"/>
      <c r="I187" s="140">
        <v>0</v>
      </c>
      <c r="J187" s="140"/>
      <c r="K187" s="140"/>
      <c r="L187" s="140"/>
      <c r="M187" s="140"/>
      <c r="N187" s="140"/>
      <c r="O187" s="140"/>
      <c r="P187" s="140"/>
      <c r="Q187" s="140"/>
      <c r="R187" s="151">
        <f t="shared" si="4"/>
        <v>1</v>
      </c>
      <c r="S187" s="140">
        <f t="shared" si="5"/>
        <v>2</v>
      </c>
    </row>
    <row r="188" spans="2:19" s="135" customFormat="1" ht="21" customHeight="1" x14ac:dyDescent="0.35">
      <c r="B188" s="156">
        <v>175</v>
      </c>
      <c r="C188" s="139" t="s">
        <v>27</v>
      </c>
      <c r="D188" s="150" t="s">
        <v>504</v>
      </c>
      <c r="E188" s="202"/>
      <c r="F188" s="140">
        <v>0</v>
      </c>
      <c r="G188" s="154"/>
      <c r="H188" s="140">
        <v>1</v>
      </c>
      <c r="I188" s="140">
        <v>0</v>
      </c>
      <c r="J188" s="140"/>
      <c r="K188" s="140"/>
      <c r="L188" s="140"/>
      <c r="M188" s="140"/>
      <c r="N188" s="140"/>
      <c r="O188" s="140"/>
      <c r="P188" s="140"/>
      <c r="Q188" s="140"/>
      <c r="R188" s="151">
        <f t="shared" si="4"/>
        <v>1</v>
      </c>
      <c r="S188" s="140">
        <f t="shared" si="5"/>
        <v>3</v>
      </c>
    </row>
    <row r="189" spans="2:19" s="135" customFormat="1" ht="21" customHeight="1" x14ac:dyDescent="0.35">
      <c r="B189" s="156">
        <v>176</v>
      </c>
      <c r="C189" s="139" t="s">
        <v>27</v>
      </c>
      <c r="D189" s="150" t="s">
        <v>505</v>
      </c>
      <c r="E189" s="202"/>
      <c r="F189" s="140">
        <v>0</v>
      </c>
      <c r="G189" s="154"/>
      <c r="H189" s="140">
        <v>1</v>
      </c>
      <c r="I189" s="140">
        <v>0</v>
      </c>
      <c r="J189" s="140"/>
      <c r="K189" s="140"/>
      <c r="L189" s="140"/>
      <c r="M189" s="140"/>
      <c r="N189" s="140"/>
      <c r="O189" s="140"/>
      <c r="P189" s="140"/>
      <c r="Q189" s="140"/>
      <c r="R189" s="151">
        <f t="shared" si="4"/>
        <v>1</v>
      </c>
      <c r="S189" s="140">
        <f t="shared" si="5"/>
        <v>3</v>
      </c>
    </row>
    <row r="190" spans="2:19" s="135" customFormat="1" ht="21" customHeight="1" x14ac:dyDescent="0.35">
      <c r="B190" s="156">
        <v>177</v>
      </c>
      <c r="C190" s="139" t="s">
        <v>27</v>
      </c>
      <c r="D190" s="150" t="s">
        <v>480</v>
      </c>
      <c r="E190" s="202"/>
      <c r="F190" s="140">
        <v>1</v>
      </c>
      <c r="G190" s="154"/>
      <c r="H190" s="154"/>
      <c r="I190" s="140">
        <v>0</v>
      </c>
      <c r="J190" s="140"/>
      <c r="K190" s="140"/>
      <c r="L190" s="140"/>
      <c r="M190" s="140"/>
      <c r="N190" s="140"/>
      <c r="O190" s="140"/>
      <c r="P190" s="140"/>
      <c r="Q190" s="140"/>
      <c r="R190" s="151">
        <f t="shared" si="4"/>
        <v>1</v>
      </c>
      <c r="S190" s="140">
        <f t="shared" si="5"/>
        <v>2</v>
      </c>
    </row>
    <row r="191" spans="2:19" s="135" customFormat="1" ht="21" customHeight="1" x14ac:dyDescent="0.35">
      <c r="B191" s="156">
        <v>178</v>
      </c>
      <c r="C191" s="139" t="s">
        <v>89</v>
      </c>
      <c r="D191" s="150" t="s">
        <v>481</v>
      </c>
      <c r="E191" s="202"/>
      <c r="F191" s="140">
        <v>1</v>
      </c>
      <c r="G191" s="140">
        <v>0</v>
      </c>
      <c r="H191" s="154"/>
      <c r="I191" s="140">
        <v>0</v>
      </c>
      <c r="J191" s="140"/>
      <c r="K191" s="140"/>
      <c r="L191" s="140"/>
      <c r="M191" s="140"/>
      <c r="N191" s="140"/>
      <c r="O191" s="140"/>
      <c r="P191" s="140"/>
      <c r="Q191" s="140"/>
      <c r="R191" s="151">
        <f t="shared" si="4"/>
        <v>1</v>
      </c>
      <c r="S191" s="140">
        <f t="shared" si="5"/>
        <v>3</v>
      </c>
    </row>
    <row r="192" spans="2:19" s="135" customFormat="1" ht="21" customHeight="1" x14ac:dyDescent="0.35">
      <c r="B192" s="156">
        <v>179</v>
      </c>
      <c r="C192" s="139" t="s">
        <v>89</v>
      </c>
      <c r="D192" s="150" t="s">
        <v>292</v>
      </c>
      <c r="E192" s="202"/>
      <c r="F192" s="140">
        <v>1</v>
      </c>
      <c r="G192" s="140">
        <v>0</v>
      </c>
      <c r="H192" s="154"/>
      <c r="I192" s="140">
        <v>0</v>
      </c>
      <c r="J192" s="140"/>
      <c r="K192" s="140"/>
      <c r="L192" s="140"/>
      <c r="M192" s="140"/>
      <c r="N192" s="140"/>
      <c r="O192" s="140"/>
      <c r="P192" s="140"/>
      <c r="Q192" s="140"/>
      <c r="R192" s="151">
        <f t="shared" si="4"/>
        <v>1</v>
      </c>
      <c r="S192" s="140">
        <f t="shared" si="5"/>
        <v>3</v>
      </c>
    </row>
    <row r="193" spans="2:19" s="135" customFormat="1" ht="21" customHeight="1" x14ac:dyDescent="0.35">
      <c r="B193" s="156">
        <v>180</v>
      </c>
      <c r="C193" s="139" t="s">
        <v>89</v>
      </c>
      <c r="D193" s="150" t="s">
        <v>568</v>
      </c>
      <c r="E193" s="202"/>
      <c r="F193" s="140">
        <v>0</v>
      </c>
      <c r="G193" s="140">
        <v>0</v>
      </c>
      <c r="H193" s="154"/>
      <c r="I193" s="140">
        <v>1</v>
      </c>
      <c r="J193" s="140"/>
      <c r="K193" s="140"/>
      <c r="L193" s="140"/>
      <c r="M193" s="140"/>
      <c r="N193" s="140"/>
      <c r="O193" s="140"/>
      <c r="P193" s="140"/>
      <c r="Q193" s="140"/>
      <c r="R193" s="151"/>
      <c r="S193" s="140"/>
    </row>
    <row r="194" spans="2:19" s="135" customFormat="1" ht="21" customHeight="1" x14ac:dyDescent="0.35">
      <c r="B194" s="156">
        <v>181</v>
      </c>
      <c r="C194" s="139" t="s">
        <v>89</v>
      </c>
      <c r="D194" s="150" t="s">
        <v>482</v>
      </c>
      <c r="E194" s="202"/>
      <c r="F194" s="140">
        <v>0</v>
      </c>
      <c r="G194" s="140">
        <v>1</v>
      </c>
      <c r="H194" s="154"/>
      <c r="I194" s="140">
        <v>0</v>
      </c>
      <c r="J194" s="140"/>
      <c r="K194" s="140"/>
      <c r="L194" s="140"/>
      <c r="M194" s="140"/>
      <c r="N194" s="140"/>
      <c r="O194" s="140"/>
      <c r="P194" s="140"/>
      <c r="Q194" s="140"/>
      <c r="R194" s="151">
        <f t="shared" si="4"/>
        <v>1</v>
      </c>
      <c r="S194" s="140">
        <f t="shared" si="5"/>
        <v>3</v>
      </c>
    </row>
    <row r="195" spans="2:19" s="135" customFormat="1" ht="21" customHeight="1" x14ac:dyDescent="0.35">
      <c r="B195" s="156">
        <v>182</v>
      </c>
      <c r="C195" s="139" t="s">
        <v>89</v>
      </c>
      <c r="D195" s="150" t="s">
        <v>294</v>
      </c>
      <c r="E195" s="202"/>
      <c r="F195" s="140">
        <v>1</v>
      </c>
      <c r="G195" s="140">
        <v>0</v>
      </c>
      <c r="H195" s="154"/>
      <c r="I195" s="140">
        <v>0</v>
      </c>
      <c r="J195" s="140"/>
      <c r="K195" s="140"/>
      <c r="L195" s="140"/>
      <c r="M195" s="140"/>
      <c r="N195" s="140"/>
      <c r="O195" s="140"/>
      <c r="P195" s="140"/>
      <c r="Q195" s="140"/>
      <c r="R195" s="151">
        <f t="shared" si="4"/>
        <v>1</v>
      </c>
      <c r="S195" s="140">
        <f t="shared" si="5"/>
        <v>3</v>
      </c>
    </row>
    <row r="196" spans="2:19" s="135" customFormat="1" ht="21" customHeight="1" x14ac:dyDescent="0.35">
      <c r="B196" s="156">
        <v>183</v>
      </c>
      <c r="C196" s="139" t="s">
        <v>132</v>
      </c>
      <c r="D196" s="150" t="s">
        <v>483</v>
      </c>
      <c r="E196" s="202"/>
      <c r="F196" s="140">
        <v>0</v>
      </c>
      <c r="G196" s="140">
        <v>1</v>
      </c>
      <c r="H196" s="154"/>
      <c r="I196" s="140"/>
      <c r="J196" s="140"/>
      <c r="K196" s="140"/>
      <c r="L196" s="140"/>
      <c r="M196" s="140"/>
      <c r="N196" s="140"/>
      <c r="O196" s="140"/>
      <c r="P196" s="140"/>
      <c r="Q196" s="140"/>
      <c r="R196" s="151">
        <f t="shared" si="4"/>
        <v>1</v>
      </c>
      <c r="S196" s="140">
        <f t="shared" si="5"/>
        <v>2</v>
      </c>
    </row>
    <row r="197" spans="2:19" s="135" customFormat="1" ht="21" customHeight="1" x14ac:dyDescent="0.35">
      <c r="B197" s="156">
        <v>184</v>
      </c>
      <c r="C197" s="139" t="s">
        <v>132</v>
      </c>
      <c r="D197" s="150" t="s">
        <v>296</v>
      </c>
      <c r="E197" s="202"/>
      <c r="F197" s="140">
        <v>0</v>
      </c>
      <c r="G197" s="140">
        <v>1</v>
      </c>
      <c r="H197" s="154"/>
      <c r="I197" s="140"/>
      <c r="J197" s="140"/>
      <c r="K197" s="140"/>
      <c r="L197" s="140"/>
      <c r="M197" s="140"/>
      <c r="N197" s="140"/>
      <c r="O197" s="140"/>
      <c r="P197" s="140"/>
      <c r="Q197" s="140"/>
      <c r="R197" s="151">
        <f t="shared" si="4"/>
        <v>1</v>
      </c>
      <c r="S197" s="140">
        <f t="shared" si="5"/>
        <v>2</v>
      </c>
    </row>
    <row r="198" spans="2:19" s="135" customFormat="1" ht="21" customHeight="1" x14ac:dyDescent="0.35">
      <c r="B198" s="156">
        <v>185</v>
      </c>
      <c r="C198" s="139" t="s">
        <v>129</v>
      </c>
      <c r="D198" s="150" t="s">
        <v>496</v>
      </c>
      <c r="E198" s="202"/>
      <c r="F198" s="154"/>
      <c r="G198" s="140">
        <v>0</v>
      </c>
      <c r="H198" s="140">
        <v>1</v>
      </c>
      <c r="I198" s="140">
        <v>0</v>
      </c>
      <c r="J198" s="140"/>
      <c r="K198" s="140"/>
      <c r="L198" s="140"/>
      <c r="M198" s="140"/>
      <c r="N198" s="140"/>
      <c r="O198" s="140"/>
      <c r="P198" s="140"/>
      <c r="Q198" s="140"/>
      <c r="R198" s="151">
        <f t="shared" si="4"/>
        <v>1</v>
      </c>
      <c r="S198" s="140">
        <f t="shared" si="5"/>
        <v>3</v>
      </c>
    </row>
    <row r="199" spans="2:19" s="135" customFormat="1" ht="21" customHeight="1" x14ac:dyDescent="0.35">
      <c r="B199" s="156">
        <v>186</v>
      </c>
      <c r="C199" s="139" t="s">
        <v>129</v>
      </c>
      <c r="D199" s="150" t="s">
        <v>497</v>
      </c>
      <c r="E199" s="202"/>
      <c r="F199" s="154"/>
      <c r="G199" s="140">
        <v>0</v>
      </c>
      <c r="H199" s="140">
        <v>1</v>
      </c>
      <c r="I199" s="140">
        <v>0</v>
      </c>
      <c r="J199" s="140"/>
      <c r="K199" s="140"/>
      <c r="L199" s="140"/>
      <c r="M199" s="140"/>
      <c r="N199" s="140"/>
      <c r="O199" s="140"/>
      <c r="P199" s="140"/>
      <c r="Q199" s="140"/>
      <c r="R199" s="151">
        <f t="shared" si="4"/>
        <v>1</v>
      </c>
      <c r="S199" s="140">
        <f t="shared" si="5"/>
        <v>3</v>
      </c>
    </row>
    <row r="200" spans="2:19" ht="18.75" x14ac:dyDescent="0.2">
      <c r="B200" s="156">
        <v>187</v>
      </c>
      <c r="C200" s="139" t="s">
        <v>87</v>
      </c>
      <c r="D200" s="150" t="s">
        <v>563</v>
      </c>
      <c r="E200" s="202"/>
      <c r="F200" s="154"/>
      <c r="G200" s="140">
        <v>0</v>
      </c>
      <c r="H200" s="140">
        <v>0</v>
      </c>
      <c r="I200" s="140">
        <v>1</v>
      </c>
      <c r="J200" s="140"/>
      <c r="K200" s="140"/>
      <c r="L200" s="140"/>
      <c r="M200" s="140"/>
      <c r="N200" s="140"/>
      <c r="O200" s="140"/>
      <c r="P200" s="140"/>
      <c r="Q200" s="140"/>
      <c r="R200" s="151">
        <f t="shared" ref="R200" si="6">SUM(E200:Q200)</f>
        <v>1</v>
      </c>
      <c r="S200" s="140">
        <f t="shared" ref="S200" si="7">COUNT(E200:Q200)</f>
        <v>3</v>
      </c>
    </row>
    <row r="201" spans="2:19" ht="18.75" x14ac:dyDescent="0.2">
      <c r="B201" s="156">
        <v>188</v>
      </c>
      <c r="C201" s="139" t="s">
        <v>139</v>
      </c>
      <c r="D201" s="150" t="s">
        <v>564</v>
      </c>
      <c r="E201" s="202"/>
      <c r="F201" s="154"/>
      <c r="G201" s="140">
        <v>0</v>
      </c>
      <c r="H201" s="140">
        <v>0</v>
      </c>
      <c r="I201" s="140">
        <v>2</v>
      </c>
      <c r="J201" s="140"/>
      <c r="K201" s="140"/>
      <c r="L201" s="140"/>
      <c r="M201" s="140"/>
      <c r="N201" s="140"/>
      <c r="O201" s="140"/>
      <c r="P201" s="140"/>
      <c r="Q201" s="140"/>
      <c r="R201" s="151">
        <f t="shared" ref="R201" si="8">SUM(E201:Q201)</f>
        <v>2</v>
      </c>
      <c r="S201" s="140">
        <f t="shared" ref="S201" si="9">COUNT(E201:Q201)</f>
        <v>3</v>
      </c>
    </row>
    <row r="202" spans="2:19" ht="18.75" x14ac:dyDescent="0.2">
      <c r="B202" s="156">
        <v>189</v>
      </c>
      <c r="C202" s="139" t="s">
        <v>280</v>
      </c>
      <c r="D202" s="150" t="s">
        <v>549</v>
      </c>
      <c r="E202" s="202"/>
      <c r="F202" s="154"/>
      <c r="G202" s="140">
        <v>0</v>
      </c>
      <c r="H202" s="140">
        <v>0</v>
      </c>
      <c r="I202" s="140">
        <v>2</v>
      </c>
      <c r="J202" s="140"/>
      <c r="K202" s="140"/>
      <c r="L202" s="140"/>
      <c r="M202" s="140"/>
      <c r="N202" s="140"/>
      <c r="O202" s="140"/>
      <c r="P202" s="140"/>
      <c r="Q202" s="140"/>
      <c r="R202" s="151">
        <f t="shared" ref="R202" si="10">SUM(E202:Q202)</f>
        <v>2</v>
      </c>
      <c r="S202" s="140">
        <f t="shared" ref="S202" si="11">COUNT(E202:Q202)</f>
        <v>3</v>
      </c>
    </row>
  </sheetData>
  <sheetProtection algorithmName="SHA-512" hashValue="2dlLmbRU0YuTawjV+0jDsC1eC9X3ATjgKLDtu7XnGM+/6DsPrPlisj7s4c5uNqvy1fn4TLLimGW4voFHeYkKZQ==" saltValue="Ym3F/aJyOY8aXGDIK8t9JA==" spinCount="100000" sheet="1" objects="1" scenarios="1"/>
  <mergeCells count="6">
    <mergeCell ref="E12:Q12"/>
    <mergeCell ref="P2:S2"/>
    <mergeCell ref="P3:S3"/>
    <mergeCell ref="P4:S4"/>
    <mergeCell ref="R8:S8"/>
    <mergeCell ref="A9:S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42"/>
  <sheetViews>
    <sheetView tabSelected="1" topLeftCell="A35" workbookViewId="0">
      <selection activeCell="E42" sqref="E42"/>
    </sheetView>
  </sheetViews>
  <sheetFormatPr baseColWidth="10" defaultColWidth="10.7109375" defaultRowHeight="15" x14ac:dyDescent="0.25"/>
  <cols>
    <col min="1" max="1" width="6.85546875" customWidth="1"/>
    <col min="2" max="2" width="23.28515625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481" t="s">
        <v>197</v>
      </c>
      <c r="C6" s="481"/>
      <c r="D6" s="481"/>
      <c r="E6" s="481"/>
      <c r="F6" s="481"/>
      <c r="G6" s="481"/>
    </row>
    <row r="7" spans="1:7" ht="27.75" x14ac:dyDescent="0.25">
      <c r="A7" s="482" t="s">
        <v>189</v>
      </c>
      <c r="B7" s="482"/>
      <c r="C7" s="482"/>
      <c r="D7" s="482"/>
      <c r="E7" s="482"/>
      <c r="F7" s="482"/>
      <c r="G7" s="482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483" t="s">
        <v>155</v>
      </c>
      <c r="B9" s="483" t="s">
        <v>0</v>
      </c>
      <c r="C9" s="483" t="s">
        <v>190</v>
      </c>
      <c r="D9" s="483" t="s">
        <v>191</v>
      </c>
      <c r="E9" s="483" t="s">
        <v>192</v>
      </c>
      <c r="F9" s="483" t="s">
        <v>193</v>
      </c>
      <c r="G9" s="483" t="s">
        <v>194</v>
      </c>
    </row>
    <row r="10" spans="1:7" x14ac:dyDescent="0.25">
      <c r="A10" s="483"/>
      <c r="B10" s="483"/>
      <c r="C10" s="483"/>
      <c r="D10" s="483"/>
      <c r="E10" s="483"/>
      <c r="F10" s="483"/>
      <c r="G10" s="483"/>
    </row>
    <row r="11" spans="1:7" ht="45" x14ac:dyDescent="0.25">
      <c r="A11" s="136">
        <v>1</v>
      </c>
      <c r="B11" s="137" t="s">
        <v>146</v>
      </c>
      <c r="C11" s="165" t="s">
        <v>195</v>
      </c>
      <c r="D11" s="162" t="s">
        <v>248</v>
      </c>
      <c r="E11" s="161" t="s">
        <v>250</v>
      </c>
      <c r="F11" s="179">
        <v>3</v>
      </c>
      <c r="G11" s="161" t="s">
        <v>334</v>
      </c>
    </row>
    <row r="12" spans="1:7" ht="36" x14ac:dyDescent="0.25">
      <c r="A12" s="136">
        <v>2</v>
      </c>
      <c r="B12" s="169" t="s">
        <v>29</v>
      </c>
      <c r="C12" s="188" t="s">
        <v>196</v>
      </c>
      <c r="D12" s="170" t="s">
        <v>251</v>
      </c>
      <c r="E12" s="171" t="s">
        <v>249</v>
      </c>
      <c r="F12" s="185">
        <v>1</v>
      </c>
      <c r="G12" s="171" t="s">
        <v>247</v>
      </c>
    </row>
    <row r="13" spans="1:7" ht="36" x14ac:dyDescent="0.25">
      <c r="A13" s="136">
        <v>3</v>
      </c>
      <c r="B13" s="172" t="s">
        <v>246</v>
      </c>
      <c r="C13" s="191" t="s">
        <v>237</v>
      </c>
      <c r="D13" s="170" t="s">
        <v>252</v>
      </c>
      <c r="E13" s="173" t="s">
        <v>253</v>
      </c>
      <c r="F13" s="185">
        <v>1</v>
      </c>
      <c r="G13" s="171" t="s">
        <v>254</v>
      </c>
    </row>
    <row r="14" spans="1:7" ht="36" x14ac:dyDescent="0.25">
      <c r="A14" s="136">
        <v>4</v>
      </c>
      <c r="B14" s="169" t="s">
        <v>264</v>
      </c>
      <c r="C14" s="188" t="s">
        <v>263</v>
      </c>
      <c r="D14" s="170" t="s">
        <v>252</v>
      </c>
      <c r="E14" s="173" t="s">
        <v>253</v>
      </c>
      <c r="F14" s="185">
        <v>1</v>
      </c>
      <c r="G14" s="189" t="s">
        <v>265</v>
      </c>
    </row>
    <row r="15" spans="1:7" ht="36" x14ac:dyDescent="0.25">
      <c r="A15" s="136">
        <v>5</v>
      </c>
      <c r="B15" s="192" t="s">
        <v>126</v>
      </c>
      <c r="C15" s="191" t="s">
        <v>283</v>
      </c>
      <c r="D15" s="170" t="s">
        <v>252</v>
      </c>
      <c r="E15" s="173" t="s">
        <v>253</v>
      </c>
      <c r="F15" s="185">
        <v>1</v>
      </c>
      <c r="G15" s="193" t="s">
        <v>276</v>
      </c>
    </row>
    <row r="16" spans="1:7" ht="36" x14ac:dyDescent="0.25">
      <c r="A16" s="136">
        <v>6</v>
      </c>
      <c r="B16" s="169" t="s">
        <v>125</v>
      </c>
      <c r="C16" s="188" t="s">
        <v>234</v>
      </c>
      <c r="D16" s="170" t="s">
        <v>252</v>
      </c>
      <c r="E16" s="173" t="s">
        <v>253</v>
      </c>
      <c r="F16" s="185">
        <v>1</v>
      </c>
      <c r="G16" s="171" t="s">
        <v>277</v>
      </c>
    </row>
    <row r="17" spans="1:7" ht="45" x14ac:dyDescent="0.25">
      <c r="A17" s="136">
        <v>7</v>
      </c>
      <c r="B17" s="137" t="s">
        <v>87</v>
      </c>
      <c r="C17" s="165" t="s">
        <v>297</v>
      </c>
      <c r="D17" s="162" t="s">
        <v>252</v>
      </c>
      <c r="E17" s="138" t="s">
        <v>253</v>
      </c>
      <c r="F17" s="166">
        <v>3</v>
      </c>
      <c r="G17" s="161" t="s">
        <v>327</v>
      </c>
    </row>
    <row r="18" spans="1:7" ht="36" x14ac:dyDescent="0.25">
      <c r="A18" s="136">
        <v>8</v>
      </c>
      <c r="B18" s="190" t="s">
        <v>305</v>
      </c>
      <c r="C18" s="191" t="s">
        <v>273</v>
      </c>
      <c r="D18" s="170" t="s">
        <v>252</v>
      </c>
      <c r="E18" s="173" t="s">
        <v>253</v>
      </c>
      <c r="F18" s="185">
        <v>1</v>
      </c>
      <c r="G18" s="171" t="s">
        <v>306</v>
      </c>
    </row>
    <row r="19" spans="1:7" ht="36" x14ac:dyDescent="0.25">
      <c r="A19" s="136">
        <v>9</v>
      </c>
      <c r="B19" s="190" t="s">
        <v>86</v>
      </c>
      <c r="C19" s="191" t="s">
        <v>256</v>
      </c>
      <c r="D19" s="170" t="s">
        <v>252</v>
      </c>
      <c r="E19" s="193" t="s">
        <v>316</v>
      </c>
      <c r="F19" s="185">
        <v>1</v>
      </c>
      <c r="G19" s="171" t="s">
        <v>312</v>
      </c>
    </row>
    <row r="20" spans="1:7" ht="36" x14ac:dyDescent="0.25">
      <c r="A20" s="136">
        <v>10</v>
      </c>
      <c r="B20" s="190" t="s">
        <v>147</v>
      </c>
      <c r="C20" s="191" t="s">
        <v>224</v>
      </c>
      <c r="D20" s="170" t="s">
        <v>252</v>
      </c>
      <c r="E20" s="173" t="s">
        <v>253</v>
      </c>
      <c r="F20" s="185">
        <v>1</v>
      </c>
      <c r="G20" s="171" t="s">
        <v>326</v>
      </c>
    </row>
    <row r="21" spans="1:7" ht="36" x14ac:dyDescent="0.25">
      <c r="A21" s="136">
        <v>11</v>
      </c>
      <c r="B21" s="184" t="s">
        <v>43</v>
      </c>
      <c r="C21" s="165" t="s">
        <v>285</v>
      </c>
      <c r="D21" s="162" t="s">
        <v>252</v>
      </c>
      <c r="E21" s="161" t="s">
        <v>316</v>
      </c>
      <c r="F21" s="166">
        <v>1</v>
      </c>
      <c r="G21" s="140" t="s">
        <v>329</v>
      </c>
    </row>
    <row r="22" spans="1:7" ht="36" x14ac:dyDescent="0.25">
      <c r="A22" s="136">
        <v>12</v>
      </c>
      <c r="B22" s="190" t="s">
        <v>231</v>
      </c>
      <c r="C22" s="191" t="s">
        <v>242</v>
      </c>
      <c r="D22" s="170" t="s">
        <v>252</v>
      </c>
      <c r="E22" s="193" t="s">
        <v>316</v>
      </c>
      <c r="F22" s="185">
        <v>1</v>
      </c>
      <c r="G22" s="171" t="s">
        <v>332</v>
      </c>
    </row>
    <row r="23" spans="1:7" ht="36" x14ac:dyDescent="0.25">
      <c r="A23" s="136">
        <v>13</v>
      </c>
      <c r="B23" s="196" t="s">
        <v>133</v>
      </c>
      <c r="C23" s="165" t="s">
        <v>333</v>
      </c>
      <c r="D23" s="478" t="s">
        <v>570</v>
      </c>
      <c r="E23" s="479"/>
      <c r="F23" s="479"/>
      <c r="G23" s="480"/>
    </row>
    <row r="24" spans="1:7" ht="36" x14ac:dyDescent="0.25">
      <c r="A24" s="136">
        <v>14</v>
      </c>
      <c r="B24" s="184" t="s">
        <v>346</v>
      </c>
      <c r="C24" s="165" t="s">
        <v>292</v>
      </c>
      <c r="D24" s="162" t="s">
        <v>252</v>
      </c>
      <c r="E24" s="161" t="s">
        <v>316</v>
      </c>
      <c r="F24" s="166">
        <v>1</v>
      </c>
      <c r="G24" s="140" t="s">
        <v>329</v>
      </c>
    </row>
    <row r="25" spans="1:7" ht="36" x14ac:dyDescent="0.25">
      <c r="A25" s="136">
        <v>15</v>
      </c>
      <c r="B25" s="184" t="s">
        <v>132</v>
      </c>
      <c r="C25" s="165" t="s">
        <v>296</v>
      </c>
      <c r="D25" s="162" t="s">
        <v>252</v>
      </c>
      <c r="E25" s="161" t="s">
        <v>316</v>
      </c>
      <c r="F25" s="166">
        <v>1</v>
      </c>
      <c r="G25" s="140" t="s">
        <v>345</v>
      </c>
    </row>
    <row r="26" spans="1:7" ht="36" x14ac:dyDescent="0.25">
      <c r="A26" s="136">
        <v>16</v>
      </c>
      <c r="B26" s="206" t="s">
        <v>29</v>
      </c>
      <c r="C26" s="207" t="s">
        <v>196</v>
      </c>
      <c r="D26" s="208" t="s">
        <v>251</v>
      </c>
      <c r="E26" s="209" t="s">
        <v>347</v>
      </c>
      <c r="F26" s="185">
        <v>1</v>
      </c>
      <c r="G26" s="171" t="s">
        <v>348</v>
      </c>
    </row>
    <row r="27" spans="1:7" ht="36" x14ac:dyDescent="0.25">
      <c r="A27" s="136">
        <v>17</v>
      </c>
      <c r="B27" s="206" t="s">
        <v>29</v>
      </c>
      <c r="C27" s="207" t="s">
        <v>211</v>
      </c>
      <c r="D27" s="208" t="s">
        <v>251</v>
      </c>
      <c r="E27" s="193" t="s">
        <v>316</v>
      </c>
      <c r="F27" s="185">
        <v>1</v>
      </c>
      <c r="G27" s="171" t="s">
        <v>348</v>
      </c>
    </row>
    <row r="28" spans="1:7" ht="36" x14ac:dyDescent="0.25">
      <c r="A28" s="136">
        <v>18</v>
      </c>
      <c r="B28" s="206" t="s">
        <v>20</v>
      </c>
      <c r="C28" s="207" t="s">
        <v>261</v>
      </c>
      <c r="D28" s="208" t="s">
        <v>251</v>
      </c>
      <c r="E28" s="193" t="s">
        <v>316</v>
      </c>
      <c r="F28" s="185">
        <v>1</v>
      </c>
      <c r="G28" s="171" t="s">
        <v>348</v>
      </c>
    </row>
    <row r="29" spans="1:7" ht="36" x14ac:dyDescent="0.25">
      <c r="A29" s="136">
        <v>19</v>
      </c>
      <c r="B29" s="206" t="s">
        <v>20</v>
      </c>
      <c r="C29" s="207" t="s">
        <v>311</v>
      </c>
      <c r="D29" s="208" t="s">
        <v>251</v>
      </c>
      <c r="E29" s="193" t="s">
        <v>316</v>
      </c>
      <c r="F29" s="185">
        <v>1</v>
      </c>
      <c r="G29" s="171" t="s">
        <v>348</v>
      </c>
    </row>
    <row r="30" spans="1:7" ht="45" x14ac:dyDescent="0.25">
      <c r="A30" s="136">
        <v>19</v>
      </c>
      <c r="B30" s="206" t="s">
        <v>20</v>
      </c>
      <c r="C30" s="207" t="s">
        <v>487</v>
      </c>
      <c r="D30" s="170" t="s">
        <v>489</v>
      </c>
      <c r="E30" s="193" t="s">
        <v>490</v>
      </c>
      <c r="F30" s="209" t="s">
        <v>488</v>
      </c>
      <c r="G30" s="171" t="s">
        <v>348</v>
      </c>
    </row>
    <row r="31" spans="1:7" ht="36" x14ac:dyDescent="0.25">
      <c r="A31" s="136">
        <v>20</v>
      </c>
      <c r="B31" s="204" t="s">
        <v>93</v>
      </c>
      <c r="C31" s="199" t="s">
        <v>317</v>
      </c>
      <c r="D31" s="162" t="s">
        <v>252</v>
      </c>
      <c r="E31" s="161" t="s">
        <v>316</v>
      </c>
      <c r="F31" s="198">
        <v>1</v>
      </c>
      <c r="G31" s="205" t="s">
        <v>494</v>
      </c>
    </row>
    <row r="32" spans="1:7" ht="36" x14ac:dyDescent="0.25">
      <c r="A32" s="136">
        <v>21</v>
      </c>
      <c r="B32" s="204" t="s">
        <v>27</v>
      </c>
      <c r="C32" s="199" t="s">
        <v>298</v>
      </c>
      <c r="D32" s="162" t="s">
        <v>252</v>
      </c>
      <c r="E32" s="161" t="s">
        <v>316</v>
      </c>
      <c r="F32" s="198">
        <v>1</v>
      </c>
      <c r="G32" s="205" t="s">
        <v>507</v>
      </c>
    </row>
    <row r="33" spans="1:7" ht="36" x14ac:dyDescent="0.25">
      <c r="A33" s="136">
        <v>22</v>
      </c>
      <c r="B33" s="204" t="s">
        <v>280</v>
      </c>
      <c r="C33" s="199" t="s">
        <v>288</v>
      </c>
      <c r="D33" s="162" t="s">
        <v>252</v>
      </c>
      <c r="E33" s="161" t="s">
        <v>316</v>
      </c>
      <c r="F33" s="198">
        <v>1</v>
      </c>
      <c r="G33" s="205" t="s">
        <v>552</v>
      </c>
    </row>
    <row r="34" spans="1:7" ht="45" x14ac:dyDescent="0.25">
      <c r="A34" s="136">
        <v>23</v>
      </c>
      <c r="B34" s="204" t="s">
        <v>43</v>
      </c>
      <c r="C34" s="199" t="s">
        <v>233</v>
      </c>
      <c r="D34" s="162" t="s">
        <v>252</v>
      </c>
      <c r="E34" s="161" t="s">
        <v>316</v>
      </c>
      <c r="F34" s="198">
        <v>1</v>
      </c>
      <c r="G34" s="216" t="s">
        <v>553</v>
      </c>
    </row>
    <row r="35" spans="1:7" ht="45" x14ac:dyDescent="0.25">
      <c r="A35" s="136">
        <v>24</v>
      </c>
      <c r="B35" s="204" t="s">
        <v>133</v>
      </c>
      <c r="C35" s="199" t="s">
        <v>301</v>
      </c>
      <c r="D35" s="162" t="s">
        <v>252</v>
      </c>
      <c r="E35" s="161" t="s">
        <v>316</v>
      </c>
      <c r="F35" s="198">
        <v>1</v>
      </c>
      <c r="G35" s="216" t="s">
        <v>553</v>
      </c>
    </row>
    <row r="36" spans="1:7" ht="36" x14ac:dyDescent="0.25">
      <c r="A36" s="136">
        <v>25</v>
      </c>
      <c r="B36" s="204" t="s">
        <v>27</v>
      </c>
      <c r="C36" s="217" t="s">
        <v>554</v>
      </c>
      <c r="D36" s="218" t="s">
        <v>252</v>
      </c>
      <c r="E36" s="179" t="s">
        <v>253</v>
      </c>
      <c r="F36" s="166">
        <v>1</v>
      </c>
      <c r="G36" s="166" t="s">
        <v>552</v>
      </c>
    </row>
    <row r="37" spans="1:7" ht="36" x14ac:dyDescent="0.25">
      <c r="A37" s="224">
        <v>26</v>
      </c>
      <c r="B37" s="225" t="s">
        <v>27</v>
      </c>
      <c r="C37" s="226" t="s">
        <v>506</v>
      </c>
      <c r="D37" s="210" t="s">
        <v>252</v>
      </c>
      <c r="E37" s="223" t="s">
        <v>316</v>
      </c>
      <c r="F37" s="227">
        <v>1</v>
      </c>
      <c r="G37" s="228" t="s">
        <v>552</v>
      </c>
    </row>
    <row r="38" spans="1:7" ht="36" x14ac:dyDescent="0.25">
      <c r="A38" s="136">
        <v>27</v>
      </c>
      <c r="B38" s="231" t="s">
        <v>93</v>
      </c>
      <c r="C38" s="204" t="s">
        <v>381</v>
      </c>
      <c r="D38" s="229" t="s">
        <v>248</v>
      </c>
      <c r="E38" s="614" t="s">
        <v>571</v>
      </c>
      <c r="F38" s="615"/>
      <c r="G38" s="616"/>
    </row>
    <row r="39" spans="1:7" ht="36" x14ac:dyDescent="0.25">
      <c r="A39" s="224">
        <v>28</v>
      </c>
      <c r="B39" s="204" t="s">
        <v>560</v>
      </c>
      <c r="C39" s="199" t="s">
        <v>214</v>
      </c>
      <c r="D39" s="230" t="s">
        <v>252</v>
      </c>
      <c r="E39" s="166" t="s">
        <v>253</v>
      </c>
      <c r="F39" s="166">
        <v>1</v>
      </c>
      <c r="G39" s="11"/>
    </row>
    <row r="40" spans="1:7" ht="36" x14ac:dyDescent="0.25">
      <c r="A40" s="136">
        <v>29</v>
      </c>
      <c r="B40" s="204" t="s">
        <v>560</v>
      </c>
      <c r="C40" s="199" t="s">
        <v>558</v>
      </c>
      <c r="D40" s="230" t="s">
        <v>252</v>
      </c>
      <c r="E40" s="166" t="s">
        <v>253</v>
      </c>
      <c r="F40" s="166">
        <v>1</v>
      </c>
      <c r="G40" s="11"/>
    </row>
    <row r="41" spans="1:7" ht="36" x14ac:dyDescent="0.25">
      <c r="A41" s="224">
        <v>30</v>
      </c>
      <c r="B41" s="232" t="s">
        <v>231</v>
      </c>
      <c r="C41" s="233" t="s">
        <v>241</v>
      </c>
      <c r="D41" s="230" t="s">
        <v>252</v>
      </c>
      <c r="E41" s="166" t="s">
        <v>253</v>
      </c>
      <c r="F41" s="166">
        <v>1</v>
      </c>
      <c r="G41" s="11"/>
    </row>
    <row r="42" spans="1:7" ht="36" x14ac:dyDescent="0.25">
      <c r="A42" s="11"/>
      <c r="B42" s="11" t="s">
        <v>87</v>
      </c>
      <c r="C42" s="11" t="s">
        <v>335</v>
      </c>
      <c r="D42" s="230" t="s">
        <v>252</v>
      </c>
      <c r="E42" s="166" t="s">
        <v>253</v>
      </c>
      <c r="F42" s="166">
        <v>1</v>
      </c>
      <c r="G42" s="11"/>
    </row>
  </sheetData>
  <mergeCells count="11">
    <mergeCell ref="E38:G38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J138"/>
  <sheetViews>
    <sheetView topLeftCell="A35" zoomScale="57" workbookViewId="0">
      <selection activeCell="C39" sqref="C39:C42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9" width="11.42578125" style="155" customWidth="1"/>
    <col min="10" max="14" width="11.42578125" style="155" hidden="1" customWidth="1"/>
    <col min="15" max="15" width="6.5703125" style="155" hidden="1" customWidth="1"/>
    <col min="16" max="17" width="11.42578125" style="155" customWidth="1"/>
    <col min="18" max="18" width="23.7109375" style="155" customWidth="1"/>
    <col min="19" max="19" width="15.85546875" style="155" customWidth="1"/>
    <col min="20" max="20" width="4.7109375" style="155" customWidth="1"/>
    <col min="21" max="261" width="11.42578125" style="155"/>
    <col min="262" max="262" width="3.28515625" style="155" customWidth="1"/>
    <col min="263" max="263" width="11.42578125" style="155"/>
    <col min="264" max="264" width="25.42578125" style="155" customWidth="1"/>
    <col min="265" max="265" width="24.28515625" style="155" customWidth="1"/>
    <col min="266" max="273" width="11.42578125" style="155"/>
    <col min="274" max="274" width="23.7109375" style="155" customWidth="1"/>
    <col min="275" max="275" width="15.85546875" style="155" customWidth="1"/>
    <col min="276" max="276" width="4.7109375" style="155" customWidth="1"/>
    <col min="277" max="517" width="11.42578125" style="155"/>
    <col min="518" max="518" width="3.28515625" style="155" customWidth="1"/>
    <col min="519" max="519" width="11.42578125" style="155"/>
    <col min="520" max="520" width="25.42578125" style="155" customWidth="1"/>
    <col min="521" max="521" width="24.28515625" style="155" customWidth="1"/>
    <col min="522" max="529" width="11.42578125" style="155"/>
    <col min="530" max="530" width="23.7109375" style="155" customWidth="1"/>
    <col min="531" max="531" width="15.85546875" style="155" customWidth="1"/>
    <col min="532" max="532" width="4.7109375" style="155" customWidth="1"/>
    <col min="533" max="773" width="11.42578125" style="155"/>
    <col min="774" max="774" width="3.28515625" style="155" customWidth="1"/>
    <col min="775" max="775" width="11.42578125" style="155"/>
    <col min="776" max="776" width="25.42578125" style="155" customWidth="1"/>
    <col min="777" max="777" width="24.28515625" style="155" customWidth="1"/>
    <col min="778" max="785" width="11.42578125" style="155"/>
    <col min="786" max="786" width="23.7109375" style="155" customWidth="1"/>
    <col min="787" max="787" width="15.85546875" style="155" customWidth="1"/>
    <col min="788" max="788" width="4.7109375" style="155" customWidth="1"/>
    <col min="789" max="1029" width="11.42578125" style="155"/>
    <col min="1030" max="1030" width="3.28515625" style="155" customWidth="1"/>
    <col min="1031" max="1031" width="11.42578125" style="155"/>
    <col min="1032" max="1032" width="25.42578125" style="155" customWidth="1"/>
    <col min="1033" max="1033" width="24.28515625" style="155" customWidth="1"/>
    <col min="1034" max="1041" width="11.42578125" style="155"/>
    <col min="1042" max="1042" width="23.7109375" style="155" customWidth="1"/>
    <col min="1043" max="1043" width="15.85546875" style="155" customWidth="1"/>
    <col min="1044" max="1044" width="4.7109375" style="155" customWidth="1"/>
    <col min="1045" max="1285" width="11.42578125" style="155"/>
    <col min="1286" max="1286" width="3.28515625" style="155" customWidth="1"/>
    <col min="1287" max="1287" width="11.42578125" style="155"/>
    <col min="1288" max="1288" width="25.42578125" style="155" customWidth="1"/>
    <col min="1289" max="1289" width="24.28515625" style="155" customWidth="1"/>
    <col min="1290" max="1297" width="11.42578125" style="155"/>
    <col min="1298" max="1298" width="23.7109375" style="155" customWidth="1"/>
    <col min="1299" max="1299" width="15.85546875" style="155" customWidth="1"/>
    <col min="1300" max="1300" width="4.7109375" style="155" customWidth="1"/>
    <col min="1301" max="1541" width="11.42578125" style="155"/>
    <col min="1542" max="1542" width="3.28515625" style="155" customWidth="1"/>
    <col min="1543" max="1543" width="11.42578125" style="155"/>
    <col min="1544" max="1544" width="25.42578125" style="155" customWidth="1"/>
    <col min="1545" max="1545" width="24.28515625" style="155" customWidth="1"/>
    <col min="1546" max="1553" width="11.42578125" style="155"/>
    <col min="1554" max="1554" width="23.7109375" style="155" customWidth="1"/>
    <col min="1555" max="1555" width="15.85546875" style="155" customWidth="1"/>
    <col min="1556" max="1556" width="4.7109375" style="155" customWidth="1"/>
    <col min="1557" max="1797" width="11.42578125" style="155"/>
    <col min="1798" max="1798" width="3.28515625" style="155" customWidth="1"/>
    <col min="1799" max="1799" width="11.42578125" style="155"/>
    <col min="1800" max="1800" width="25.42578125" style="155" customWidth="1"/>
    <col min="1801" max="1801" width="24.28515625" style="155" customWidth="1"/>
    <col min="1802" max="1809" width="11.42578125" style="155"/>
    <col min="1810" max="1810" width="23.7109375" style="155" customWidth="1"/>
    <col min="1811" max="1811" width="15.85546875" style="155" customWidth="1"/>
    <col min="1812" max="1812" width="4.7109375" style="155" customWidth="1"/>
    <col min="1813" max="2053" width="11.42578125" style="155"/>
    <col min="2054" max="2054" width="3.28515625" style="155" customWidth="1"/>
    <col min="2055" max="2055" width="11.42578125" style="155"/>
    <col min="2056" max="2056" width="25.42578125" style="155" customWidth="1"/>
    <col min="2057" max="2057" width="24.28515625" style="155" customWidth="1"/>
    <col min="2058" max="2065" width="11.42578125" style="155"/>
    <col min="2066" max="2066" width="23.7109375" style="155" customWidth="1"/>
    <col min="2067" max="2067" width="15.85546875" style="155" customWidth="1"/>
    <col min="2068" max="2068" width="4.7109375" style="155" customWidth="1"/>
    <col min="2069" max="2309" width="11.42578125" style="155"/>
    <col min="2310" max="2310" width="3.28515625" style="155" customWidth="1"/>
    <col min="2311" max="2311" width="11.42578125" style="155"/>
    <col min="2312" max="2312" width="25.42578125" style="155" customWidth="1"/>
    <col min="2313" max="2313" width="24.28515625" style="155" customWidth="1"/>
    <col min="2314" max="2321" width="11.42578125" style="155"/>
    <col min="2322" max="2322" width="23.7109375" style="155" customWidth="1"/>
    <col min="2323" max="2323" width="15.85546875" style="155" customWidth="1"/>
    <col min="2324" max="2324" width="4.7109375" style="155" customWidth="1"/>
    <col min="2325" max="2565" width="11.42578125" style="155"/>
    <col min="2566" max="2566" width="3.28515625" style="155" customWidth="1"/>
    <col min="2567" max="2567" width="11.42578125" style="155"/>
    <col min="2568" max="2568" width="25.42578125" style="155" customWidth="1"/>
    <col min="2569" max="2569" width="24.28515625" style="155" customWidth="1"/>
    <col min="2570" max="2577" width="11.42578125" style="155"/>
    <col min="2578" max="2578" width="23.7109375" style="155" customWidth="1"/>
    <col min="2579" max="2579" width="15.85546875" style="155" customWidth="1"/>
    <col min="2580" max="2580" width="4.7109375" style="155" customWidth="1"/>
    <col min="2581" max="2821" width="11.42578125" style="155"/>
    <col min="2822" max="2822" width="3.28515625" style="155" customWidth="1"/>
    <col min="2823" max="2823" width="11.42578125" style="155"/>
    <col min="2824" max="2824" width="25.42578125" style="155" customWidth="1"/>
    <col min="2825" max="2825" width="24.28515625" style="155" customWidth="1"/>
    <col min="2826" max="2833" width="11.42578125" style="155"/>
    <col min="2834" max="2834" width="23.7109375" style="155" customWidth="1"/>
    <col min="2835" max="2835" width="15.85546875" style="155" customWidth="1"/>
    <col min="2836" max="2836" width="4.7109375" style="155" customWidth="1"/>
    <col min="2837" max="3077" width="11.42578125" style="155"/>
    <col min="3078" max="3078" width="3.28515625" style="155" customWidth="1"/>
    <col min="3079" max="3079" width="11.42578125" style="155"/>
    <col min="3080" max="3080" width="25.42578125" style="155" customWidth="1"/>
    <col min="3081" max="3081" width="24.28515625" style="155" customWidth="1"/>
    <col min="3082" max="3089" width="11.42578125" style="155"/>
    <col min="3090" max="3090" width="23.7109375" style="155" customWidth="1"/>
    <col min="3091" max="3091" width="15.85546875" style="155" customWidth="1"/>
    <col min="3092" max="3092" width="4.7109375" style="155" customWidth="1"/>
    <col min="3093" max="3333" width="11.42578125" style="155"/>
    <col min="3334" max="3334" width="3.28515625" style="155" customWidth="1"/>
    <col min="3335" max="3335" width="11.42578125" style="155"/>
    <col min="3336" max="3336" width="25.42578125" style="155" customWidth="1"/>
    <col min="3337" max="3337" width="24.28515625" style="155" customWidth="1"/>
    <col min="3338" max="3345" width="11.42578125" style="155"/>
    <col min="3346" max="3346" width="23.7109375" style="155" customWidth="1"/>
    <col min="3347" max="3347" width="15.85546875" style="155" customWidth="1"/>
    <col min="3348" max="3348" width="4.7109375" style="155" customWidth="1"/>
    <col min="3349" max="3589" width="11.42578125" style="155"/>
    <col min="3590" max="3590" width="3.28515625" style="155" customWidth="1"/>
    <col min="3591" max="3591" width="11.42578125" style="155"/>
    <col min="3592" max="3592" width="25.42578125" style="155" customWidth="1"/>
    <col min="3593" max="3593" width="24.28515625" style="155" customWidth="1"/>
    <col min="3594" max="3601" width="11.42578125" style="155"/>
    <col min="3602" max="3602" width="23.7109375" style="155" customWidth="1"/>
    <col min="3603" max="3603" width="15.85546875" style="155" customWidth="1"/>
    <col min="3604" max="3604" width="4.7109375" style="155" customWidth="1"/>
    <col min="3605" max="3845" width="11.42578125" style="155"/>
    <col min="3846" max="3846" width="3.28515625" style="155" customWidth="1"/>
    <col min="3847" max="3847" width="11.42578125" style="155"/>
    <col min="3848" max="3848" width="25.42578125" style="155" customWidth="1"/>
    <col min="3849" max="3849" width="24.28515625" style="155" customWidth="1"/>
    <col min="3850" max="3857" width="11.42578125" style="155"/>
    <col min="3858" max="3858" width="23.7109375" style="155" customWidth="1"/>
    <col min="3859" max="3859" width="15.85546875" style="155" customWidth="1"/>
    <col min="3860" max="3860" width="4.7109375" style="155" customWidth="1"/>
    <col min="3861" max="4101" width="11.42578125" style="155"/>
    <col min="4102" max="4102" width="3.28515625" style="155" customWidth="1"/>
    <col min="4103" max="4103" width="11.42578125" style="155"/>
    <col min="4104" max="4104" width="25.42578125" style="155" customWidth="1"/>
    <col min="4105" max="4105" width="24.28515625" style="155" customWidth="1"/>
    <col min="4106" max="4113" width="11.42578125" style="155"/>
    <col min="4114" max="4114" width="23.7109375" style="155" customWidth="1"/>
    <col min="4115" max="4115" width="15.85546875" style="155" customWidth="1"/>
    <col min="4116" max="4116" width="4.7109375" style="155" customWidth="1"/>
    <col min="4117" max="4357" width="11.42578125" style="155"/>
    <col min="4358" max="4358" width="3.28515625" style="155" customWidth="1"/>
    <col min="4359" max="4359" width="11.42578125" style="155"/>
    <col min="4360" max="4360" width="25.42578125" style="155" customWidth="1"/>
    <col min="4361" max="4361" width="24.28515625" style="155" customWidth="1"/>
    <col min="4362" max="4369" width="11.42578125" style="155"/>
    <col min="4370" max="4370" width="23.7109375" style="155" customWidth="1"/>
    <col min="4371" max="4371" width="15.85546875" style="155" customWidth="1"/>
    <col min="4372" max="4372" width="4.7109375" style="155" customWidth="1"/>
    <col min="4373" max="4613" width="11.42578125" style="155"/>
    <col min="4614" max="4614" width="3.28515625" style="155" customWidth="1"/>
    <col min="4615" max="4615" width="11.42578125" style="155"/>
    <col min="4616" max="4616" width="25.42578125" style="155" customWidth="1"/>
    <col min="4617" max="4617" width="24.28515625" style="155" customWidth="1"/>
    <col min="4618" max="4625" width="11.42578125" style="155"/>
    <col min="4626" max="4626" width="23.7109375" style="155" customWidth="1"/>
    <col min="4627" max="4627" width="15.85546875" style="155" customWidth="1"/>
    <col min="4628" max="4628" width="4.7109375" style="155" customWidth="1"/>
    <col min="4629" max="4869" width="11.42578125" style="155"/>
    <col min="4870" max="4870" width="3.28515625" style="155" customWidth="1"/>
    <col min="4871" max="4871" width="11.42578125" style="155"/>
    <col min="4872" max="4872" width="25.42578125" style="155" customWidth="1"/>
    <col min="4873" max="4873" width="24.28515625" style="155" customWidth="1"/>
    <col min="4874" max="4881" width="11.42578125" style="155"/>
    <col min="4882" max="4882" width="23.7109375" style="155" customWidth="1"/>
    <col min="4883" max="4883" width="15.85546875" style="155" customWidth="1"/>
    <col min="4884" max="4884" width="4.7109375" style="155" customWidth="1"/>
    <col min="4885" max="5125" width="11.42578125" style="155"/>
    <col min="5126" max="5126" width="3.28515625" style="155" customWidth="1"/>
    <col min="5127" max="5127" width="11.42578125" style="155"/>
    <col min="5128" max="5128" width="25.42578125" style="155" customWidth="1"/>
    <col min="5129" max="5129" width="24.28515625" style="155" customWidth="1"/>
    <col min="5130" max="5137" width="11.42578125" style="155"/>
    <col min="5138" max="5138" width="23.7109375" style="155" customWidth="1"/>
    <col min="5139" max="5139" width="15.85546875" style="155" customWidth="1"/>
    <col min="5140" max="5140" width="4.7109375" style="155" customWidth="1"/>
    <col min="5141" max="5381" width="11.42578125" style="155"/>
    <col min="5382" max="5382" width="3.28515625" style="155" customWidth="1"/>
    <col min="5383" max="5383" width="11.42578125" style="155"/>
    <col min="5384" max="5384" width="25.42578125" style="155" customWidth="1"/>
    <col min="5385" max="5385" width="24.28515625" style="155" customWidth="1"/>
    <col min="5386" max="5393" width="11.42578125" style="155"/>
    <col min="5394" max="5394" width="23.7109375" style="155" customWidth="1"/>
    <col min="5395" max="5395" width="15.85546875" style="155" customWidth="1"/>
    <col min="5396" max="5396" width="4.7109375" style="155" customWidth="1"/>
    <col min="5397" max="5637" width="11.42578125" style="155"/>
    <col min="5638" max="5638" width="3.28515625" style="155" customWidth="1"/>
    <col min="5639" max="5639" width="11.42578125" style="155"/>
    <col min="5640" max="5640" width="25.42578125" style="155" customWidth="1"/>
    <col min="5641" max="5641" width="24.28515625" style="155" customWidth="1"/>
    <col min="5642" max="5649" width="11.42578125" style="155"/>
    <col min="5650" max="5650" width="23.7109375" style="155" customWidth="1"/>
    <col min="5651" max="5651" width="15.85546875" style="155" customWidth="1"/>
    <col min="5652" max="5652" width="4.7109375" style="155" customWidth="1"/>
    <col min="5653" max="5893" width="11.42578125" style="155"/>
    <col min="5894" max="5894" width="3.28515625" style="155" customWidth="1"/>
    <col min="5895" max="5895" width="11.42578125" style="155"/>
    <col min="5896" max="5896" width="25.42578125" style="155" customWidth="1"/>
    <col min="5897" max="5897" width="24.28515625" style="155" customWidth="1"/>
    <col min="5898" max="5905" width="11.42578125" style="155"/>
    <col min="5906" max="5906" width="23.7109375" style="155" customWidth="1"/>
    <col min="5907" max="5907" width="15.85546875" style="155" customWidth="1"/>
    <col min="5908" max="5908" width="4.7109375" style="155" customWidth="1"/>
    <col min="5909" max="6149" width="11.42578125" style="155"/>
    <col min="6150" max="6150" width="3.28515625" style="155" customWidth="1"/>
    <col min="6151" max="6151" width="11.42578125" style="155"/>
    <col min="6152" max="6152" width="25.42578125" style="155" customWidth="1"/>
    <col min="6153" max="6153" width="24.28515625" style="155" customWidth="1"/>
    <col min="6154" max="6161" width="11.42578125" style="155"/>
    <col min="6162" max="6162" width="23.7109375" style="155" customWidth="1"/>
    <col min="6163" max="6163" width="15.85546875" style="155" customWidth="1"/>
    <col min="6164" max="6164" width="4.7109375" style="155" customWidth="1"/>
    <col min="6165" max="6405" width="11.42578125" style="155"/>
    <col min="6406" max="6406" width="3.28515625" style="155" customWidth="1"/>
    <col min="6407" max="6407" width="11.42578125" style="155"/>
    <col min="6408" max="6408" width="25.42578125" style="155" customWidth="1"/>
    <col min="6409" max="6409" width="24.28515625" style="155" customWidth="1"/>
    <col min="6410" max="6417" width="11.42578125" style="155"/>
    <col min="6418" max="6418" width="23.7109375" style="155" customWidth="1"/>
    <col min="6419" max="6419" width="15.85546875" style="155" customWidth="1"/>
    <col min="6420" max="6420" width="4.7109375" style="155" customWidth="1"/>
    <col min="6421" max="6661" width="11.42578125" style="155"/>
    <col min="6662" max="6662" width="3.28515625" style="155" customWidth="1"/>
    <col min="6663" max="6663" width="11.42578125" style="155"/>
    <col min="6664" max="6664" width="25.42578125" style="155" customWidth="1"/>
    <col min="6665" max="6665" width="24.28515625" style="155" customWidth="1"/>
    <col min="6666" max="6673" width="11.42578125" style="155"/>
    <col min="6674" max="6674" width="23.7109375" style="155" customWidth="1"/>
    <col min="6675" max="6675" width="15.85546875" style="155" customWidth="1"/>
    <col min="6676" max="6676" width="4.7109375" style="155" customWidth="1"/>
    <col min="6677" max="6917" width="11.42578125" style="155"/>
    <col min="6918" max="6918" width="3.28515625" style="155" customWidth="1"/>
    <col min="6919" max="6919" width="11.42578125" style="155"/>
    <col min="6920" max="6920" width="25.42578125" style="155" customWidth="1"/>
    <col min="6921" max="6921" width="24.28515625" style="155" customWidth="1"/>
    <col min="6922" max="6929" width="11.42578125" style="155"/>
    <col min="6930" max="6930" width="23.7109375" style="155" customWidth="1"/>
    <col min="6931" max="6931" width="15.85546875" style="155" customWidth="1"/>
    <col min="6932" max="6932" width="4.7109375" style="155" customWidth="1"/>
    <col min="6933" max="7173" width="11.42578125" style="155"/>
    <col min="7174" max="7174" width="3.28515625" style="155" customWidth="1"/>
    <col min="7175" max="7175" width="11.42578125" style="155"/>
    <col min="7176" max="7176" width="25.42578125" style="155" customWidth="1"/>
    <col min="7177" max="7177" width="24.28515625" style="155" customWidth="1"/>
    <col min="7178" max="7185" width="11.42578125" style="155"/>
    <col min="7186" max="7186" width="23.7109375" style="155" customWidth="1"/>
    <col min="7187" max="7187" width="15.85546875" style="155" customWidth="1"/>
    <col min="7188" max="7188" width="4.7109375" style="155" customWidth="1"/>
    <col min="7189" max="7429" width="11.42578125" style="155"/>
    <col min="7430" max="7430" width="3.28515625" style="155" customWidth="1"/>
    <col min="7431" max="7431" width="11.42578125" style="155"/>
    <col min="7432" max="7432" width="25.42578125" style="155" customWidth="1"/>
    <col min="7433" max="7433" width="24.28515625" style="155" customWidth="1"/>
    <col min="7434" max="7441" width="11.42578125" style="155"/>
    <col min="7442" max="7442" width="23.7109375" style="155" customWidth="1"/>
    <col min="7443" max="7443" width="15.85546875" style="155" customWidth="1"/>
    <col min="7444" max="7444" width="4.7109375" style="155" customWidth="1"/>
    <col min="7445" max="7685" width="11.42578125" style="155"/>
    <col min="7686" max="7686" width="3.28515625" style="155" customWidth="1"/>
    <col min="7687" max="7687" width="11.42578125" style="155"/>
    <col min="7688" max="7688" width="25.42578125" style="155" customWidth="1"/>
    <col min="7689" max="7689" width="24.28515625" style="155" customWidth="1"/>
    <col min="7690" max="7697" width="11.42578125" style="155"/>
    <col min="7698" max="7698" width="23.7109375" style="155" customWidth="1"/>
    <col min="7699" max="7699" width="15.85546875" style="155" customWidth="1"/>
    <col min="7700" max="7700" width="4.7109375" style="155" customWidth="1"/>
    <col min="7701" max="7941" width="11.42578125" style="155"/>
    <col min="7942" max="7942" width="3.28515625" style="155" customWidth="1"/>
    <col min="7943" max="7943" width="11.42578125" style="155"/>
    <col min="7944" max="7944" width="25.42578125" style="155" customWidth="1"/>
    <col min="7945" max="7945" width="24.28515625" style="155" customWidth="1"/>
    <col min="7946" max="7953" width="11.42578125" style="155"/>
    <col min="7954" max="7954" width="23.7109375" style="155" customWidth="1"/>
    <col min="7955" max="7955" width="15.85546875" style="155" customWidth="1"/>
    <col min="7956" max="7956" width="4.7109375" style="155" customWidth="1"/>
    <col min="7957" max="8197" width="11.42578125" style="155"/>
    <col min="8198" max="8198" width="3.28515625" style="155" customWidth="1"/>
    <col min="8199" max="8199" width="11.42578125" style="155"/>
    <col min="8200" max="8200" width="25.42578125" style="155" customWidth="1"/>
    <col min="8201" max="8201" width="24.28515625" style="155" customWidth="1"/>
    <col min="8202" max="8209" width="11.42578125" style="155"/>
    <col min="8210" max="8210" width="23.7109375" style="155" customWidth="1"/>
    <col min="8211" max="8211" width="15.85546875" style="155" customWidth="1"/>
    <col min="8212" max="8212" width="4.7109375" style="155" customWidth="1"/>
    <col min="8213" max="8453" width="11.42578125" style="155"/>
    <col min="8454" max="8454" width="3.28515625" style="155" customWidth="1"/>
    <col min="8455" max="8455" width="11.42578125" style="155"/>
    <col min="8456" max="8456" width="25.42578125" style="155" customWidth="1"/>
    <col min="8457" max="8457" width="24.28515625" style="155" customWidth="1"/>
    <col min="8458" max="8465" width="11.42578125" style="155"/>
    <col min="8466" max="8466" width="23.7109375" style="155" customWidth="1"/>
    <col min="8467" max="8467" width="15.85546875" style="155" customWidth="1"/>
    <col min="8468" max="8468" width="4.7109375" style="155" customWidth="1"/>
    <col min="8469" max="8709" width="11.42578125" style="155"/>
    <col min="8710" max="8710" width="3.28515625" style="155" customWidth="1"/>
    <col min="8711" max="8711" width="11.42578125" style="155"/>
    <col min="8712" max="8712" width="25.42578125" style="155" customWidth="1"/>
    <col min="8713" max="8713" width="24.28515625" style="155" customWidth="1"/>
    <col min="8714" max="8721" width="11.42578125" style="155"/>
    <col min="8722" max="8722" width="23.7109375" style="155" customWidth="1"/>
    <col min="8723" max="8723" width="15.85546875" style="155" customWidth="1"/>
    <col min="8724" max="8724" width="4.7109375" style="155" customWidth="1"/>
    <col min="8725" max="8965" width="11.42578125" style="155"/>
    <col min="8966" max="8966" width="3.28515625" style="155" customWidth="1"/>
    <col min="8967" max="8967" width="11.42578125" style="155"/>
    <col min="8968" max="8968" width="25.42578125" style="155" customWidth="1"/>
    <col min="8969" max="8969" width="24.28515625" style="155" customWidth="1"/>
    <col min="8970" max="8977" width="11.42578125" style="155"/>
    <col min="8978" max="8978" width="23.7109375" style="155" customWidth="1"/>
    <col min="8979" max="8979" width="15.85546875" style="155" customWidth="1"/>
    <col min="8980" max="8980" width="4.7109375" style="155" customWidth="1"/>
    <col min="8981" max="9221" width="11.42578125" style="155"/>
    <col min="9222" max="9222" width="3.28515625" style="155" customWidth="1"/>
    <col min="9223" max="9223" width="11.42578125" style="155"/>
    <col min="9224" max="9224" width="25.42578125" style="155" customWidth="1"/>
    <col min="9225" max="9225" width="24.28515625" style="155" customWidth="1"/>
    <col min="9226" max="9233" width="11.42578125" style="155"/>
    <col min="9234" max="9234" width="23.7109375" style="155" customWidth="1"/>
    <col min="9235" max="9235" width="15.85546875" style="155" customWidth="1"/>
    <col min="9236" max="9236" width="4.7109375" style="155" customWidth="1"/>
    <col min="9237" max="9477" width="11.42578125" style="155"/>
    <col min="9478" max="9478" width="3.28515625" style="155" customWidth="1"/>
    <col min="9479" max="9479" width="11.42578125" style="155"/>
    <col min="9480" max="9480" width="25.42578125" style="155" customWidth="1"/>
    <col min="9481" max="9481" width="24.28515625" style="155" customWidth="1"/>
    <col min="9482" max="9489" width="11.42578125" style="155"/>
    <col min="9490" max="9490" width="23.7109375" style="155" customWidth="1"/>
    <col min="9491" max="9491" width="15.85546875" style="155" customWidth="1"/>
    <col min="9492" max="9492" width="4.7109375" style="155" customWidth="1"/>
    <col min="9493" max="9733" width="11.42578125" style="155"/>
    <col min="9734" max="9734" width="3.28515625" style="155" customWidth="1"/>
    <col min="9735" max="9735" width="11.42578125" style="155"/>
    <col min="9736" max="9736" width="25.42578125" style="155" customWidth="1"/>
    <col min="9737" max="9737" width="24.28515625" style="155" customWidth="1"/>
    <col min="9738" max="9745" width="11.42578125" style="155"/>
    <col min="9746" max="9746" width="23.7109375" style="155" customWidth="1"/>
    <col min="9747" max="9747" width="15.85546875" style="155" customWidth="1"/>
    <col min="9748" max="9748" width="4.7109375" style="155" customWidth="1"/>
    <col min="9749" max="9989" width="11.42578125" style="155"/>
    <col min="9990" max="9990" width="3.28515625" style="155" customWidth="1"/>
    <col min="9991" max="9991" width="11.42578125" style="155"/>
    <col min="9992" max="9992" width="25.42578125" style="155" customWidth="1"/>
    <col min="9993" max="9993" width="24.28515625" style="155" customWidth="1"/>
    <col min="9994" max="10001" width="11.42578125" style="155"/>
    <col min="10002" max="10002" width="23.7109375" style="155" customWidth="1"/>
    <col min="10003" max="10003" width="15.85546875" style="155" customWidth="1"/>
    <col min="10004" max="10004" width="4.7109375" style="155" customWidth="1"/>
    <col min="10005" max="10245" width="11.42578125" style="155"/>
    <col min="10246" max="10246" width="3.28515625" style="155" customWidth="1"/>
    <col min="10247" max="10247" width="11.42578125" style="155"/>
    <col min="10248" max="10248" width="25.42578125" style="155" customWidth="1"/>
    <col min="10249" max="10249" width="24.28515625" style="155" customWidth="1"/>
    <col min="10250" max="10257" width="11.42578125" style="155"/>
    <col min="10258" max="10258" width="23.7109375" style="155" customWidth="1"/>
    <col min="10259" max="10259" width="15.85546875" style="155" customWidth="1"/>
    <col min="10260" max="10260" width="4.7109375" style="155" customWidth="1"/>
    <col min="10261" max="10501" width="11.42578125" style="155"/>
    <col min="10502" max="10502" width="3.28515625" style="155" customWidth="1"/>
    <col min="10503" max="10503" width="11.42578125" style="155"/>
    <col min="10504" max="10504" width="25.42578125" style="155" customWidth="1"/>
    <col min="10505" max="10505" width="24.28515625" style="155" customWidth="1"/>
    <col min="10506" max="10513" width="11.42578125" style="155"/>
    <col min="10514" max="10514" width="23.7109375" style="155" customWidth="1"/>
    <col min="10515" max="10515" width="15.85546875" style="155" customWidth="1"/>
    <col min="10516" max="10516" width="4.7109375" style="155" customWidth="1"/>
    <col min="10517" max="10757" width="11.42578125" style="155"/>
    <col min="10758" max="10758" width="3.28515625" style="155" customWidth="1"/>
    <col min="10759" max="10759" width="11.42578125" style="155"/>
    <col min="10760" max="10760" width="25.42578125" style="155" customWidth="1"/>
    <col min="10761" max="10761" width="24.28515625" style="155" customWidth="1"/>
    <col min="10762" max="10769" width="11.42578125" style="155"/>
    <col min="10770" max="10770" width="23.7109375" style="155" customWidth="1"/>
    <col min="10771" max="10771" width="15.85546875" style="155" customWidth="1"/>
    <col min="10772" max="10772" width="4.7109375" style="155" customWidth="1"/>
    <col min="10773" max="11013" width="11.42578125" style="155"/>
    <col min="11014" max="11014" width="3.28515625" style="155" customWidth="1"/>
    <col min="11015" max="11015" width="11.42578125" style="155"/>
    <col min="11016" max="11016" width="25.42578125" style="155" customWidth="1"/>
    <col min="11017" max="11017" width="24.28515625" style="155" customWidth="1"/>
    <col min="11018" max="11025" width="11.42578125" style="155"/>
    <col min="11026" max="11026" width="23.7109375" style="155" customWidth="1"/>
    <col min="11027" max="11027" width="15.85546875" style="155" customWidth="1"/>
    <col min="11028" max="11028" width="4.7109375" style="155" customWidth="1"/>
    <col min="11029" max="11269" width="11.42578125" style="155"/>
    <col min="11270" max="11270" width="3.28515625" style="155" customWidth="1"/>
    <col min="11271" max="11271" width="11.42578125" style="155"/>
    <col min="11272" max="11272" width="25.42578125" style="155" customWidth="1"/>
    <col min="11273" max="11273" width="24.28515625" style="155" customWidth="1"/>
    <col min="11274" max="11281" width="11.42578125" style="155"/>
    <col min="11282" max="11282" width="23.7109375" style="155" customWidth="1"/>
    <col min="11283" max="11283" width="15.85546875" style="155" customWidth="1"/>
    <col min="11284" max="11284" width="4.7109375" style="155" customWidth="1"/>
    <col min="11285" max="11525" width="11.42578125" style="155"/>
    <col min="11526" max="11526" width="3.28515625" style="155" customWidth="1"/>
    <col min="11527" max="11527" width="11.42578125" style="155"/>
    <col min="11528" max="11528" width="25.42578125" style="155" customWidth="1"/>
    <col min="11529" max="11529" width="24.28515625" style="155" customWidth="1"/>
    <col min="11530" max="11537" width="11.42578125" style="155"/>
    <col min="11538" max="11538" width="23.7109375" style="155" customWidth="1"/>
    <col min="11539" max="11539" width="15.85546875" style="155" customWidth="1"/>
    <col min="11540" max="11540" width="4.7109375" style="155" customWidth="1"/>
    <col min="11541" max="11781" width="11.42578125" style="155"/>
    <col min="11782" max="11782" width="3.28515625" style="155" customWidth="1"/>
    <col min="11783" max="11783" width="11.42578125" style="155"/>
    <col min="11784" max="11784" width="25.42578125" style="155" customWidth="1"/>
    <col min="11785" max="11785" width="24.28515625" style="155" customWidth="1"/>
    <col min="11786" max="11793" width="11.42578125" style="155"/>
    <col min="11794" max="11794" width="23.7109375" style="155" customWidth="1"/>
    <col min="11795" max="11795" width="15.85546875" style="155" customWidth="1"/>
    <col min="11796" max="11796" width="4.7109375" style="155" customWidth="1"/>
    <col min="11797" max="12037" width="11.42578125" style="155"/>
    <col min="12038" max="12038" width="3.28515625" style="155" customWidth="1"/>
    <col min="12039" max="12039" width="11.42578125" style="155"/>
    <col min="12040" max="12040" width="25.42578125" style="155" customWidth="1"/>
    <col min="12041" max="12041" width="24.28515625" style="155" customWidth="1"/>
    <col min="12042" max="12049" width="11.42578125" style="155"/>
    <col min="12050" max="12050" width="23.7109375" style="155" customWidth="1"/>
    <col min="12051" max="12051" width="15.85546875" style="155" customWidth="1"/>
    <col min="12052" max="12052" width="4.7109375" style="155" customWidth="1"/>
    <col min="12053" max="12293" width="11.42578125" style="155"/>
    <col min="12294" max="12294" width="3.28515625" style="155" customWidth="1"/>
    <col min="12295" max="12295" width="11.42578125" style="155"/>
    <col min="12296" max="12296" width="25.42578125" style="155" customWidth="1"/>
    <col min="12297" max="12297" width="24.28515625" style="155" customWidth="1"/>
    <col min="12298" max="12305" width="11.42578125" style="155"/>
    <col min="12306" max="12306" width="23.7109375" style="155" customWidth="1"/>
    <col min="12307" max="12307" width="15.85546875" style="155" customWidth="1"/>
    <col min="12308" max="12308" width="4.7109375" style="155" customWidth="1"/>
    <col min="12309" max="12549" width="11.42578125" style="155"/>
    <col min="12550" max="12550" width="3.28515625" style="155" customWidth="1"/>
    <col min="12551" max="12551" width="11.42578125" style="155"/>
    <col min="12552" max="12552" width="25.42578125" style="155" customWidth="1"/>
    <col min="12553" max="12553" width="24.28515625" style="155" customWidth="1"/>
    <col min="12554" max="12561" width="11.42578125" style="155"/>
    <col min="12562" max="12562" width="23.7109375" style="155" customWidth="1"/>
    <col min="12563" max="12563" width="15.85546875" style="155" customWidth="1"/>
    <col min="12564" max="12564" width="4.7109375" style="155" customWidth="1"/>
    <col min="12565" max="12805" width="11.42578125" style="155"/>
    <col min="12806" max="12806" width="3.28515625" style="155" customWidth="1"/>
    <col min="12807" max="12807" width="11.42578125" style="155"/>
    <col min="12808" max="12808" width="25.42578125" style="155" customWidth="1"/>
    <col min="12809" max="12809" width="24.28515625" style="155" customWidth="1"/>
    <col min="12810" max="12817" width="11.42578125" style="155"/>
    <col min="12818" max="12818" width="23.7109375" style="155" customWidth="1"/>
    <col min="12819" max="12819" width="15.85546875" style="155" customWidth="1"/>
    <col min="12820" max="12820" width="4.7109375" style="155" customWidth="1"/>
    <col min="12821" max="13061" width="11.42578125" style="155"/>
    <col min="13062" max="13062" width="3.28515625" style="155" customWidth="1"/>
    <col min="13063" max="13063" width="11.42578125" style="155"/>
    <col min="13064" max="13064" width="25.42578125" style="155" customWidth="1"/>
    <col min="13065" max="13065" width="24.28515625" style="155" customWidth="1"/>
    <col min="13066" max="13073" width="11.42578125" style="155"/>
    <col min="13074" max="13074" width="23.7109375" style="155" customWidth="1"/>
    <col min="13075" max="13075" width="15.85546875" style="155" customWidth="1"/>
    <col min="13076" max="13076" width="4.7109375" style="155" customWidth="1"/>
    <col min="13077" max="13317" width="11.42578125" style="155"/>
    <col min="13318" max="13318" width="3.28515625" style="155" customWidth="1"/>
    <col min="13319" max="13319" width="11.42578125" style="155"/>
    <col min="13320" max="13320" width="25.42578125" style="155" customWidth="1"/>
    <col min="13321" max="13321" width="24.28515625" style="155" customWidth="1"/>
    <col min="13322" max="13329" width="11.42578125" style="155"/>
    <col min="13330" max="13330" width="23.7109375" style="155" customWidth="1"/>
    <col min="13331" max="13331" width="15.85546875" style="155" customWidth="1"/>
    <col min="13332" max="13332" width="4.7109375" style="155" customWidth="1"/>
    <col min="13333" max="13573" width="11.42578125" style="155"/>
    <col min="13574" max="13574" width="3.28515625" style="155" customWidth="1"/>
    <col min="13575" max="13575" width="11.42578125" style="155"/>
    <col min="13576" max="13576" width="25.42578125" style="155" customWidth="1"/>
    <col min="13577" max="13577" width="24.28515625" style="155" customWidth="1"/>
    <col min="13578" max="13585" width="11.42578125" style="155"/>
    <col min="13586" max="13586" width="23.7109375" style="155" customWidth="1"/>
    <col min="13587" max="13587" width="15.85546875" style="155" customWidth="1"/>
    <col min="13588" max="13588" width="4.7109375" style="155" customWidth="1"/>
    <col min="13589" max="13829" width="11.42578125" style="155"/>
    <col min="13830" max="13830" width="3.28515625" style="155" customWidth="1"/>
    <col min="13831" max="13831" width="11.42578125" style="155"/>
    <col min="13832" max="13832" width="25.42578125" style="155" customWidth="1"/>
    <col min="13833" max="13833" width="24.28515625" style="155" customWidth="1"/>
    <col min="13834" max="13841" width="11.42578125" style="155"/>
    <col min="13842" max="13842" width="23.7109375" style="155" customWidth="1"/>
    <col min="13843" max="13843" width="15.85546875" style="155" customWidth="1"/>
    <col min="13844" max="13844" width="4.7109375" style="155" customWidth="1"/>
    <col min="13845" max="14085" width="11.42578125" style="155"/>
    <col min="14086" max="14086" width="3.28515625" style="155" customWidth="1"/>
    <col min="14087" max="14087" width="11.42578125" style="155"/>
    <col min="14088" max="14088" width="25.42578125" style="155" customWidth="1"/>
    <col min="14089" max="14089" width="24.28515625" style="155" customWidth="1"/>
    <col min="14090" max="14097" width="11.42578125" style="155"/>
    <col min="14098" max="14098" width="23.7109375" style="155" customWidth="1"/>
    <col min="14099" max="14099" width="15.85546875" style="155" customWidth="1"/>
    <col min="14100" max="14100" width="4.7109375" style="155" customWidth="1"/>
    <col min="14101" max="14341" width="11.42578125" style="155"/>
    <col min="14342" max="14342" width="3.28515625" style="155" customWidth="1"/>
    <col min="14343" max="14343" width="11.42578125" style="155"/>
    <col min="14344" max="14344" width="25.42578125" style="155" customWidth="1"/>
    <col min="14345" max="14345" width="24.28515625" style="155" customWidth="1"/>
    <col min="14346" max="14353" width="11.42578125" style="155"/>
    <col min="14354" max="14354" width="23.7109375" style="155" customWidth="1"/>
    <col min="14355" max="14355" width="15.85546875" style="155" customWidth="1"/>
    <col min="14356" max="14356" width="4.7109375" style="155" customWidth="1"/>
    <col min="14357" max="14597" width="11.42578125" style="155"/>
    <col min="14598" max="14598" width="3.28515625" style="155" customWidth="1"/>
    <col min="14599" max="14599" width="11.42578125" style="155"/>
    <col min="14600" max="14600" width="25.42578125" style="155" customWidth="1"/>
    <col min="14601" max="14601" width="24.28515625" style="155" customWidth="1"/>
    <col min="14602" max="14609" width="11.42578125" style="155"/>
    <col min="14610" max="14610" width="23.7109375" style="155" customWidth="1"/>
    <col min="14611" max="14611" width="15.85546875" style="155" customWidth="1"/>
    <col min="14612" max="14612" width="4.7109375" style="155" customWidth="1"/>
    <col min="14613" max="14853" width="11.42578125" style="155"/>
    <col min="14854" max="14854" width="3.28515625" style="155" customWidth="1"/>
    <col min="14855" max="14855" width="11.42578125" style="155"/>
    <col min="14856" max="14856" width="25.42578125" style="155" customWidth="1"/>
    <col min="14857" max="14857" width="24.28515625" style="155" customWidth="1"/>
    <col min="14858" max="14865" width="11.42578125" style="155"/>
    <col min="14866" max="14866" width="23.7109375" style="155" customWidth="1"/>
    <col min="14867" max="14867" width="15.85546875" style="155" customWidth="1"/>
    <col min="14868" max="14868" width="4.7109375" style="155" customWidth="1"/>
    <col min="14869" max="15109" width="11.42578125" style="155"/>
    <col min="15110" max="15110" width="3.28515625" style="155" customWidth="1"/>
    <col min="15111" max="15111" width="11.42578125" style="155"/>
    <col min="15112" max="15112" width="25.42578125" style="155" customWidth="1"/>
    <col min="15113" max="15113" width="24.28515625" style="155" customWidth="1"/>
    <col min="15114" max="15121" width="11.42578125" style="155"/>
    <col min="15122" max="15122" width="23.7109375" style="155" customWidth="1"/>
    <col min="15123" max="15123" width="15.85546875" style="155" customWidth="1"/>
    <col min="15124" max="15124" width="4.7109375" style="155" customWidth="1"/>
    <col min="15125" max="15365" width="11.42578125" style="155"/>
    <col min="15366" max="15366" width="3.28515625" style="155" customWidth="1"/>
    <col min="15367" max="15367" width="11.42578125" style="155"/>
    <col min="15368" max="15368" width="25.42578125" style="155" customWidth="1"/>
    <col min="15369" max="15369" width="24.28515625" style="155" customWidth="1"/>
    <col min="15370" max="15377" width="11.42578125" style="155"/>
    <col min="15378" max="15378" width="23.7109375" style="155" customWidth="1"/>
    <col min="15379" max="15379" width="15.85546875" style="155" customWidth="1"/>
    <col min="15380" max="15380" width="4.7109375" style="155" customWidth="1"/>
    <col min="15381" max="15621" width="11.42578125" style="155"/>
    <col min="15622" max="15622" width="3.28515625" style="155" customWidth="1"/>
    <col min="15623" max="15623" width="11.42578125" style="155"/>
    <col min="15624" max="15624" width="25.42578125" style="155" customWidth="1"/>
    <col min="15625" max="15625" width="24.28515625" style="155" customWidth="1"/>
    <col min="15626" max="15633" width="11.42578125" style="155"/>
    <col min="15634" max="15634" width="23.7109375" style="155" customWidth="1"/>
    <col min="15635" max="15635" width="15.85546875" style="155" customWidth="1"/>
    <col min="15636" max="15636" width="4.7109375" style="155" customWidth="1"/>
    <col min="15637" max="15877" width="11.42578125" style="155"/>
    <col min="15878" max="15878" width="3.28515625" style="155" customWidth="1"/>
    <col min="15879" max="15879" width="11.42578125" style="155"/>
    <col min="15880" max="15880" width="25.42578125" style="155" customWidth="1"/>
    <col min="15881" max="15881" width="24.28515625" style="155" customWidth="1"/>
    <col min="15882" max="15889" width="11.42578125" style="155"/>
    <col min="15890" max="15890" width="23.7109375" style="155" customWidth="1"/>
    <col min="15891" max="15891" width="15.85546875" style="155" customWidth="1"/>
    <col min="15892" max="15892" width="4.7109375" style="155" customWidth="1"/>
    <col min="15893" max="16133" width="11.42578125" style="155"/>
    <col min="16134" max="16134" width="3.28515625" style="155" customWidth="1"/>
    <col min="16135" max="16135" width="11.42578125" style="155"/>
    <col min="16136" max="16136" width="25.42578125" style="155" customWidth="1"/>
    <col min="16137" max="16137" width="24.28515625" style="155" customWidth="1"/>
    <col min="16138" max="16145" width="11.42578125" style="155"/>
    <col min="16146" max="16146" width="23.7109375" style="155" customWidth="1"/>
    <col min="16147" max="16147" width="15.85546875" style="155" customWidth="1"/>
    <col min="16148" max="16148" width="4.7109375" style="155" customWidth="1"/>
    <col min="16149" max="16384" width="11.42578125" style="155"/>
  </cols>
  <sheetData>
    <row r="1" spans="1:36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73"/>
      <c r="Q2" s="473"/>
      <c r="R2" s="473"/>
      <c r="S2" s="473"/>
      <c r="T2" s="1"/>
      <c r="U2" s="1"/>
      <c r="V2" s="1"/>
      <c r="W2" s="1"/>
      <c r="X2" s="7"/>
      <c r="Y2" s="1"/>
      <c r="Z2" s="1"/>
      <c r="AA2" s="37"/>
      <c r="AB2" s="1"/>
      <c r="AC2" s="142"/>
      <c r="AD2" s="142"/>
      <c r="AE2" s="142"/>
      <c r="AF2" s="143"/>
      <c r="AG2" s="143"/>
      <c r="AH2" s="143"/>
      <c r="AI2" s="143"/>
      <c r="AJ2" s="143"/>
    </row>
    <row r="3" spans="1:36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73"/>
      <c r="Q3" s="473"/>
      <c r="R3" s="473"/>
      <c r="S3" s="473"/>
      <c r="T3" s="1"/>
      <c r="U3" s="1"/>
      <c r="V3" s="1"/>
      <c r="W3" s="1"/>
      <c r="X3" s="7"/>
      <c r="Y3" s="1"/>
      <c r="Z3" s="1"/>
      <c r="AA3" s="37"/>
      <c r="AB3" s="1"/>
      <c r="AC3" s="142"/>
      <c r="AD3" s="142"/>
      <c r="AE3" s="142"/>
      <c r="AF3" s="144"/>
      <c r="AG3" s="144"/>
      <c r="AH3" s="144"/>
      <c r="AI3" s="144"/>
      <c r="AJ3" s="144"/>
    </row>
    <row r="4" spans="1:36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73"/>
      <c r="Q4" s="473"/>
      <c r="R4" s="473"/>
      <c r="S4" s="473"/>
      <c r="T4" s="1"/>
      <c r="U4" s="1"/>
      <c r="V4" s="1"/>
      <c r="W4" s="1"/>
      <c r="X4" s="7"/>
      <c r="Y4" s="1"/>
      <c r="Z4" s="1"/>
      <c r="AA4" s="37"/>
      <c r="AB4" s="1"/>
      <c r="AC4" s="145"/>
      <c r="AD4" s="145"/>
      <c r="AE4" s="145"/>
      <c r="AF4" s="144"/>
      <c r="AG4" s="144"/>
      <c r="AH4" s="144"/>
      <c r="AI4" s="144"/>
      <c r="AJ4" s="144"/>
    </row>
    <row r="5" spans="1:36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5" customFormat="1" ht="21" customHeight="1" x14ac:dyDescent="0.35">
      <c r="A8" s="103" t="s">
        <v>565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474" t="s">
        <v>566</v>
      </c>
      <c r="S8" s="474"/>
      <c r="T8" s="1"/>
      <c r="U8" s="1"/>
      <c r="V8" s="87"/>
      <c r="W8" s="87"/>
      <c r="X8" s="87"/>
      <c r="Y8" s="87"/>
      <c r="Z8" s="87"/>
      <c r="AA8" s="87"/>
      <c r="AB8" s="1"/>
    </row>
    <row r="9" spans="1:36" s="135" customFormat="1" ht="21" customHeight="1" x14ac:dyDescent="0.35">
      <c r="A9" s="474" t="s">
        <v>148</v>
      </c>
      <c r="B9" s="474"/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146"/>
      <c r="U9" s="9"/>
      <c r="V9" s="9"/>
      <c r="W9" s="9"/>
      <c r="X9" s="9"/>
      <c r="Y9" s="9"/>
      <c r="Z9" s="9"/>
      <c r="AA9" s="9"/>
      <c r="AB9" s="9"/>
    </row>
    <row r="10" spans="1:36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6"/>
      <c r="U10" s="9"/>
      <c r="V10" s="9"/>
      <c r="W10" s="9"/>
      <c r="X10" s="9"/>
      <c r="Y10" s="9"/>
      <c r="Z10" s="9"/>
      <c r="AA10" s="9"/>
      <c r="AB10" s="9"/>
    </row>
    <row r="11" spans="1:36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6"/>
      <c r="U11" s="9"/>
      <c r="V11" s="9"/>
      <c r="W11" s="9"/>
      <c r="X11" s="9"/>
      <c r="Y11" s="9"/>
      <c r="Z11" s="9"/>
      <c r="AA11" s="9"/>
      <c r="AB11" s="9"/>
    </row>
    <row r="12" spans="1:36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475" t="s">
        <v>194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7"/>
      <c r="R12" s="163" t="s">
        <v>199</v>
      </c>
      <c r="S12" s="163" t="s">
        <v>200</v>
      </c>
    </row>
    <row r="13" spans="1:36" s="135" customFormat="1" ht="21" customHeight="1" x14ac:dyDescent="0.35">
      <c r="B13" s="175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204</v>
      </c>
      <c r="K13" s="147" t="s">
        <v>205</v>
      </c>
      <c r="L13" s="147" t="s">
        <v>206</v>
      </c>
      <c r="M13" s="147" t="s">
        <v>207</v>
      </c>
      <c r="N13" s="147" t="s">
        <v>208</v>
      </c>
      <c r="O13" s="147" t="s">
        <v>209</v>
      </c>
      <c r="P13" s="147" t="s">
        <v>210</v>
      </c>
      <c r="Q13" s="147" t="s">
        <v>154</v>
      </c>
      <c r="R13" s="164"/>
      <c r="S13" s="174"/>
      <c r="V13" s="148"/>
    </row>
    <row r="14" spans="1:36" s="135" customFormat="1" ht="21" customHeight="1" x14ac:dyDescent="0.35">
      <c r="B14" s="484">
        <v>1</v>
      </c>
      <c r="C14" s="487" t="s">
        <v>125</v>
      </c>
      <c r="D14" s="150" t="s">
        <v>238</v>
      </c>
      <c r="E14" s="140">
        <v>-10</v>
      </c>
      <c r="F14" s="140">
        <v>0</v>
      </c>
      <c r="G14" s="154"/>
      <c r="H14" s="219"/>
      <c r="I14" s="140">
        <v>0</v>
      </c>
      <c r="J14" s="140"/>
      <c r="K14" s="140"/>
      <c r="L14" s="140"/>
      <c r="M14" s="140"/>
      <c r="N14" s="140"/>
      <c r="O14" s="140"/>
      <c r="P14" s="140"/>
      <c r="Q14" s="140"/>
      <c r="R14" s="487">
        <f>500+SUM(E14:Q17)</f>
        <v>450</v>
      </c>
      <c r="S14" s="490">
        <f>COUNT(E17:Q17)</f>
        <v>3</v>
      </c>
      <c r="V14" s="148"/>
    </row>
    <row r="15" spans="1:36" s="135" customFormat="1" ht="21" customHeight="1" x14ac:dyDescent="0.35">
      <c r="B15" s="485"/>
      <c r="C15" s="488"/>
      <c r="D15" s="150" t="s">
        <v>234</v>
      </c>
      <c r="E15" s="140">
        <v>0</v>
      </c>
      <c r="F15" s="140">
        <v>-20</v>
      </c>
      <c r="G15" s="154"/>
      <c r="H15" s="219"/>
      <c r="I15" s="140">
        <v>0</v>
      </c>
      <c r="J15" s="140"/>
      <c r="K15" s="140"/>
      <c r="L15" s="140"/>
      <c r="M15" s="140"/>
      <c r="N15" s="140"/>
      <c r="O15" s="140"/>
      <c r="P15" s="140"/>
      <c r="Q15" s="140"/>
      <c r="R15" s="488"/>
      <c r="S15" s="491"/>
      <c r="V15" s="148"/>
    </row>
    <row r="16" spans="1:36" s="135" customFormat="1" ht="21" customHeight="1" x14ac:dyDescent="0.35">
      <c r="B16" s="485"/>
      <c r="C16" s="488"/>
      <c r="D16" s="150" t="s">
        <v>556</v>
      </c>
      <c r="E16" s="140">
        <v>0</v>
      </c>
      <c r="F16" s="140">
        <v>0</v>
      </c>
      <c r="G16" s="154"/>
      <c r="H16" s="219"/>
      <c r="I16" s="140">
        <v>-10</v>
      </c>
      <c r="J16" s="140"/>
      <c r="K16" s="140"/>
      <c r="L16" s="140"/>
      <c r="M16" s="140"/>
      <c r="N16" s="140"/>
      <c r="O16" s="140"/>
      <c r="P16" s="140"/>
      <c r="Q16" s="140"/>
      <c r="R16" s="488"/>
      <c r="S16" s="491"/>
      <c r="V16" s="148"/>
    </row>
    <row r="17" spans="2:19" s="135" customFormat="1" ht="21" customHeight="1" x14ac:dyDescent="0.35">
      <c r="B17" s="486"/>
      <c r="C17" s="489"/>
      <c r="D17" s="150" t="s">
        <v>235</v>
      </c>
      <c r="E17" s="140">
        <v>-10</v>
      </c>
      <c r="F17" s="140">
        <v>0</v>
      </c>
      <c r="G17" s="154"/>
      <c r="H17" s="219"/>
      <c r="I17" s="140">
        <v>0</v>
      </c>
      <c r="J17" s="140"/>
      <c r="K17" s="140"/>
      <c r="L17" s="140"/>
      <c r="M17" s="140"/>
      <c r="N17" s="140"/>
      <c r="O17" s="140"/>
      <c r="P17" s="140"/>
      <c r="Q17" s="140"/>
      <c r="R17" s="489"/>
      <c r="S17" s="492"/>
    </row>
    <row r="18" spans="2:19" s="135" customFormat="1" ht="21" customHeight="1" x14ac:dyDescent="0.35">
      <c r="B18" s="484">
        <v>2</v>
      </c>
      <c r="C18" s="487" t="s">
        <v>126</v>
      </c>
      <c r="D18" s="153" t="s">
        <v>239</v>
      </c>
      <c r="E18" s="138">
        <v>-10</v>
      </c>
      <c r="F18" s="138">
        <v>0</v>
      </c>
      <c r="G18" s="140">
        <v>0</v>
      </c>
      <c r="H18" s="180"/>
      <c r="I18" s="138">
        <v>0</v>
      </c>
      <c r="J18" s="138"/>
      <c r="K18" s="138"/>
      <c r="L18" s="138"/>
      <c r="M18" s="138"/>
      <c r="N18" s="138"/>
      <c r="O18" s="138"/>
      <c r="P18" s="138"/>
      <c r="Q18" s="138"/>
      <c r="R18" s="487">
        <f>500+SUM(E18:Q20)</f>
        <v>460</v>
      </c>
      <c r="S18" s="490">
        <f>COUNT(E20:Q20)</f>
        <v>4</v>
      </c>
    </row>
    <row r="19" spans="2:19" s="135" customFormat="1" ht="21" customHeight="1" x14ac:dyDescent="0.35">
      <c r="B19" s="485"/>
      <c r="C19" s="488"/>
      <c r="D19" s="153" t="s">
        <v>283</v>
      </c>
      <c r="E19" s="138">
        <v>0</v>
      </c>
      <c r="F19" s="140">
        <v>-20</v>
      </c>
      <c r="G19" s="140">
        <v>0</v>
      </c>
      <c r="H19" s="180"/>
      <c r="I19" s="138">
        <v>0</v>
      </c>
      <c r="J19" s="138"/>
      <c r="K19" s="138"/>
      <c r="L19" s="138"/>
      <c r="M19" s="138"/>
      <c r="N19" s="138"/>
      <c r="O19" s="138"/>
      <c r="P19" s="138"/>
      <c r="Q19" s="138"/>
      <c r="R19" s="488"/>
      <c r="S19" s="491"/>
    </row>
    <row r="20" spans="2:19" s="135" customFormat="1" ht="21" customHeight="1" x14ac:dyDescent="0.35">
      <c r="B20" s="486"/>
      <c r="C20" s="489"/>
      <c r="D20" s="153" t="s">
        <v>232</v>
      </c>
      <c r="E20" s="138">
        <v>-10</v>
      </c>
      <c r="F20" s="138">
        <v>0</v>
      </c>
      <c r="G20" s="140">
        <v>0</v>
      </c>
      <c r="H20" s="180"/>
      <c r="I20" s="138">
        <v>0</v>
      </c>
      <c r="J20" s="138"/>
      <c r="K20" s="138"/>
      <c r="L20" s="138"/>
      <c r="M20" s="138"/>
      <c r="N20" s="138"/>
      <c r="O20" s="138"/>
      <c r="P20" s="138"/>
      <c r="Q20" s="138"/>
      <c r="R20" s="489"/>
      <c r="S20" s="492"/>
    </row>
    <row r="21" spans="2:19" s="135" customFormat="1" ht="21" customHeight="1" x14ac:dyDescent="0.35">
      <c r="B21" s="484">
        <v>3</v>
      </c>
      <c r="C21" s="487" t="s">
        <v>284</v>
      </c>
      <c r="D21" s="153" t="s">
        <v>318</v>
      </c>
      <c r="E21" s="140">
        <v>0</v>
      </c>
      <c r="F21" s="154"/>
      <c r="G21" s="140">
        <v>-10</v>
      </c>
      <c r="H21" s="138">
        <v>0</v>
      </c>
      <c r="I21" s="138"/>
      <c r="J21" s="138"/>
      <c r="K21" s="138"/>
      <c r="L21" s="138"/>
      <c r="M21" s="138"/>
      <c r="N21" s="138"/>
      <c r="O21" s="138"/>
      <c r="P21" s="138"/>
      <c r="Q21" s="138"/>
      <c r="R21" s="487">
        <f>500+SUM(E21:Q24)</f>
        <v>460</v>
      </c>
      <c r="S21" s="490">
        <f>COUNT(E24:Q24)</f>
        <v>3</v>
      </c>
    </row>
    <row r="22" spans="2:19" s="135" customFormat="1" ht="21" customHeight="1" x14ac:dyDescent="0.35">
      <c r="B22" s="485"/>
      <c r="C22" s="488"/>
      <c r="D22" s="153" t="s">
        <v>225</v>
      </c>
      <c r="E22" s="140">
        <v>0</v>
      </c>
      <c r="F22" s="154"/>
      <c r="G22" s="140">
        <v>-10</v>
      </c>
      <c r="H22" s="138">
        <v>0</v>
      </c>
      <c r="I22" s="138"/>
      <c r="J22" s="138"/>
      <c r="K22" s="138"/>
      <c r="L22" s="138"/>
      <c r="M22" s="138"/>
      <c r="N22" s="138"/>
      <c r="O22" s="138"/>
      <c r="P22" s="138"/>
      <c r="Q22" s="138"/>
      <c r="R22" s="488"/>
      <c r="S22" s="491"/>
    </row>
    <row r="23" spans="2:19" s="135" customFormat="1" ht="21" customHeight="1" x14ac:dyDescent="0.35">
      <c r="B23" s="485"/>
      <c r="C23" s="488"/>
      <c r="D23" s="153" t="s">
        <v>350</v>
      </c>
      <c r="E23" s="140">
        <v>0</v>
      </c>
      <c r="F23" s="154"/>
      <c r="G23" s="140">
        <v>0</v>
      </c>
      <c r="H23" s="140">
        <v>-10</v>
      </c>
      <c r="I23" s="138"/>
      <c r="J23" s="138"/>
      <c r="K23" s="138"/>
      <c r="L23" s="138"/>
      <c r="M23" s="138"/>
      <c r="N23" s="138"/>
      <c r="O23" s="138"/>
      <c r="P23" s="138"/>
      <c r="Q23" s="138"/>
      <c r="R23" s="488"/>
      <c r="S23" s="491"/>
    </row>
    <row r="24" spans="2:19" s="135" customFormat="1" ht="21" customHeight="1" x14ac:dyDescent="0.35">
      <c r="B24" s="486"/>
      <c r="C24" s="489"/>
      <c r="D24" s="150" t="s">
        <v>319</v>
      </c>
      <c r="E24" s="140">
        <v>0</v>
      </c>
      <c r="F24" s="154"/>
      <c r="G24" s="140">
        <v>-10</v>
      </c>
      <c r="H24" s="140">
        <v>0</v>
      </c>
      <c r="I24" s="140"/>
      <c r="J24" s="140"/>
      <c r="K24" s="140"/>
      <c r="L24" s="140"/>
      <c r="M24" s="140"/>
      <c r="N24" s="140"/>
      <c r="O24" s="140"/>
      <c r="P24" s="140"/>
      <c r="Q24" s="140"/>
      <c r="R24" s="489"/>
      <c r="S24" s="492"/>
    </row>
    <row r="25" spans="2:19" s="135" customFormat="1" ht="21" customHeight="1" x14ac:dyDescent="0.35">
      <c r="B25" s="484">
        <v>4</v>
      </c>
      <c r="C25" s="487" t="s">
        <v>79</v>
      </c>
      <c r="D25" s="150" t="s">
        <v>226</v>
      </c>
      <c r="E25" s="140">
        <v>-10</v>
      </c>
      <c r="F25" s="140">
        <v>0</v>
      </c>
      <c r="G25" s="140">
        <v>0</v>
      </c>
      <c r="H25" s="140">
        <v>0</v>
      </c>
      <c r="I25" s="140"/>
      <c r="J25" s="140"/>
      <c r="K25" s="140"/>
      <c r="L25" s="140"/>
      <c r="M25" s="140"/>
      <c r="N25" s="140"/>
      <c r="O25" s="140"/>
      <c r="P25" s="140"/>
      <c r="Q25" s="140"/>
      <c r="R25" s="487">
        <f>500+SUM(E25:Q28)</f>
        <v>460</v>
      </c>
      <c r="S25" s="490">
        <f>COUNT(E28:Q28)</f>
        <v>4</v>
      </c>
    </row>
    <row r="26" spans="2:19" s="135" customFormat="1" ht="21" customHeight="1" x14ac:dyDescent="0.35">
      <c r="B26" s="485"/>
      <c r="C26" s="488"/>
      <c r="D26" s="150" t="s">
        <v>271</v>
      </c>
      <c r="E26" s="140">
        <v>0</v>
      </c>
      <c r="F26" s="140">
        <v>-10</v>
      </c>
      <c r="G26" s="140">
        <v>0</v>
      </c>
      <c r="H26" s="140">
        <v>0</v>
      </c>
      <c r="I26" s="140"/>
      <c r="J26" s="140"/>
      <c r="K26" s="140"/>
      <c r="L26" s="140"/>
      <c r="M26" s="140"/>
      <c r="N26" s="140"/>
      <c r="O26" s="140"/>
      <c r="P26" s="140"/>
      <c r="Q26" s="140"/>
      <c r="R26" s="488"/>
      <c r="S26" s="491"/>
    </row>
    <row r="27" spans="2:19" s="135" customFormat="1" ht="21" customHeight="1" x14ac:dyDescent="0.35">
      <c r="B27" s="485"/>
      <c r="C27" s="488"/>
      <c r="D27" s="150" t="s">
        <v>272</v>
      </c>
      <c r="E27" s="140">
        <v>0</v>
      </c>
      <c r="F27" s="140">
        <v>-10</v>
      </c>
      <c r="G27" s="140">
        <v>0</v>
      </c>
      <c r="H27" s="140">
        <v>0</v>
      </c>
      <c r="I27" s="140"/>
      <c r="J27" s="140"/>
      <c r="K27" s="140"/>
      <c r="L27" s="140"/>
      <c r="M27" s="140"/>
      <c r="N27" s="140"/>
      <c r="O27" s="140"/>
      <c r="P27" s="140"/>
      <c r="Q27" s="140"/>
      <c r="R27" s="488"/>
      <c r="S27" s="491"/>
    </row>
    <row r="28" spans="2:19" s="135" customFormat="1" ht="21" customHeight="1" x14ac:dyDescent="0.35">
      <c r="B28" s="486"/>
      <c r="C28" s="489"/>
      <c r="D28" s="150" t="s">
        <v>227</v>
      </c>
      <c r="E28" s="140">
        <v>-10</v>
      </c>
      <c r="F28" s="140">
        <v>0</v>
      </c>
      <c r="G28" s="140">
        <v>0</v>
      </c>
      <c r="H28" s="140">
        <v>0</v>
      </c>
      <c r="I28" s="140"/>
      <c r="J28" s="140"/>
      <c r="K28" s="140"/>
      <c r="L28" s="140"/>
      <c r="M28" s="140"/>
      <c r="N28" s="140"/>
      <c r="O28" s="140"/>
      <c r="P28" s="140"/>
      <c r="Q28" s="140"/>
      <c r="R28" s="489"/>
      <c r="S28" s="492"/>
    </row>
    <row r="29" spans="2:19" s="135" customFormat="1" ht="21" customHeight="1" x14ac:dyDescent="0.35">
      <c r="B29" s="484">
        <v>5</v>
      </c>
      <c r="C29" s="487" t="s">
        <v>43</v>
      </c>
      <c r="D29" s="150" t="s">
        <v>285</v>
      </c>
      <c r="E29" s="140">
        <v>0</v>
      </c>
      <c r="F29" s="194">
        <v>-10</v>
      </c>
      <c r="G29" s="194">
        <v>-10</v>
      </c>
      <c r="H29" s="140"/>
      <c r="I29" s="140">
        <v>0</v>
      </c>
      <c r="J29" s="140"/>
      <c r="K29" s="140"/>
      <c r="L29" s="140"/>
      <c r="M29" s="140"/>
      <c r="N29" s="140"/>
      <c r="O29" s="140"/>
      <c r="P29" s="140"/>
      <c r="Q29" s="140"/>
      <c r="R29" s="487">
        <f>500+SUM(E29:Q32)</f>
        <v>440</v>
      </c>
      <c r="S29" s="490">
        <f>COUNT(E32:Q32)</f>
        <v>4</v>
      </c>
    </row>
    <row r="30" spans="2:19" s="135" customFormat="1" ht="21" customHeight="1" x14ac:dyDescent="0.35">
      <c r="B30" s="485"/>
      <c r="C30" s="488"/>
      <c r="D30" s="150" t="s">
        <v>233</v>
      </c>
      <c r="E30" s="140">
        <v>0</v>
      </c>
      <c r="F30" s="166">
        <v>0</v>
      </c>
      <c r="G30" s="211">
        <v>-10</v>
      </c>
      <c r="H30" s="140"/>
      <c r="I30" s="211">
        <v>-10</v>
      </c>
      <c r="J30" s="140"/>
      <c r="K30" s="140"/>
      <c r="L30" s="140"/>
      <c r="M30" s="140"/>
      <c r="N30" s="140"/>
      <c r="O30" s="140"/>
      <c r="P30" s="140"/>
      <c r="Q30" s="140"/>
      <c r="R30" s="488"/>
      <c r="S30" s="491"/>
    </row>
    <row r="31" spans="2:19" s="135" customFormat="1" ht="21" customHeight="1" x14ac:dyDescent="0.35">
      <c r="B31" s="485"/>
      <c r="C31" s="488"/>
      <c r="D31" s="150" t="s">
        <v>362</v>
      </c>
      <c r="E31" s="140">
        <v>0</v>
      </c>
      <c r="F31" s="166">
        <v>0</v>
      </c>
      <c r="G31" s="166">
        <v>0</v>
      </c>
      <c r="H31" s="140"/>
      <c r="I31" s="140">
        <v>-10</v>
      </c>
      <c r="J31" s="140"/>
      <c r="K31" s="140"/>
      <c r="L31" s="140"/>
      <c r="M31" s="140"/>
      <c r="N31" s="140"/>
      <c r="O31" s="140"/>
      <c r="P31" s="140"/>
      <c r="Q31" s="140"/>
      <c r="R31" s="488"/>
      <c r="S31" s="491"/>
    </row>
    <row r="32" spans="2:19" s="135" customFormat="1" ht="21" customHeight="1" x14ac:dyDescent="0.35">
      <c r="B32" s="486"/>
      <c r="C32" s="489"/>
      <c r="D32" s="150" t="s">
        <v>286</v>
      </c>
      <c r="E32" s="140">
        <v>0</v>
      </c>
      <c r="F32" s="140">
        <v>-10</v>
      </c>
      <c r="G32" s="140">
        <v>0</v>
      </c>
      <c r="H32" s="140"/>
      <c r="I32" s="140">
        <v>0</v>
      </c>
      <c r="J32" s="140"/>
      <c r="K32" s="140"/>
      <c r="L32" s="140"/>
      <c r="M32" s="140"/>
      <c r="N32" s="140"/>
      <c r="O32" s="140"/>
      <c r="P32" s="140"/>
      <c r="Q32" s="140"/>
      <c r="R32" s="489"/>
      <c r="S32" s="492"/>
    </row>
    <row r="33" spans="2:19" s="135" customFormat="1" ht="21" customHeight="1" x14ac:dyDescent="0.35">
      <c r="B33" s="484">
        <v>6</v>
      </c>
      <c r="C33" s="487" t="s">
        <v>27</v>
      </c>
      <c r="D33" s="150" t="s">
        <v>503</v>
      </c>
      <c r="E33" s="176"/>
      <c r="F33" s="140">
        <v>0</v>
      </c>
      <c r="G33" s="140">
        <v>-10</v>
      </c>
      <c r="H33" s="140"/>
      <c r="I33" s="140">
        <v>0</v>
      </c>
      <c r="J33" s="140"/>
      <c r="K33" s="140"/>
      <c r="L33" s="140"/>
      <c r="M33" s="140"/>
      <c r="N33" s="140"/>
      <c r="O33" s="140"/>
      <c r="P33" s="140"/>
      <c r="Q33" s="140"/>
      <c r="R33" s="487">
        <f>500+SUM(E33:Q37)</f>
        <v>420</v>
      </c>
      <c r="S33" s="490">
        <f>COUNT(E37:Q37)</f>
        <v>3</v>
      </c>
    </row>
    <row r="34" spans="2:19" s="135" customFormat="1" ht="21" customHeight="1" x14ac:dyDescent="0.35">
      <c r="B34" s="485"/>
      <c r="C34" s="488"/>
      <c r="D34" s="150" t="s">
        <v>505</v>
      </c>
      <c r="E34" s="176"/>
      <c r="F34" s="140">
        <v>0</v>
      </c>
      <c r="G34" s="140">
        <v>0</v>
      </c>
      <c r="H34" s="140"/>
      <c r="I34" s="220">
        <v>-20</v>
      </c>
      <c r="J34" s="140"/>
      <c r="K34" s="140"/>
      <c r="L34" s="140"/>
      <c r="M34" s="140"/>
      <c r="N34" s="140"/>
      <c r="O34" s="140"/>
      <c r="P34" s="140"/>
      <c r="Q34" s="140"/>
      <c r="R34" s="488"/>
      <c r="S34" s="491"/>
    </row>
    <row r="35" spans="2:19" s="135" customFormat="1" ht="21" customHeight="1" x14ac:dyDescent="0.35">
      <c r="B35" s="485"/>
      <c r="C35" s="488"/>
      <c r="D35" s="150" t="s">
        <v>504</v>
      </c>
      <c r="E35" s="176"/>
      <c r="F35" s="140">
        <v>0</v>
      </c>
      <c r="G35" s="140">
        <v>-10</v>
      </c>
      <c r="H35" s="140"/>
      <c r="I35" s="140">
        <v>0</v>
      </c>
      <c r="J35" s="140"/>
      <c r="K35" s="140"/>
      <c r="L35" s="140"/>
      <c r="M35" s="140"/>
      <c r="N35" s="140"/>
      <c r="O35" s="140"/>
      <c r="P35" s="140"/>
      <c r="Q35" s="140"/>
      <c r="R35" s="488"/>
      <c r="S35" s="491"/>
    </row>
    <row r="36" spans="2:19" s="135" customFormat="1" ht="21" customHeight="1" x14ac:dyDescent="0.35">
      <c r="B36" s="485"/>
      <c r="C36" s="488"/>
      <c r="D36" s="150" t="s">
        <v>506</v>
      </c>
      <c r="E36" s="176"/>
      <c r="F36" s="140">
        <v>0</v>
      </c>
      <c r="G36" s="211">
        <v>-10</v>
      </c>
      <c r="H36" s="140"/>
      <c r="I36" s="211">
        <v>-10</v>
      </c>
      <c r="J36" s="140"/>
      <c r="K36" s="140"/>
      <c r="L36" s="140"/>
      <c r="M36" s="140"/>
      <c r="N36" s="140"/>
      <c r="O36" s="140"/>
      <c r="P36" s="140"/>
      <c r="Q36" s="140"/>
      <c r="R36" s="488"/>
      <c r="S36" s="491"/>
    </row>
    <row r="37" spans="2:19" s="135" customFormat="1" ht="21" customHeight="1" x14ac:dyDescent="0.35">
      <c r="B37" s="486"/>
      <c r="C37" s="489"/>
      <c r="D37" s="150" t="s">
        <v>298</v>
      </c>
      <c r="E37" s="176"/>
      <c r="F37" s="212">
        <v>-10</v>
      </c>
      <c r="G37" s="212">
        <v>-10</v>
      </c>
      <c r="H37" s="140"/>
      <c r="I37" s="140">
        <v>0</v>
      </c>
      <c r="J37" s="140"/>
      <c r="K37" s="140"/>
      <c r="L37" s="140"/>
      <c r="M37" s="140"/>
      <c r="N37" s="140"/>
      <c r="O37" s="140"/>
      <c r="P37" s="140"/>
      <c r="Q37" s="140"/>
      <c r="R37" s="489"/>
      <c r="S37" s="492"/>
    </row>
    <row r="38" spans="2:19" s="135" customFormat="1" ht="21" customHeight="1" x14ac:dyDescent="0.35">
      <c r="B38" s="149">
        <v>7</v>
      </c>
      <c r="C38" s="151" t="s">
        <v>128</v>
      </c>
      <c r="D38" s="150" t="s">
        <v>310</v>
      </c>
      <c r="E38" s="154"/>
      <c r="F38" s="140">
        <v>0</v>
      </c>
      <c r="G38" s="140">
        <v>-60</v>
      </c>
      <c r="H38" s="140">
        <v>-60</v>
      </c>
      <c r="I38" s="140">
        <v>-60</v>
      </c>
      <c r="J38" s="140"/>
      <c r="K38" s="140"/>
      <c r="L38" s="140"/>
      <c r="M38" s="140"/>
      <c r="N38" s="140"/>
      <c r="O38" s="140"/>
      <c r="P38" s="140"/>
      <c r="Q38" s="140"/>
      <c r="R38" s="151">
        <f t="shared" ref="R38:R84" si="0">500+SUM(E38:Q38)</f>
        <v>320</v>
      </c>
      <c r="S38" s="140">
        <f t="shared" ref="S38:S91" si="1">COUNT(E38:Q38)</f>
        <v>4</v>
      </c>
    </row>
    <row r="39" spans="2:19" s="135" customFormat="1" ht="21" customHeight="1" x14ac:dyDescent="0.35">
      <c r="B39" s="484">
        <v>8</v>
      </c>
      <c r="C39" s="487" t="s">
        <v>129</v>
      </c>
      <c r="D39" s="150" t="s">
        <v>499</v>
      </c>
      <c r="E39" s="176"/>
      <c r="F39" s="154"/>
      <c r="G39" s="140">
        <v>0</v>
      </c>
      <c r="H39" s="140">
        <v>-10</v>
      </c>
      <c r="I39" s="140">
        <v>0</v>
      </c>
      <c r="J39" s="140"/>
      <c r="K39" s="140"/>
      <c r="L39" s="140"/>
      <c r="M39" s="140"/>
      <c r="N39" s="140"/>
      <c r="O39" s="140"/>
      <c r="P39" s="140"/>
      <c r="Q39" s="140"/>
      <c r="R39" s="487">
        <f>500+SUM(E39:Q42)</f>
        <v>460</v>
      </c>
      <c r="S39" s="490">
        <f>COUNT(E42:Q42)</f>
        <v>3</v>
      </c>
    </row>
    <row r="40" spans="2:19" s="135" customFormat="1" ht="21" customHeight="1" x14ac:dyDescent="0.35">
      <c r="B40" s="485"/>
      <c r="C40" s="488"/>
      <c r="D40" s="150" t="s">
        <v>498</v>
      </c>
      <c r="E40" s="176"/>
      <c r="F40" s="154"/>
      <c r="G40" s="140">
        <v>0</v>
      </c>
      <c r="H40" s="140">
        <v>0</v>
      </c>
      <c r="I40" s="140">
        <v>-10</v>
      </c>
      <c r="J40" s="140"/>
      <c r="K40" s="140"/>
      <c r="L40" s="140"/>
      <c r="M40" s="140"/>
      <c r="N40" s="140"/>
      <c r="O40" s="140"/>
      <c r="P40" s="140"/>
      <c r="Q40" s="140"/>
      <c r="R40" s="488"/>
      <c r="S40" s="491"/>
    </row>
    <row r="41" spans="2:19" s="135" customFormat="1" ht="21" customHeight="1" x14ac:dyDescent="0.35">
      <c r="B41" s="485"/>
      <c r="C41" s="488"/>
      <c r="D41" s="150" t="s">
        <v>548</v>
      </c>
      <c r="E41" s="176"/>
      <c r="F41" s="154"/>
      <c r="G41" s="140">
        <v>0</v>
      </c>
      <c r="H41" s="140">
        <v>0</v>
      </c>
      <c r="I41" s="140">
        <v>-10</v>
      </c>
      <c r="J41" s="140"/>
      <c r="K41" s="140"/>
      <c r="L41" s="140"/>
      <c r="M41" s="140"/>
      <c r="N41" s="140"/>
      <c r="O41" s="140"/>
      <c r="P41" s="140"/>
      <c r="Q41" s="140"/>
      <c r="R41" s="488"/>
      <c r="S41" s="491"/>
    </row>
    <row r="42" spans="2:19" s="135" customFormat="1" ht="21" customHeight="1" x14ac:dyDescent="0.35">
      <c r="B42" s="486"/>
      <c r="C42" s="489"/>
      <c r="D42" s="150" t="s">
        <v>337</v>
      </c>
      <c r="E42" s="176"/>
      <c r="F42" s="154"/>
      <c r="G42" s="140">
        <v>-10</v>
      </c>
      <c r="H42" s="140">
        <v>0</v>
      </c>
      <c r="I42" s="140">
        <v>0</v>
      </c>
      <c r="J42" s="140"/>
      <c r="K42" s="140"/>
      <c r="L42" s="140"/>
      <c r="M42" s="140"/>
      <c r="N42" s="140"/>
      <c r="O42" s="140"/>
      <c r="P42" s="140"/>
      <c r="Q42" s="140"/>
      <c r="R42" s="489"/>
      <c r="S42" s="492"/>
    </row>
    <row r="43" spans="2:19" s="135" customFormat="1" ht="21" customHeight="1" x14ac:dyDescent="0.35">
      <c r="B43" s="484">
        <v>9</v>
      </c>
      <c r="C43" s="487" t="s">
        <v>32</v>
      </c>
      <c r="D43" s="150"/>
      <c r="E43" s="166">
        <v>0</v>
      </c>
      <c r="F43" s="166">
        <v>0</v>
      </c>
      <c r="G43" s="140">
        <v>0</v>
      </c>
      <c r="H43" s="140">
        <v>-10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487">
        <f>500+SUM(E43:Q44)</f>
        <v>480</v>
      </c>
      <c r="S43" s="490">
        <f>COUNT(E44:Q44)</f>
        <v>4</v>
      </c>
    </row>
    <row r="44" spans="2:19" s="135" customFormat="1" ht="21" customHeight="1" x14ac:dyDescent="0.35">
      <c r="B44" s="486"/>
      <c r="C44" s="489"/>
      <c r="D44" s="150" t="s">
        <v>328</v>
      </c>
      <c r="E44" s="166">
        <v>0</v>
      </c>
      <c r="F44" s="166">
        <v>0</v>
      </c>
      <c r="G44" s="140">
        <v>-10</v>
      </c>
      <c r="H44" s="140">
        <v>0</v>
      </c>
      <c r="I44" s="140"/>
      <c r="J44" s="140"/>
      <c r="K44" s="140"/>
      <c r="L44" s="140"/>
      <c r="M44" s="140"/>
      <c r="N44" s="140"/>
      <c r="O44" s="140"/>
      <c r="P44" s="140"/>
      <c r="Q44" s="140"/>
      <c r="R44" s="489"/>
      <c r="S44" s="492"/>
    </row>
    <row r="45" spans="2:19" s="135" customFormat="1" ht="21" customHeight="1" x14ac:dyDescent="0.35">
      <c r="B45" s="484">
        <v>10</v>
      </c>
      <c r="C45" s="487" t="s">
        <v>89</v>
      </c>
      <c r="D45" s="150" t="s">
        <v>292</v>
      </c>
      <c r="E45" s="176"/>
      <c r="F45" s="194">
        <v>-10</v>
      </c>
      <c r="G45" s="194">
        <v>-10</v>
      </c>
      <c r="H45" s="140"/>
      <c r="I45" s="140">
        <v>0</v>
      </c>
      <c r="J45" s="140"/>
      <c r="K45" s="140"/>
      <c r="L45" s="140"/>
      <c r="M45" s="140"/>
      <c r="N45" s="140"/>
      <c r="O45" s="140"/>
      <c r="P45" s="140"/>
      <c r="Q45" s="140"/>
      <c r="R45" s="487">
        <f>500+SUM(E45:Q49)</f>
        <v>440</v>
      </c>
      <c r="S45" s="490">
        <f>COUNT(E49:Q49)</f>
        <v>3</v>
      </c>
    </row>
    <row r="46" spans="2:19" s="135" customFormat="1" ht="21" customHeight="1" x14ac:dyDescent="0.35">
      <c r="B46" s="485"/>
      <c r="C46" s="488"/>
      <c r="D46" s="150" t="s">
        <v>293</v>
      </c>
      <c r="E46" s="176"/>
      <c r="F46" s="140">
        <v>-10</v>
      </c>
      <c r="G46" s="140">
        <v>0</v>
      </c>
      <c r="H46" s="140"/>
      <c r="I46" s="140">
        <v>0</v>
      </c>
      <c r="J46" s="140"/>
      <c r="K46" s="140"/>
      <c r="L46" s="140"/>
      <c r="M46" s="140"/>
      <c r="N46" s="140"/>
      <c r="O46" s="140"/>
      <c r="P46" s="140"/>
      <c r="Q46" s="140"/>
      <c r="R46" s="488"/>
      <c r="S46" s="491"/>
    </row>
    <row r="47" spans="2:19" s="135" customFormat="1" ht="21" customHeight="1" x14ac:dyDescent="0.35">
      <c r="B47" s="485"/>
      <c r="C47" s="488"/>
      <c r="D47" s="150" t="s">
        <v>569</v>
      </c>
      <c r="E47" s="176"/>
      <c r="F47" s="140">
        <v>0</v>
      </c>
      <c r="G47" s="140">
        <v>0</v>
      </c>
      <c r="H47" s="140">
        <v>0</v>
      </c>
      <c r="I47" s="140">
        <v>-10</v>
      </c>
      <c r="J47" s="140"/>
      <c r="K47" s="140"/>
      <c r="L47" s="140"/>
      <c r="M47" s="140"/>
      <c r="N47" s="140"/>
      <c r="O47" s="140"/>
      <c r="P47" s="140"/>
      <c r="Q47" s="140"/>
      <c r="R47" s="488"/>
      <c r="S47" s="491"/>
    </row>
    <row r="48" spans="2:19" s="135" customFormat="1" ht="21" customHeight="1" x14ac:dyDescent="0.35">
      <c r="B48" s="485"/>
      <c r="C48" s="488"/>
      <c r="D48" s="150" t="s">
        <v>482</v>
      </c>
      <c r="E48" s="176"/>
      <c r="F48" s="140">
        <v>0</v>
      </c>
      <c r="G48" s="140">
        <v>0</v>
      </c>
      <c r="H48" s="140"/>
      <c r="I48" s="140">
        <v>-10</v>
      </c>
      <c r="J48" s="140"/>
      <c r="K48" s="140"/>
      <c r="L48" s="140"/>
      <c r="M48" s="140"/>
      <c r="N48" s="140"/>
      <c r="O48" s="140"/>
      <c r="P48" s="140"/>
      <c r="Q48" s="140"/>
      <c r="R48" s="488"/>
      <c r="S48" s="491"/>
    </row>
    <row r="49" spans="2:19" s="135" customFormat="1" ht="21" customHeight="1" x14ac:dyDescent="0.35">
      <c r="B49" s="486"/>
      <c r="C49" s="489"/>
      <c r="D49" s="150" t="s">
        <v>294</v>
      </c>
      <c r="E49" s="176"/>
      <c r="F49" s="140">
        <v>-10</v>
      </c>
      <c r="G49" s="140">
        <v>0</v>
      </c>
      <c r="H49" s="140"/>
      <c r="I49" s="140">
        <v>0</v>
      </c>
      <c r="J49" s="140"/>
      <c r="K49" s="140"/>
      <c r="L49" s="140"/>
      <c r="M49" s="140"/>
      <c r="N49" s="140"/>
      <c r="O49" s="140"/>
      <c r="P49" s="140"/>
      <c r="Q49" s="140"/>
      <c r="R49" s="489"/>
      <c r="S49" s="492"/>
    </row>
    <row r="50" spans="2:19" s="135" customFormat="1" ht="21" customHeight="1" x14ac:dyDescent="0.35">
      <c r="B50" s="484">
        <v>11</v>
      </c>
      <c r="C50" s="487" t="s">
        <v>87</v>
      </c>
      <c r="D50" s="150" t="s">
        <v>335</v>
      </c>
      <c r="E50" s="176"/>
      <c r="F50" s="140">
        <v>0</v>
      </c>
      <c r="G50" s="140">
        <v>-10</v>
      </c>
      <c r="H50" s="140">
        <v>0</v>
      </c>
      <c r="I50" s="140">
        <v>-20</v>
      </c>
      <c r="J50" s="140"/>
      <c r="K50" s="140"/>
      <c r="L50" s="140"/>
      <c r="M50" s="140"/>
      <c r="N50" s="140"/>
      <c r="O50" s="140"/>
      <c r="P50" s="140"/>
      <c r="Q50" s="140"/>
      <c r="R50" s="487">
        <f>500+SUM(E50:Q51)</f>
        <v>450</v>
      </c>
      <c r="S50" s="490">
        <f>COUNT(E51:Q51)</f>
        <v>2</v>
      </c>
    </row>
    <row r="51" spans="2:19" s="135" customFormat="1" ht="21" customHeight="1" x14ac:dyDescent="0.35">
      <c r="B51" s="486"/>
      <c r="C51" s="489"/>
      <c r="D51" s="150" t="s">
        <v>297</v>
      </c>
      <c r="E51" s="176"/>
      <c r="F51" s="140">
        <v>-20</v>
      </c>
      <c r="G51" s="140">
        <v>0</v>
      </c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489"/>
      <c r="S51" s="492"/>
    </row>
    <row r="52" spans="2:19" s="135" customFormat="1" ht="21" customHeight="1" x14ac:dyDescent="0.35">
      <c r="B52" s="152">
        <v>12</v>
      </c>
      <c r="C52" s="151" t="s">
        <v>287</v>
      </c>
      <c r="D52" s="150" t="s">
        <v>230</v>
      </c>
      <c r="E52" s="140">
        <v>0</v>
      </c>
      <c r="F52" s="140">
        <v>-10</v>
      </c>
      <c r="G52" s="140"/>
      <c r="H52" s="140">
        <v>0</v>
      </c>
      <c r="I52" s="140">
        <v>0</v>
      </c>
      <c r="J52" s="140"/>
      <c r="K52" s="140"/>
      <c r="L52" s="140"/>
      <c r="M52" s="140"/>
      <c r="N52" s="140"/>
      <c r="O52" s="140"/>
      <c r="P52" s="140"/>
      <c r="Q52" s="140"/>
      <c r="R52" s="151">
        <f t="shared" si="0"/>
        <v>490</v>
      </c>
      <c r="S52" s="140">
        <f t="shared" si="1"/>
        <v>4</v>
      </c>
    </row>
    <row r="53" spans="2:19" s="135" customFormat="1" ht="21" customHeight="1" x14ac:dyDescent="0.35">
      <c r="B53" s="484">
        <v>13</v>
      </c>
      <c r="C53" s="487" t="s">
        <v>236</v>
      </c>
      <c r="D53" s="150" t="s">
        <v>240</v>
      </c>
      <c r="E53" s="140">
        <v>-10</v>
      </c>
      <c r="F53" s="140">
        <v>0</v>
      </c>
      <c r="G53" s="140">
        <v>0</v>
      </c>
      <c r="H53" s="140">
        <v>0</v>
      </c>
      <c r="I53" s="140"/>
      <c r="J53" s="140"/>
      <c r="K53" s="140"/>
      <c r="L53" s="140"/>
      <c r="M53" s="140"/>
      <c r="N53" s="140"/>
      <c r="O53" s="140"/>
      <c r="P53" s="140"/>
      <c r="Q53" s="140"/>
      <c r="R53" s="487">
        <f>500+SUM(E53:Q56)</f>
        <v>440</v>
      </c>
      <c r="S53" s="490">
        <f>COUNT(E56:Q56)</f>
        <v>4</v>
      </c>
    </row>
    <row r="54" spans="2:19" s="135" customFormat="1" ht="21" customHeight="1" x14ac:dyDescent="0.35">
      <c r="B54" s="485"/>
      <c r="C54" s="488"/>
      <c r="D54" s="150" t="s">
        <v>331</v>
      </c>
      <c r="E54" s="140">
        <v>0</v>
      </c>
      <c r="F54" s="140">
        <v>0</v>
      </c>
      <c r="G54" s="140">
        <v>-10</v>
      </c>
      <c r="H54" s="140">
        <v>0</v>
      </c>
      <c r="I54" s="140"/>
      <c r="J54" s="140"/>
      <c r="K54" s="140"/>
      <c r="L54" s="140"/>
      <c r="M54" s="140"/>
      <c r="N54" s="140"/>
      <c r="O54" s="140"/>
      <c r="P54" s="140"/>
      <c r="Q54" s="140"/>
      <c r="R54" s="488"/>
      <c r="S54" s="491"/>
    </row>
    <row r="55" spans="2:19" s="135" customFormat="1" ht="21" customHeight="1" x14ac:dyDescent="0.35">
      <c r="B55" s="485"/>
      <c r="C55" s="488"/>
      <c r="D55" s="150" t="s">
        <v>279</v>
      </c>
      <c r="E55" s="140">
        <v>0</v>
      </c>
      <c r="F55" s="140">
        <v>-10</v>
      </c>
      <c r="G55" s="140">
        <v>0</v>
      </c>
      <c r="H55" s="140">
        <v>0</v>
      </c>
      <c r="I55" s="140"/>
      <c r="J55" s="140"/>
      <c r="K55" s="140"/>
      <c r="L55" s="140"/>
      <c r="M55" s="140"/>
      <c r="N55" s="140"/>
      <c r="O55" s="140"/>
      <c r="P55" s="140"/>
      <c r="Q55" s="140"/>
      <c r="R55" s="488"/>
      <c r="S55" s="491"/>
    </row>
    <row r="56" spans="2:19" s="135" customFormat="1" ht="21" customHeight="1" x14ac:dyDescent="0.35">
      <c r="B56" s="486"/>
      <c r="C56" s="489"/>
      <c r="D56" s="150" t="s">
        <v>237</v>
      </c>
      <c r="E56" s="197">
        <v>-20</v>
      </c>
      <c r="F56" s="140">
        <v>0</v>
      </c>
      <c r="G56" s="166">
        <v>-10</v>
      </c>
      <c r="H56" s="140">
        <v>0</v>
      </c>
      <c r="I56" s="140"/>
      <c r="J56" s="140"/>
      <c r="K56" s="140"/>
      <c r="L56" s="140"/>
      <c r="M56" s="140"/>
      <c r="N56" s="140"/>
      <c r="O56" s="140"/>
      <c r="P56" s="140"/>
      <c r="Q56" s="140"/>
      <c r="R56" s="489"/>
      <c r="S56" s="492"/>
    </row>
    <row r="57" spans="2:19" s="135" customFormat="1" ht="21" customHeight="1" x14ac:dyDescent="0.35">
      <c r="B57" s="484">
        <v>14</v>
      </c>
      <c r="C57" s="487" t="s">
        <v>132</v>
      </c>
      <c r="D57" s="150" t="s">
        <v>296</v>
      </c>
      <c r="E57" s="176"/>
      <c r="F57" s="183">
        <v>-10</v>
      </c>
      <c r="G57" s="183">
        <v>-10</v>
      </c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487">
        <f>500+SUM(E57:Q59)</f>
        <v>460</v>
      </c>
      <c r="S57" s="490">
        <f>COUNT(E59:Q59)</f>
        <v>2</v>
      </c>
    </row>
    <row r="58" spans="2:19" s="135" customFormat="1" ht="21" customHeight="1" x14ac:dyDescent="0.35">
      <c r="B58" s="485"/>
      <c r="C58" s="488"/>
      <c r="D58" s="150" t="s">
        <v>338</v>
      </c>
      <c r="E58" s="176"/>
      <c r="F58" s="140">
        <v>0</v>
      </c>
      <c r="G58" s="140">
        <v>-10</v>
      </c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488"/>
      <c r="S58" s="491"/>
    </row>
    <row r="59" spans="2:19" s="135" customFormat="1" ht="21" customHeight="1" x14ac:dyDescent="0.35">
      <c r="B59" s="486"/>
      <c r="C59" s="489"/>
      <c r="D59" s="150" t="s">
        <v>299</v>
      </c>
      <c r="E59" s="176"/>
      <c r="F59" s="140">
        <v>-10</v>
      </c>
      <c r="G59" s="140">
        <v>0</v>
      </c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489"/>
      <c r="S59" s="492"/>
    </row>
    <row r="60" spans="2:19" s="135" customFormat="1" ht="21" customHeight="1" x14ac:dyDescent="0.35">
      <c r="B60" s="149">
        <v>15</v>
      </c>
      <c r="C60" s="151" t="s">
        <v>85</v>
      </c>
      <c r="D60" s="150" t="s">
        <v>295</v>
      </c>
      <c r="E60" s="176"/>
      <c r="F60" s="140">
        <v>-10</v>
      </c>
      <c r="G60" s="140">
        <v>0</v>
      </c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51">
        <f t="shared" si="0"/>
        <v>490</v>
      </c>
      <c r="S60" s="140">
        <f t="shared" si="1"/>
        <v>2</v>
      </c>
    </row>
    <row r="61" spans="2:19" s="135" customFormat="1" ht="21" customHeight="1" x14ac:dyDescent="0.35">
      <c r="B61" s="484">
        <v>16</v>
      </c>
      <c r="C61" s="487" t="s">
        <v>133</v>
      </c>
      <c r="D61" s="150" t="s">
        <v>300</v>
      </c>
      <c r="E61" s="154"/>
      <c r="F61" s="140">
        <v>-10</v>
      </c>
      <c r="G61" s="140">
        <v>0</v>
      </c>
      <c r="H61" s="140"/>
      <c r="I61" s="140">
        <v>0</v>
      </c>
      <c r="J61" s="140"/>
      <c r="K61" s="140"/>
      <c r="L61" s="140"/>
      <c r="M61" s="140"/>
      <c r="N61" s="140"/>
      <c r="O61" s="140"/>
      <c r="P61" s="140"/>
      <c r="Q61" s="140"/>
      <c r="R61" s="487">
        <f>500+SUM(E61:Q67)</f>
        <v>410</v>
      </c>
      <c r="S61" s="490">
        <f>COUNT(E67:Q67)</f>
        <v>3</v>
      </c>
    </row>
    <row r="62" spans="2:19" s="135" customFormat="1" ht="21" customHeight="1" x14ac:dyDescent="0.35">
      <c r="B62" s="485"/>
      <c r="C62" s="488"/>
      <c r="D62" s="150" t="s">
        <v>339</v>
      </c>
      <c r="E62" s="154"/>
      <c r="F62" s="140">
        <v>0</v>
      </c>
      <c r="G62" s="140">
        <v>-10</v>
      </c>
      <c r="H62" s="140"/>
      <c r="I62" s="140">
        <v>0</v>
      </c>
      <c r="J62" s="140"/>
      <c r="K62" s="140"/>
      <c r="L62" s="140"/>
      <c r="M62" s="140"/>
      <c r="N62" s="140"/>
      <c r="O62" s="140"/>
      <c r="P62" s="140"/>
      <c r="Q62" s="140"/>
      <c r="R62" s="488"/>
      <c r="S62" s="491"/>
    </row>
    <row r="63" spans="2:19" s="135" customFormat="1" ht="21" customHeight="1" x14ac:dyDescent="0.35">
      <c r="B63" s="485"/>
      <c r="C63" s="488"/>
      <c r="D63" s="150" t="s">
        <v>385</v>
      </c>
      <c r="E63" s="154"/>
      <c r="F63" s="140">
        <v>0</v>
      </c>
      <c r="G63" s="140">
        <v>0</v>
      </c>
      <c r="H63" s="140"/>
      <c r="I63" s="140">
        <v>-10</v>
      </c>
      <c r="J63" s="140"/>
      <c r="K63" s="140"/>
      <c r="L63" s="140"/>
      <c r="M63" s="140"/>
      <c r="N63" s="140"/>
      <c r="O63" s="140"/>
      <c r="P63" s="140"/>
      <c r="Q63" s="140"/>
      <c r="R63" s="488"/>
      <c r="S63" s="491"/>
    </row>
    <row r="64" spans="2:19" s="135" customFormat="1" ht="21" customHeight="1" x14ac:dyDescent="0.35">
      <c r="B64" s="485"/>
      <c r="C64" s="488"/>
      <c r="D64" s="150" t="s">
        <v>340</v>
      </c>
      <c r="E64" s="154"/>
      <c r="F64" s="140">
        <v>0</v>
      </c>
      <c r="G64" s="140">
        <v>-10</v>
      </c>
      <c r="H64" s="140"/>
      <c r="I64" s="140">
        <v>0</v>
      </c>
      <c r="J64" s="140"/>
      <c r="K64" s="140"/>
      <c r="L64" s="140"/>
      <c r="M64" s="140"/>
      <c r="N64" s="140"/>
      <c r="O64" s="140"/>
      <c r="P64" s="140"/>
      <c r="Q64" s="140"/>
      <c r="R64" s="488"/>
      <c r="S64" s="491"/>
    </row>
    <row r="65" spans="2:19" s="135" customFormat="1" ht="21" customHeight="1" x14ac:dyDescent="0.35">
      <c r="B65" s="485"/>
      <c r="C65" s="488"/>
      <c r="D65" s="150" t="s">
        <v>341</v>
      </c>
      <c r="E65" s="154"/>
      <c r="F65" s="140">
        <v>0</v>
      </c>
      <c r="G65" s="140">
        <v>-20</v>
      </c>
      <c r="H65" s="140"/>
      <c r="I65" s="140">
        <v>0</v>
      </c>
      <c r="J65" s="140"/>
      <c r="K65" s="140"/>
      <c r="L65" s="140"/>
      <c r="M65" s="140"/>
      <c r="N65" s="140"/>
      <c r="O65" s="140"/>
      <c r="P65" s="140"/>
      <c r="Q65" s="140"/>
      <c r="R65" s="488"/>
      <c r="S65" s="491"/>
    </row>
    <row r="66" spans="2:19" s="135" customFormat="1" ht="21" customHeight="1" x14ac:dyDescent="0.35">
      <c r="B66" s="485"/>
      <c r="C66" s="488"/>
      <c r="D66" s="150" t="s">
        <v>342</v>
      </c>
      <c r="E66" s="154"/>
      <c r="F66" s="140">
        <v>0</v>
      </c>
      <c r="G66" s="140">
        <v>-10</v>
      </c>
      <c r="H66" s="140"/>
      <c r="I66" s="140">
        <v>0</v>
      </c>
      <c r="J66" s="140"/>
      <c r="K66" s="140"/>
      <c r="L66" s="140"/>
      <c r="M66" s="140"/>
      <c r="N66" s="140"/>
      <c r="O66" s="140"/>
      <c r="P66" s="213"/>
      <c r="Q66" s="140"/>
      <c r="R66" s="488"/>
      <c r="S66" s="491"/>
    </row>
    <row r="67" spans="2:19" s="135" customFormat="1" ht="21" customHeight="1" x14ac:dyDescent="0.35">
      <c r="B67" s="486"/>
      <c r="C67" s="489"/>
      <c r="D67" s="150" t="s">
        <v>301</v>
      </c>
      <c r="E67" s="154"/>
      <c r="F67" s="211">
        <v>-10</v>
      </c>
      <c r="G67" s="140">
        <v>0</v>
      </c>
      <c r="H67" s="140"/>
      <c r="I67" s="211">
        <v>-10</v>
      </c>
      <c r="J67" s="140"/>
      <c r="K67" s="140"/>
      <c r="L67" s="140"/>
      <c r="M67" s="140"/>
      <c r="N67" s="140"/>
      <c r="O67" s="140"/>
      <c r="P67" s="140"/>
      <c r="Q67" s="140"/>
      <c r="R67" s="489"/>
      <c r="S67" s="492"/>
    </row>
    <row r="68" spans="2:19" s="135" customFormat="1" ht="21" customHeight="1" x14ac:dyDescent="0.35">
      <c r="B68" s="484">
        <v>17</v>
      </c>
      <c r="C68" s="487" t="s">
        <v>282</v>
      </c>
      <c r="D68" s="150" t="s">
        <v>268</v>
      </c>
      <c r="E68" s="154"/>
      <c r="F68" s="140">
        <v>-10</v>
      </c>
      <c r="G68" s="140">
        <v>0</v>
      </c>
      <c r="H68" s="140">
        <v>0</v>
      </c>
      <c r="I68" s="140">
        <v>0</v>
      </c>
      <c r="J68" s="140"/>
      <c r="K68" s="140"/>
      <c r="L68" s="140"/>
      <c r="M68" s="140"/>
      <c r="N68" s="140"/>
      <c r="O68" s="140"/>
      <c r="P68" s="140"/>
      <c r="Q68" s="140"/>
      <c r="R68" s="487">
        <f>500+SUM(E68:Q72)</f>
        <v>430</v>
      </c>
      <c r="S68" s="490">
        <f>COUNT(E72:Q72)</f>
        <v>4</v>
      </c>
    </row>
    <row r="69" spans="2:19" s="135" customFormat="1" ht="21" customHeight="1" x14ac:dyDescent="0.35">
      <c r="B69" s="485"/>
      <c r="C69" s="488"/>
      <c r="D69" s="150" t="s">
        <v>270</v>
      </c>
      <c r="E69" s="154"/>
      <c r="F69" s="140">
        <v>0</v>
      </c>
      <c r="G69" s="140">
        <v>-10</v>
      </c>
      <c r="H69" s="140">
        <v>0</v>
      </c>
      <c r="I69" s="140">
        <v>0</v>
      </c>
      <c r="J69" s="140"/>
      <c r="K69" s="140"/>
      <c r="L69" s="140"/>
      <c r="M69" s="140"/>
      <c r="N69" s="140"/>
      <c r="O69" s="140"/>
      <c r="P69" s="140"/>
      <c r="Q69" s="140"/>
      <c r="R69" s="488"/>
      <c r="S69" s="491"/>
    </row>
    <row r="70" spans="2:19" s="135" customFormat="1" ht="21" customHeight="1" x14ac:dyDescent="0.35">
      <c r="B70" s="485"/>
      <c r="C70" s="488"/>
      <c r="D70" s="150" t="s">
        <v>269</v>
      </c>
      <c r="E70" s="154"/>
      <c r="F70" s="140">
        <v>-10</v>
      </c>
      <c r="G70" s="140">
        <v>0</v>
      </c>
      <c r="H70" s="140">
        <v>0</v>
      </c>
      <c r="I70" s="140">
        <v>0</v>
      </c>
      <c r="J70" s="140"/>
      <c r="K70" s="140"/>
      <c r="L70" s="140"/>
      <c r="M70" s="140"/>
      <c r="N70" s="140"/>
      <c r="O70" s="140"/>
      <c r="P70" s="140"/>
      <c r="Q70" s="140"/>
      <c r="R70" s="488"/>
      <c r="S70" s="491"/>
    </row>
    <row r="71" spans="2:19" s="135" customFormat="1" ht="21" customHeight="1" x14ac:dyDescent="0.35">
      <c r="B71" s="485"/>
      <c r="C71" s="488"/>
      <c r="D71" s="150" t="s">
        <v>459</v>
      </c>
      <c r="E71" s="154"/>
      <c r="F71" s="140">
        <v>0</v>
      </c>
      <c r="G71" s="140">
        <v>0</v>
      </c>
      <c r="H71" s="140">
        <v>0</v>
      </c>
      <c r="I71" s="140">
        <v>-10</v>
      </c>
      <c r="J71" s="140"/>
      <c r="K71" s="140"/>
      <c r="L71" s="140"/>
      <c r="M71" s="140"/>
      <c r="N71" s="140"/>
      <c r="O71" s="140"/>
      <c r="P71" s="140"/>
      <c r="Q71" s="140"/>
      <c r="R71" s="488"/>
      <c r="S71" s="491"/>
    </row>
    <row r="72" spans="2:19" s="135" customFormat="1" ht="21" customHeight="1" x14ac:dyDescent="0.35">
      <c r="B72" s="486"/>
      <c r="C72" s="489"/>
      <c r="D72" s="150" t="s">
        <v>273</v>
      </c>
      <c r="E72" s="154"/>
      <c r="F72" s="194">
        <v>-20</v>
      </c>
      <c r="G72" s="140">
        <v>0</v>
      </c>
      <c r="H72" s="140">
        <v>0</v>
      </c>
      <c r="I72" s="194">
        <v>-10</v>
      </c>
      <c r="J72" s="140"/>
      <c r="K72" s="140"/>
      <c r="L72" s="140"/>
      <c r="M72" s="140"/>
      <c r="N72" s="140"/>
      <c r="O72" s="140"/>
      <c r="P72" s="140"/>
      <c r="Q72" s="140"/>
      <c r="R72" s="489"/>
      <c r="S72" s="492"/>
    </row>
    <row r="73" spans="2:19" s="135" customFormat="1" ht="21" customHeight="1" x14ac:dyDescent="0.35">
      <c r="B73" s="484">
        <v>18</v>
      </c>
      <c r="C73" s="487" t="s">
        <v>223</v>
      </c>
      <c r="D73" s="150" t="s">
        <v>274</v>
      </c>
      <c r="E73" s="166">
        <v>0</v>
      </c>
      <c r="F73" s="140">
        <v>-10</v>
      </c>
      <c r="G73" s="154"/>
      <c r="H73" s="140">
        <v>0</v>
      </c>
      <c r="I73" s="140"/>
      <c r="J73" s="140"/>
      <c r="K73" s="140"/>
      <c r="L73" s="140"/>
      <c r="M73" s="140"/>
      <c r="N73" s="140"/>
      <c r="O73" s="140"/>
      <c r="P73" s="140"/>
      <c r="Q73" s="140"/>
      <c r="R73" s="487">
        <f>500+SUM(E73:Q75)</f>
        <v>470</v>
      </c>
      <c r="S73" s="490">
        <f>COUNT(E75:Q75)</f>
        <v>3</v>
      </c>
    </row>
    <row r="74" spans="2:19" s="135" customFormat="1" ht="21" customHeight="1" x14ac:dyDescent="0.35">
      <c r="B74" s="485"/>
      <c r="C74" s="488"/>
      <c r="D74" s="150" t="s">
        <v>351</v>
      </c>
      <c r="E74" s="166">
        <v>0</v>
      </c>
      <c r="F74" s="140">
        <v>0</v>
      </c>
      <c r="G74" s="154"/>
      <c r="H74" s="140">
        <v>-10</v>
      </c>
      <c r="I74" s="140"/>
      <c r="J74" s="140"/>
      <c r="K74" s="140"/>
      <c r="L74" s="140"/>
      <c r="M74" s="140"/>
      <c r="N74" s="140"/>
      <c r="O74" s="140"/>
      <c r="P74" s="140"/>
      <c r="Q74" s="140"/>
      <c r="R74" s="488"/>
      <c r="S74" s="491"/>
    </row>
    <row r="75" spans="2:19" s="135" customFormat="1" ht="21" customHeight="1" x14ac:dyDescent="0.35">
      <c r="B75" s="486"/>
      <c r="C75" s="489"/>
      <c r="D75" s="150" t="s">
        <v>228</v>
      </c>
      <c r="E75" s="140">
        <v>-10</v>
      </c>
      <c r="F75" s="140">
        <v>0</v>
      </c>
      <c r="G75" s="154"/>
      <c r="H75" s="140">
        <v>0</v>
      </c>
      <c r="I75" s="140"/>
      <c r="J75" s="140"/>
      <c r="K75" s="140"/>
      <c r="L75" s="140"/>
      <c r="M75" s="140"/>
      <c r="N75" s="140"/>
      <c r="O75" s="140"/>
      <c r="P75" s="140"/>
      <c r="Q75" s="140"/>
      <c r="R75" s="489"/>
      <c r="S75" s="492"/>
    </row>
    <row r="76" spans="2:19" s="135" customFormat="1" ht="21" customHeight="1" x14ac:dyDescent="0.35">
      <c r="B76" s="152">
        <v>19</v>
      </c>
      <c r="C76" s="151" t="s">
        <v>222</v>
      </c>
      <c r="D76" s="150"/>
      <c r="E76" s="140">
        <v>0</v>
      </c>
      <c r="F76" s="140">
        <v>0</v>
      </c>
      <c r="G76" s="140">
        <v>0</v>
      </c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51">
        <f t="shared" si="0"/>
        <v>500</v>
      </c>
      <c r="S76" s="140">
        <f t="shared" si="1"/>
        <v>3</v>
      </c>
    </row>
    <row r="77" spans="2:19" s="135" customFormat="1" ht="21" customHeight="1" x14ac:dyDescent="0.35">
      <c r="B77" s="484">
        <v>20</v>
      </c>
      <c r="C77" s="487" t="s">
        <v>231</v>
      </c>
      <c r="D77" s="150" t="s">
        <v>241</v>
      </c>
      <c r="E77" s="211">
        <v>-10</v>
      </c>
      <c r="F77" s="154"/>
      <c r="G77" s="140">
        <v>0</v>
      </c>
      <c r="H77" s="140">
        <v>0</v>
      </c>
      <c r="I77" s="221">
        <v>-20</v>
      </c>
      <c r="J77" s="140"/>
      <c r="K77" s="140"/>
      <c r="L77" s="140"/>
      <c r="M77" s="140"/>
      <c r="N77" s="140"/>
      <c r="O77" s="140"/>
      <c r="P77" s="140"/>
      <c r="Q77" s="140"/>
      <c r="R77" s="487">
        <f>500+SUM(E77:Q79)</f>
        <v>440</v>
      </c>
      <c r="S77" s="490">
        <f>COUNT(E79:Q79)</f>
        <v>4</v>
      </c>
    </row>
    <row r="78" spans="2:19" s="135" customFormat="1" ht="21" customHeight="1" x14ac:dyDescent="0.35">
      <c r="B78" s="485"/>
      <c r="C78" s="488"/>
      <c r="D78" s="150" t="s">
        <v>330</v>
      </c>
      <c r="E78" s="140">
        <v>0</v>
      </c>
      <c r="F78" s="154"/>
      <c r="G78" s="140">
        <v>-10</v>
      </c>
      <c r="H78" s="140">
        <v>0</v>
      </c>
      <c r="I78" s="140">
        <v>0</v>
      </c>
      <c r="J78" s="140"/>
      <c r="K78" s="140"/>
      <c r="L78" s="140"/>
      <c r="M78" s="140"/>
      <c r="N78" s="140"/>
      <c r="O78" s="140"/>
      <c r="P78" s="140"/>
      <c r="Q78" s="140"/>
      <c r="R78" s="488"/>
      <c r="S78" s="491"/>
    </row>
    <row r="79" spans="2:19" s="135" customFormat="1" ht="21" customHeight="1" x14ac:dyDescent="0.35">
      <c r="B79" s="486"/>
      <c r="C79" s="489"/>
      <c r="D79" s="150" t="s">
        <v>242</v>
      </c>
      <c r="E79" s="194">
        <v>-10</v>
      </c>
      <c r="F79" s="154"/>
      <c r="G79" s="194">
        <v>-10</v>
      </c>
      <c r="H79" s="140">
        <v>0</v>
      </c>
      <c r="I79" s="140">
        <v>0</v>
      </c>
      <c r="J79" s="140"/>
      <c r="K79" s="140"/>
      <c r="L79" s="140"/>
      <c r="M79" s="140"/>
      <c r="N79" s="140"/>
      <c r="O79" s="140"/>
      <c r="P79" s="140"/>
      <c r="Q79" s="140"/>
      <c r="R79" s="489"/>
      <c r="S79" s="492"/>
    </row>
    <row r="80" spans="2:19" s="135" customFormat="1" ht="21" customHeight="1" x14ac:dyDescent="0.35">
      <c r="B80" s="484">
        <v>21</v>
      </c>
      <c r="C80" s="487" t="s">
        <v>264</v>
      </c>
      <c r="D80" s="150" t="s">
        <v>263</v>
      </c>
      <c r="E80" s="154"/>
      <c r="F80" s="140">
        <v>-20</v>
      </c>
      <c r="G80" s="140">
        <v>0</v>
      </c>
      <c r="H80" s="140">
        <v>0</v>
      </c>
      <c r="I80" s="140"/>
      <c r="J80" s="140"/>
      <c r="K80" s="140"/>
      <c r="L80" s="140"/>
      <c r="M80" s="140"/>
      <c r="N80" s="140"/>
      <c r="O80" s="140"/>
      <c r="P80" s="140"/>
      <c r="Q80" s="140"/>
      <c r="R80" s="487">
        <f>500+SUM(E80:Q83)</f>
        <v>450</v>
      </c>
      <c r="S80" s="490">
        <f>COUNT(E83:Q83)</f>
        <v>3</v>
      </c>
    </row>
    <row r="81" spans="2:19" s="135" customFormat="1" ht="21" customHeight="1" x14ac:dyDescent="0.35">
      <c r="B81" s="485"/>
      <c r="C81" s="488"/>
      <c r="D81" s="150" t="s">
        <v>275</v>
      </c>
      <c r="E81" s="154"/>
      <c r="F81" s="140">
        <v>-10</v>
      </c>
      <c r="G81" s="140">
        <v>0</v>
      </c>
      <c r="H81" s="140">
        <v>0</v>
      </c>
      <c r="I81" s="140"/>
      <c r="J81" s="140"/>
      <c r="K81" s="140"/>
      <c r="L81" s="140"/>
      <c r="M81" s="140"/>
      <c r="N81" s="140"/>
      <c r="O81" s="140"/>
      <c r="P81" s="140"/>
      <c r="Q81" s="140"/>
      <c r="R81" s="488"/>
      <c r="S81" s="491"/>
    </row>
    <row r="82" spans="2:19" s="135" customFormat="1" ht="21" customHeight="1" x14ac:dyDescent="0.35">
      <c r="B82" s="485"/>
      <c r="C82" s="488"/>
      <c r="D82" s="150" t="s">
        <v>352</v>
      </c>
      <c r="E82" s="154"/>
      <c r="F82" s="140">
        <v>0</v>
      </c>
      <c r="G82" s="140">
        <v>0</v>
      </c>
      <c r="H82" s="140">
        <v>-10</v>
      </c>
      <c r="I82" s="140"/>
      <c r="J82" s="140"/>
      <c r="K82" s="140"/>
      <c r="L82" s="140"/>
      <c r="M82" s="140"/>
      <c r="N82" s="140"/>
      <c r="O82" s="140"/>
      <c r="P82" s="140"/>
      <c r="Q82" s="140"/>
      <c r="R82" s="488"/>
      <c r="S82" s="491"/>
    </row>
    <row r="83" spans="2:19" s="135" customFormat="1" ht="21" customHeight="1" x14ac:dyDescent="0.35">
      <c r="B83" s="486"/>
      <c r="C83" s="489"/>
      <c r="D83" s="150" t="s">
        <v>266</v>
      </c>
      <c r="E83" s="154"/>
      <c r="F83" s="140">
        <v>-10</v>
      </c>
      <c r="G83" s="140">
        <v>0</v>
      </c>
      <c r="H83" s="140">
        <v>0</v>
      </c>
      <c r="I83" s="140"/>
      <c r="J83" s="140"/>
      <c r="K83" s="140"/>
      <c r="L83" s="140"/>
      <c r="M83" s="140"/>
      <c r="N83" s="140"/>
      <c r="O83" s="140"/>
      <c r="P83" s="140"/>
      <c r="Q83" s="140"/>
      <c r="R83" s="489"/>
      <c r="S83" s="492"/>
    </row>
    <row r="84" spans="2:19" s="135" customFormat="1" ht="21" customHeight="1" x14ac:dyDescent="0.35">
      <c r="B84" s="149">
        <v>22</v>
      </c>
      <c r="C84" s="151" t="s">
        <v>137</v>
      </c>
      <c r="D84" s="150"/>
      <c r="E84" s="154"/>
      <c r="F84" s="140">
        <v>0</v>
      </c>
      <c r="G84" s="140">
        <v>0</v>
      </c>
      <c r="H84" s="140">
        <v>0</v>
      </c>
      <c r="I84" s="140">
        <v>0</v>
      </c>
      <c r="J84" s="140"/>
      <c r="K84" s="140"/>
      <c r="L84" s="140"/>
      <c r="M84" s="140"/>
      <c r="N84" s="140"/>
      <c r="O84" s="140"/>
      <c r="P84" s="140"/>
      <c r="Q84" s="140"/>
      <c r="R84" s="151">
        <f t="shared" si="0"/>
        <v>500</v>
      </c>
      <c r="S84" s="140">
        <f t="shared" si="1"/>
        <v>4</v>
      </c>
    </row>
    <row r="85" spans="2:19" s="135" customFormat="1" ht="21" customHeight="1" x14ac:dyDescent="0.35">
      <c r="B85" s="484">
        <v>23</v>
      </c>
      <c r="C85" s="487" t="s">
        <v>138</v>
      </c>
      <c r="D85" s="150" t="s">
        <v>211</v>
      </c>
      <c r="E85" s="194">
        <v>-10</v>
      </c>
      <c r="F85" s="140">
        <v>0</v>
      </c>
      <c r="G85" s="154"/>
      <c r="H85" s="194">
        <v>-10</v>
      </c>
      <c r="I85" s="140">
        <v>0</v>
      </c>
      <c r="J85" s="140"/>
      <c r="K85" s="140"/>
      <c r="L85" s="140"/>
      <c r="M85" s="140"/>
      <c r="N85" s="140"/>
      <c r="O85" s="140"/>
      <c r="P85" s="140"/>
      <c r="Q85" s="140"/>
      <c r="R85" s="487">
        <f>500+SUM(E85:Q87)</f>
        <v>430</v>
      </c>
      <c r="S85" s="490">
        <f>COUNT(E87:Q87)</f>
        <v>4</v>
      </c>
    </row>
    <row r="86" spans="2:19" s="135" customFormat="1" ht="21" customHeight="1" x14ac:dyDescent="0.35">
      <c r="B86" s="485"/>
      <c r="C86" s="488"/>
      <c r="D86" s="150" t="s">
        <v>257</v>
      </c>
      <c r="E86" s="140">
        <v>0</v>
      </c>
      <c r="F86" s="140">
        <v>-10</v>
      </c>
      <c r="G86" s="154"/>
      <c r="H86" s="140">
        <v>0</v>
      </c>
      <c r="I86" s="140">
        <v>0</v>
      </c>
      <c r="J86" s="140"/>
      <c r="K86" s="140"/>
      <c r="L86" s="140"/>
      <c r="M86" s="140"/>
      <c r="N86" s="140"/>
      <c r="O86" s="140"/>
      <c r="P86" s="140"/>
      <c r="Q86" s="140"/>
      <c r="R86" s="488"/>
      <c r="S86" s="491"/>
    </row>
    <row r="87" spans="2:19" s="135" customFormat="1" ht="21" customHeight="1" x14ac:dyDescent="0.35">
      <c r="B87" s="486"/>
      <c r="C87" s="489"/>
      <c r="D87" s="150" t="s">
        <v>196</v>
      </c>
      <c r="E87" s="194">
        <v>-20</v>
      </c>
      <c r="F87" s="140">
        <v>0</v>
      </c>
      <c r="G87" s="154"/>
      <c r="H87" s="214">
        <v>-20</v>
      </c>
      <c r="I87" s="140">
        <v>0</v>
      </c>
      <c r="J87" s="140"/>
      <c r="K87" s="140"/>
      <c r="L87" s="140"/>
      <c r="M87" s="140"/>
      <c r="N87" s="140"/>
      <c r="O87" s="140"/>
      <c r="P87" s="140"/>
      <c r="Q87" s="140"/>
      <c r="R87" s="489"/>
      <c r="S87" s="492"/>
    </row>
    <row r="88" spans="2:19" s="135" customFormat="1" ht="21" customHeight="1" x14ac:dyDescent="0.35">
      <c r="B88" s="484">
        <v>24</v>
      </c>
      <c r="C88" s="487" t="s">
        <v>139</v>
      </c>
      <c r="D88" s="150" t="s">
        <v>343</v>
      </c>
      <c r="E88" s="176"/>
      <c r="F88" s="140">
        <v>0</v>
      </c>
      <c r="G88" s="140">
        <v>-10</v>
      </c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487">
        <f>500+SUM(E88:Q90)</f>
        <v>470</v>
      </c>
      <c r="S88" s="490">
        <f>COUNT(E90:Q90)</f>
        <v>2</v>
      </c>
    </row>
    <row r="89" spans="2:19" s="135" customFormat="1" ht="21" customHeight="1" x14ac:dyDescent="0.35">
      <c r="B89" s="485"/>
      <c r="C89" s="488"/>
      <c r="D89" s="150" t="s">
        <v>344</v>
      </c>
      <c r="E89" s="176"/>
      <c r="F89" s="140">
        <v>0</v>
      </c>
      <c r="G89" s="140">
        <v>-10</v>
      </c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488"/>
      <c r="S89" s="491"/>
    </row>
    <row r="90" spans="2:19" s="135" customFormat="1" ht="21" customHeight="1" x14ac:dyDescent="0.35">
      <c r="B90" s="486"/>
      <c r="C90" s="489"/>
      <c r="D90" s="150" t="s">
        <v>302</v>
      </c>
      <c r="E90" s="176"/>
      <c r="F90" s="140">
        <v>-10</v>
      </c>
      <c r="G90" s="140">
        <v>0</v>
      </c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489"/>
      <c r="S90" s="492"/>
    </row>
    <row r="91" spans="2:19" s="135" customFormat="1" ht="21" customHeight="1" x14ac:dyDescent="0.35">
      <c r="B91" s="484">
        <v>25</v>
      </c>
      <c r="C91" s="487" t="s">
        <v>140</v>
      </c>
      <c r="D91" s="150" t="s">
        <v>267</v>
      </c>
      <c r="E91" s="140">
        <v>0</v>
      </c>
      <c r="F91" s="140">
        <v>-10</v>
      </c>
      <c r="G91" s="140">
        <v>0</v>
      </c>
      <c r="H91" s="140">
        <v>0</v>
      </c>
      <c r="I91" s="140"/>
      <c r="J91" s="140"/>
      <c r="K91" s="140"/>
      <c r="L91" s="140"/>
      <c r="M91" s="140"/>
      <c r="N91" s="140"/>
      <c r="O91" s="140"/>
      <c r="P91" s="140"/>
      <c r="Q91" s="140"/>
      <c r="R91" s="487">
        <f>500+SUM(E91:Q92)</f>
        <v>480</v>
      </c>
      <c r="S91" s="490">
        <f t="shared" si="1"/>
        <v>4</v>
      </c>
    </row>
    <row r="92" spans="2:19" s="135" customFormat="1" ht="21" customHeight="1" x14ac:dyDescent="0.35">
      <c r="B92" s="486"/>
      <c r="C92" s="489"/>
      <c r="D92" s="150" t="s">
        <v>308</v>
      </c>
      <c r="E92" s="140">
        <v>0</v>
      </c>
      <c r="F92" s="140">
        <v>0</v>
      </c>
      <c r="G92" s="140">
        <v>-10</v>
      </c>
      <c r="H92" s="140">
        <v>0</v>
      </c>
      <c r="I92" s="140"/>
      <c r="J92" s="140"/>
      <c r="K92" s="140"/>
      <c r="L92" s="140"/>
      <c r="M92" s="140"/>
      <c r="N92" s="140"/>
      <c r="O92" s="140"/>
      <c r="P92" s="140"/>
      <c r="Q92" s="140"/>
      <c r="R92" s="489"/>
      <c r="S92" s="492"/>
    </row>
    <row r="93" spans="2:19" s="135" customFormat="1" ht="21" customHeight="1" x14ac:dyDescent="0.35">
      <c r="B93" s="484">
        <v>26</v>
      </c>
      <c r="C93" s="487" t="s">
        <v>80</v>
      </c>
      <c r="D93" s="150" t="s">
        <v>320</v>
      </c>
      <c r="E93" s="140">
        <v>0</v>
      </c>
      <c r="F93" s="140">
        <v>0</v>
      </c>
      <c r="G93" s="140">
        <v>-10</v>
      </c>
      <c r="H93" s="154"/>
      <c r="I93" s="140">
        <v>0</v>
      </c>
      <c r="J93" s="140"/>
      <c r="K93" s="140"/>
      <c r="L93" s="140"/>
      <c r="M93" s="140"/>
      <c r="N93" s="140"/>
      <c r="O93" s="140"/>
      <c r="P93" s="140"/>
      <c r="Q93" s="140"/>
      <c r="R93" s="487">
        <f>500+SUM(E93:Q96)</f>
        <v>410</v>
      </c>
      <c r="S93" s="490">
        <f>COUNT(E96:Q96)</f>
        <v>4</v>
      </c>
    </row>
    <row r="94" spans="2:19" s="135" customFormat="1" ht="21" customHeight="1" x14ac:dyDescent="0.35">
      <c r="B94" s="485"/>
      <c r="C94" s="488"/>
      <c r="D94" s="150" t="s">
        <v>310</v>
      </c>
      <c r="E94" s="140">
        <v>0</v>
      </c>
      <c r="F94" s="140">
        <v>0</v>
      </c>
      <c r="G94" s="140">
        <v>0</v>
      </c>
      <c r="H94" s="154"/>
      <c r="I94" s="140">
        <v>-60</v>
      </c>
      <c r="J94" s="140"/>
      <c r="K94" s="140"/>
      <c r="L94" s="140"/>
      <c r="M94" s="140"/>
      <c r="N94" s="140"/>
      <c r="O94" s="140"/>
      <c r="P94" s="140"/>
      <c r="Q94" s="140"/>
      <c r="R94" s="488"/>
      <c r="S94" s="491"/>
    </row>
    <row r="95" spans="2:19" s="135" customFormat="1" ht="21" customHeight="1" x14ac:dyDescent="0.35">
      <c r="B95" s="485"/>
      <c r="C95" s="488"/>
      <c r="D95" s="150" t="s">
        <v>321</v>
      </c>
      <c r="E95" s="140">
        <v>0</v>
      </c>
      <c r="F95" s="140">
        <v>0</v>
      </c>
      <c r="G95" s="140">
        <v>-10</v>
      </c>
      <c r="H95" s="154"/>
      <c r="I95" s="140">
        <v>0</v>
      </c>
      <c r="J95" s="140"/>
      <c r="K95" s="140"/>
      <c r="L95" s="140"/>
      <c r="M95" s="140"/>
      <c r="N95" s="140"/>
      <c r="O95" s="140"/>
      <c r="P95" s="140"/>
      <c r="Q95" s="140"/>
      <c r="R95" s="488"/>
      <c r="S95" s="491"/>
    </row>
    <row r="96" spans="2:19" s="135" customFormat="1" ht="21" customHeight="1" x14ac:dyDescent="0.35">
      <c r="B96" s="486"/>
      <c r="C96" s="489"/>
      <c r="D96" s="150" t="s">
        <v>212</v>
      </c>
      <c r="E96" s="140">
        <v>-10</v>
      </c>
      <c r="F96" s="140">
        <v>0</v>
      </c>
      <c r="G96" s="140">
        <v>0</v>
      </c>
      <c r="H96" s="154"/>
      <c r="I96" s="140">
        <v>0</v>
      </c>
      <c r="J96" s="140"/>
      <c r="K96" s="140"/>
      <c r="L96" s="140"/>
      <c r="M96" s="140"/>
      <c r="N96" s="140"/>
      <c r="O96" s="140"/>
      <c r="P96" s="140"/>
      <c r="Q96" s="140"/>
      <c r="R96" s="489"/>
      <c r="S96" s="492"/>
    </row>
    <row r="97" spans="2:25" s="135" customFormat="1" ht="21" customHeight="1" x14ac:dyDescent="0.35">
      <c r="B97" s="484">
        <v>27</v>
      </c>
      <c r="C97" s="487" t="s">
        <v>86</v>
      </c>
      <c r="D97" s="150" t="s">
        <v>258</v>
      </c>
      <c r="E97" s="140">
        <v>0</v>
      </c>
      <c r="F97" s="140">
        <v>-10</v>
      </c>
      <c r="G97" s="140">
        <v>0</v>
      </c>
      <c r="H97" s="140">
        <v>0</v>
      </c>
      <c r="I97" s="140"/>
      <c r="J97" s="140"/>
      <c r="K97" s="140"/>
      <c r="L97" s="140"/>
      <c r="M97" s="140"/>
      <c r="N97" s="140"/>
      <c r="O97" s="140"/>
      <c r="P97" s="140"/>
      <c r="Q97" s="140"/>
      <c r="R97" s="487">
        <f>500+SUM(E97:Q101)</f>
        <v>390</v>
      </c>
      <c r="S97" s="490">
        <f>COUNT(E101:Q101)</f>
        <v>4</v>
      </c>
    </row>
    <row r="98" spans="2:25" s="135" customFormat="1" ht="21" customHeight="1" x14ac:dyDescent="0.35">
      <c r="B98" s="485"/>
      <c r="C98" s="488"/>
      <c r="D98" s="150" t="s">
        <v>309</v>
      </c>
      <c r="E98" s="140">
        <v>0</v>
      </c>
      <c r="F98" s="140">
        <v>0</v>
      </c>
      <c r="G98" s="140">
        <v>-10</v>
      </c>
      <c r="H98" s="140">
        <v>0</v>
      </c>
      <c r="I98" s="140"/>
      <c r="J98" s="140"/>
      <c r="K98" s="140"/>
      <c r="L98" s="140"/>
      <c r="M98" s="140"/>
      <c r="N98" s="140"/>
      <c r="O98" s="140"/>
      <c r="P98" s="140"/>
      <c r="Q98" s="140"/>
      <c r="R98" s="488"/>
      <c r="S98" s="491"/>
    </row>
    <row r="99" spans="2:25" s="135" customFormat="1" ht="21" customHeight="1" x14ac:dyDescent="0.35">
      <c r="B99" s="485"/>
      <c r="C99" s="488"/>
      <c r="D99" s="150" t="s">
        <v>256</v>
      </c>
      <c r="E99" s="140">
        <v>0</v>
      </c>
      <c r="F99" s="194">
        <v>-10</v>
      </c>
      <c r="G99" s="194">
        <v>-10</v>
      </c>
      <c r="H99" s="140">
        <v>0</v>
      </c>
      <c r="I99" s="140"/>
      <c r="J99" s="140"/>
      <c r="K99" s="140"/>
      <c r="L99" s="140"/>
      <c r="M99" s="140"/>
      <c r="N99" s="140"/>
      <c r="O99" s="140"/>
      <c r="P99" s="140"/>
      <c r="Q99" s="140"/>
      <c r="R99" s="488"/>
      <c r="S99" s="491"/>
    </row>
    <row r="100" spans="2:25" s="135" customFormat="1" ht="21" customHeight="1" x14ac:dyDescent="0.35">
      <c r="B100" s="485"/>
      <c r="C100" s="488"/>
      <c r="D100" s="150" t="s">
        <v>310</v>
      </c>
      <c r="E100" s="140">
        <v>0</v>
      </c>
      <c r="F100" s="140">
        <v>0</v>
      </c>
      <c r="G100" s="140">
        <v>0</v>
      </c>
      <c r="H100" s="140">
        <v>-60</v>
      </c>
      <c r="I100" s="140"/>
      <c r="J100" s="140"/>
      <c r="K100" s="140"/>
      <c r="L100" s="140"/>
      <c r="M100" s="140"/>
      <c r="N100" s="140"/>
      <c r="O100" s="140"/>
      <c r="P100" s="140"/>
      <c r="Q100" s="140"/>
      <c r="R100" s="488"/>
      <c r="S100" s="491"/>
    </row>
    <row r="101" spans="2:25" s="135" customFormat="1" ht="21" customHeight="1" x14ac:dyDescent="0.35">
      <c r="B101" s="486"/>
      <c r="C101" s="489"/>
      <c r="D101" s="150" t="s">
        <v>213</v>
      </c>
      <c r="E101" s="140">
        <v>-10</v>
      </c>
      <c r="F101" s="140">
        <v>0</v>
      </c>
      <c r="G101" s="140">
        <v>0</v>
      </c>
      <c r="H101" s="140">
        <v>0</v>
      </c>
      <c r="I101" s="140"/>
      <c r="J101" s="140"/>
      <c r="K101" s="140"/>
      <c r="L101" s="140"/>
      <c r="M101" s="140"/>
      <c r="N101" s="140"/>
      <c r="O101" s="140"/>
      <c r="P101" s="140"/>
      <c r="Q101" s="140"/>
      <c r="R101" s="489"/>
      <c r="S101" s="492"/>
      <c r="X101" s="135" t="s">
        <v>243</v>
      </c>
      <c r="Y101" s="135">
        <v>-10</v>
      </c>
    </row>
    <row r="102" spans="2:25" s="135" customFormat="1" ht="21" customHeight="1" x14ac:dyDescent="0.35">
      <c r="B102" s="484">
        <v>28</v>
      </c>
      <c r="C102" s="487" t="s">
        <v>94</v>
      </c>
      <c r="D102" s="150" t="s">
        <v>214</v>
      </c>
      <c r="E102" s="211">
        <v>-10</v>
      </c>
      <c r="F102" s="140">
        <v>0</v>
      </c>
      <c r="G102" s="140"/>
      <c r="H102" s="140"/>
      <c r="I102" s="221">
        <v>-20</v>
      </c>
      <c r="J102" s="140"/>
      <c r="K102" s="140"/>
      <c r="L102" s="140"/>
      <c r="M102" s="140"/>
      <c r="N102" s="140"/>
      <c r="O102" s="140"/>
      <c r="P102" s="140"/>
      <c r="Q102" s="140"/>
      <c r="R102" s="487">
        <f>500+SUM(E102:Q106)</f>
        <v>420</v>
      </c>
      <c r="S102" s="490">
        <f>COUNT(E102:Q102)</f>
        <v>3</v>
      </c>
      <c r="X102" s="135" t="s">
        <v>244</v>
      </c>
      <c r="Y102" s="135">
        <v>-20</v>
      </c>
    </row>
    <row r="103" spans="2:25" s="135" customFormat="1" ht="21" customHeight="1" x14ac:dyDescent="0.35">
      <c r="B103" s="485"/>
      <c r="C103" s="488"/>
      <c r="D103" s="150" t="s">
        <v>492</v>
      </c>
      <c r="E103" s="166">
        <v>0</v>
      </c>
      <c r="F103" s="140">
        <v>0</v>
      </c>
      <c r="G103" s="140"/>
      <c r="H103" s="140"/>
      <c r="I103" s="140">
        <v>-10</v>
      </c>
      <c r="J103" s="140"/>
      <c r="K103" s="140"/>
      <c r="L103" s="140"/>
      <c r="M103" s="140"/>
      <c r="N103" s="140"/>
      <c r="O103" s="140"/>
      <c r="P103" s="140"/>
      <c r="Q103" s="140"/>
      <c r="R103" s="488"/>
      <c r="S103" s="491"/>
    </row>
    <row r="104" spans="2:25" s="135" customFormat="1" ht="21" customHeight="1" x14ac:dyDescent="0.35">
      <c r="B104" s="485"/>
      <c r="C104" s="488"/>
      <c r="D104" s="150" t="s">
        <v>364</v>
      </c>
      <c r="E104" s="166">
        <v>0</v>
      </c>
      <c r="F104" s="140">
        <v>0</v>
      </c>
      <c r="G104" s="140"/>
      <c r="H104" s="140"/>
      <c r="I104" s="140">
        <v>-10</v>
      </c>
      <c r="J104" s="140"/>
      <c r="K104" s="140"/>
      <c r="L104" s="140"/>
      <c r="M104" s="140"/>
      <c r="N104" s="140"/>
      <c r="O104" s="140"/>
      <c r="P104" s="140"/>
      <c r="Q104" s="140"/>
      <c r="R104" s="488"/>
      <c r="S104" s="491"/>
    </row>
    <row r="105" spans="2:25" s="135" customFormat="1" ht="21" customHeight="1" x14ac:dyDescent="0.35">
      <c r="B105" s="485"/>
      <c r="C105" s="488"/>
      <c r="D105" s="150" t="s">
        <v>558</v>
      </c>
      <c r="E105" s="166">
        <v>0</v>
      </c>
      <c r="F105" s="140">
        <v>0</v>
      </c>
      <c r="G105" s="140"/>
      <c r="H105" s="140"/>
      <c r="I105" s="221">
        <v>-20</v>
      </c>
      <c r="J105" s="140"/>
      <c r="K105" s="140"/>
      <c r="L105" s="140"/>
      <c r="M105" s="140"/>
      <c r="N105" s="140"/>
      <c r="O105" s="140"/>
      <c r="P105" s="140"/>
      <c r="Q105" s="140"/>
      <c r="R105" s="488"/>
      <c r="S105" s="491"/>
    </row>
    <row r="106" spans="2:25" s="135" customFormat="1" ht="21" customHeight="1" x14ac:dyDescent="0.35">
      <c r="B106" s="486"/>
      <c r="C106" s="489"/>
      <c r="D106" s="150" t="s">
        <v>215</v>
      </c>
      <c r="E106" s="140">
        <v>-10</v>
      </c>
      <c r="F106" s="140">
        <v>0</v>
      </c>
      <c r="G106" s="140"/>
      <c r="H106" s="140"/>
      <c r="I106" s="140">
        <v>0</v>
      </c>
      <c r="J106" s="140"/>
      <c r="K106" s="140"/>
      <c r="L106" s="140"/>
      <c r="M106" s="140"/>
      <c r="N106" s="140"/>
      <c r="O106" s="140"/>
      <c r="P106" s="140"/>
      <c r="Q106" s="140"/>
      <c r="R106" s="489"/>
      <c r="S106" s="492"/>
      <c r="X106" s="135" t="s">
        <v>245</v>
      </c>
      <c r="Y106" s="135">
        <v>-20</v>
      </c>
    </row>
    <row r="107" spans="2:25" s="135" customFormat="1" ht="21" customHeight="1" x14ac:dyDescent="0.35">
      <c r="B107" s="484">
        <v>29</v>
      </c>
      <c r="C107" s="487" t="s">
        <v>84</v>
      </c>
      <c r="D107" s="150" t="s">
        <v>501</v>
      </c>
      <c r="E107" s="176"/>
      <c r="F107" s="140">
        <v>0</v>
      </c>
      <c r="G107" s="140">
        <v>0</v>
      </c>
      <c r="H107" s="140">
        <v>-10</v>
      </c>
      <c r="I107" s="140"/>
      <c r="J107" s="140"/>
      <c r="K107" s="140"/>
      <c r="L107" s="140"/>
      <c r="M107" s="140"/>
      <c r="N107" s="140"/>
      <c r="O107" s="140"/>
      <c r="P107" s="140"/>
      <c r="Q107" s="140"/>
      <c r="R107" s="487">
        <f>500+SUM(E107:Q108)</f>
        <v>480</v>
      </c>
      <c r="S107" s="490">
        <f>COUNT(E108:Q108)</f>
        <v>2</v>
      </c>
    </row>
    <row r="108" spans="2:25" s="135" customFormat="1" ht="21" customHeight="1" x14ac:dyDescent="0.35">
      <c r="B108" s="486"/>
      <c r="C108" s="489"/>
      <c r="D108" s="150" t="s">
        <v>336</v>
      </c>
      <c r="E108" s="176"/>
      <c r="F108" s="140">
        <v>0</v>
      </c>
      <c r="G108" s="140">
        <v>-10</v>
      </c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489"/>
      <c r="S108" s="492"/>
    </row>
    <row r="109" spans="2:25" s="135" customFormat="1" ht="21" customHeight="1" x14ac:dyDescent="0.35">
      <c r="B109" s="484">
        <v>30</v>
      </c>
      <c r="C109" s="487" t="s">
        <v>82</v>
      </c>
      <c r="D109" s="150" t="s">
        <v>353</v>
      </c>
      <c r="E109" s="140">
        <v>0</v>
      </c>
      <c r="F109" s="140">
        <v>0</v>
      </c>
      <c r="G109" s="140">
        <v>-10</v>
      </c>
      <c r="H109" s="140">
        <v>0</v>
      </c>
      <c r="I109" s="140">
        <v>0</v>
      </c>
      <c r="J109" s="140"/>
      <c r="K109" s="140"/>
      <c r="L109" s="140"/>
      <c r="M109" s="140"/>
      <c r="N109" s="140"/>
      <c r="O109" s="140"/>
      <c r="P109" s="140"/>
      <c r="Q109" s="140"/>
      <c r="R109" s="487">
        <f>500+SUM(E109:Q111)</f>
        <v>420</v>
      </c>
      <c r="S109" s="490">
        <f>COUNT(E111:Q111)</f>
        <v>5</v>
      </c>
    </row>
    <row r="110" spans="2:25" s="135" customFormat="1" ht="21" customHeight="1" x14ac:dyDescent="0.35">
      <c r="B110" s="485"/>
      <c r="C110" s="488"/>
      <c r="D110" s="150" t="s">
        <v>310</v>
      </c>
      <c r="E110" s="140">
        <v>0</v>
      </c>
      <c r="F110" s="140">
        <v>0</v>
      </c>
      <c r="G110" s="140">
        <v>0</v>
      </c>
      <c r="H110" s="140">
        <v>0</v>
      </c>
      <c r="I110" s="140">
        <v>-60</v>
      </c>
      <c r="J110" s="140"/>
      <c r="K110" s="140"/>
      <c r="L110" s="140"/>
      <c r="M110" s="140"/>
      <c r="N110" s="140"/>
      <c r="O110" s="140"/>
      <c r="P110" s="140"/>
      <c r="Q110" s="140"/>
      <c r="R110" s="488"/>
      <c r="S110" s="491"/>
    </row>
    <row r="111" spans="2:25" s="135" customFormat="1" ht="21" customHeight="1" x14ac:dyDescent="0.35">
      <c r="B111" s="486"/>
      <c r="C111" s="489"/>
      <c r="D111" s="150" t="s">
        <v>229</v>
      </c>
      <c r="E111" s="140">
        <v>-10</v>
      </c>
      <c r="F111" s="140">
        <v>0</v>
      </c>
      <c r="G111" s="140">
        <v>0</v>
      </c>
      <c r="H111" s="140">
        <v>0</v>
      </c>
      <c r="I111" s="140">
        <v>0</v>
      </c>
      <c r="J111" s="140"/>
      <c r="K111" s="140"/>
      <c r="L111" s="140"/>
      <c r="M111" s="140"/>
      <c r="N111" s="140"/>
      <c r="O111" s="140"/>
      <c r="P111" s="140"/>
      <c r="Q111" s="140"/>
      <c r="R111" s="489"/>
      <c r="S111" s="492"/>
    </row>
    <row r="112" spans="2:25" s="135" customFormat="1" ht="21" customHeight="1" x14ac:dyDescent="0.35">
      <c r="B112" s="484">
        <v>31</v>
      </c>
      <c r="C112" s="487" t="s">
        <v>280</v>
      </c>
      <c r="D112" s="150" t="s">
        <v>281</v>
      </c>
      <c r="E112" s="154"/>
      <c r="F112" s="140">
        <v>0</v>
      </c>
      <c r="G112" s="140">
        <v>-10</v>
      </c>
      <c r="H112" s="140"/>
      <c r="I112" s="140">
        <v>0</v>
      </c>
      <c r="J112" s="140"/>
      <c r="K112" s="140"/>
      <c r="L112" s="140"/>
      <c r="M112" s="140"/>
      <c r="N112" s="140"/>
      <c r="O112" s="140"/>
      <c r="P112" s="140"/>
      <c r="Q112" s="140"/>
      <c r="R112" s="487">
        <f>500+SUM(E112:Q115)</f>
        <v>460</v>
      </c>
      <c r="S112" s="490">
        <f>COUNT(E115:Q115)</f>
        <v>3</v>
      </c>
    </row>
    <row r="113" spans="2:19" s="135" customFormat="1" ht="21" customHeight="1" x14ac:dyDescent="0.35">
      <c r="B113" s="485"/>
      <c r="C113" s="488"/>
      <c r="D113" s="150" t="s">
        <v>288</v>
      </c>
      <c r="E113" s="154"/>
      <c r="F113" s="211">
        <v>-10</v>
      </c>
      <c r="G113" s="140">
        <v>0</v>
      </c>
      <c r="H113" s="140"/>
      <c r="I113" s="211">
        <v>-10</v>
      </c>
      <c r="J113" s="140"/>
      <c r="K113" s="140"/>
      <c r="L113" s="140"/>
      <c r="M113" s="140"/>
      <c r="N113" s="140"/>
      <c r="O113" s="140"/>
      <c r="P113" s="140"/>
      <c r="Q113" s="140"/>
      <c r="R113" s="488"/>
      <c r="S113" s="491"/>
    </row>
    <row r="114" spans="2:19" s="135" customFormat="1" ht="21" customHeight="1" x14ac:dyDescent="0.35">
      <c r="B114" s="485"/>
      <c r="C114" s="488"/>
      <c r="D114" s="150" t="s">
        <v>549</v>
      </c>
      <c r="E114" s="154"/>
      <c r="F114" s="166">
        <v>0</v>
      </c>
      <c r="G114" s="140">
        <v>0</v>
      </c>
      <c r="H114" s="140"/>
      <c r="I114" s="166">
        <v>0</v>
      </c>
      <c r="J114" s="140"/>
      <c r="K114" s="140"/>
      <c r="L114" s="140"/>
      <c r="M114" s="140"/>
      <c r="N114" s="140"/>
      <c r="O114" s="140"/>
      <c r="P114" s="140"/>
      <c r="Q114" s="140"/>
      <c r="R114" s="488"/>
      <c r="S114" s="491"/>
    </row>
    <row r="115" spans="2:19" s="135" customFormat="1" ht="21" customHeight="1" x14ac:dyDescent="0.35">
      <c r="B115" s="486"/>
      <c r="C115" s="489"/>
      <c r="D115" s="150" t="s">
        <v>278</v>
      </c>
      <c r="E115" s="154"/>
      <c r="F115" s="140">
        <v>-10</v>
      </c>
      <c r="G115" s="140">
        <v>0</v>
      </c>
      <c r="H115" s="140"/>
      <c r="I115" s="140">
        <v>0</v>
      </c>
      <c r="J115" s="140"/>
      <c r="K115" s="140"/>
      <c r="L115" s="140"/>
      <c r="M115" s="140"/>
      <c r="N115" s="140"/>
      <c r="O115" s="140"/>
      <c r="P115" s="140"/>
      <c r="Q115" s="140"/>
      <c r="R115" s="489"/>
      <c r="S115" s="492"/>
    </row>
    <row r="116" spans="2:19" s="135" customFormat="1" ht="21" customHeight="1" x14ac:dyDescent="0.35">
      <c r="B116" s="484">
        <v>32</v>
      </c>
      <c r="C116" s="493" t="s">
        <v>289</v>
      </c>
      <c r="D116" s="150" t="s">
        <v>216</v>
      </c>
      <c r="E116" s="140">
        <v>-10</v>
      </c>
      <c r="F116" s="140">
        <v>0</v>
      </c>
      <c r="G116" s="140">
        <v>0</v>
      </c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487">
        <f>500+SUM(E116:Q118)</f>
        <v>470</v>
      </c>
      <c r="S116" s="490">
        <f t="shared" ref="S116:S137" si="2">COUNT(E116:Q116)</f>
        <v>3</v>
      </c>
    </row>
    <row r="117" spans="2:19" s="135" customFormat="1" ht="21" customHeight="1" x14ac:dyDescent="0.35">
      <c r="B117" s="485"/>
      <c r="C117" s="494"/>
      <c r="D117" s="150" t="s">
        <v>403</v>
      </c>
      <c r="E117" s="140">
        <v>0</v>
      </c>
      <c r="F117" s="140">
        <v>0</v>
      </c>
      <c r="G117" s="140">
        <v>0</v>
      </c>
      <c r="H117" s="140">
        <v>-10</v>
      </c>
      <c r="I117" s="140"/>
      <c r="J117" s="140"/>
      <c r="K117" s="140"/>
      <c r="L117" s="140"/>
      <c r="M117" s="140"/>
      <c r="N117" s="140"/>
      <c r="O117" s="140"/>
      <c r="P117" s="140"/>
      <c r="Q117" s="140"/>
      <c r="R117" s="488"/>
      <c r="S117" s="491"/>
    </row>
    <row r="118" spans="2:19" s="135" customFormat="1" ht="21" customHeight="1" x14ac:dyDescent="0.35">
      <c r="B118" s="486"/>
      <c r="C118" s="489"/>
      <c r="D118" s="150" t="s">
        <v>255</v>
      </c>
      <c r="E118" s="140">
        <v>0</v>
      </c>
      <c r="F118" s="140">
        <v>-10</v>
      </c>
      <c r="G118" s="140">
        <v>0</v>
      </c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489"/>
      <c r="S118" s="492"/>
    </row>
    <row r="119" spans="2:19" s="135" customFormat="1" ht="21" customHeight="1" x14ac:dyDescent="0.35">
      <c r="B119" s="152">
        <v>33</v>
      </c>
      <c r="C119" s="151" t="s">
        <v>143</v>
      </c>
      <c r="D119" s="150" t="s">
        <v>310</v>
      </c>
      <c r="E119" s="140">
        <v>0</v>
      </c>
      <c r="F119" s="154"/>
      <c r="G119" s="140">
        <v>-60</v>
      </c>
      <c r="H119" s="140">
        <v>-60</v>
      </c>
      <c r="I119" s="140"/>
      <c r="J119" s="140"/>
      <c r="K119" s="140"/>
      <c r="L119" s="140"/>
      <c r="M119" s="140"/>
      <c r="N119" s="140"/>
      <c r="O119" s="140"/>
      <c r="P119" s="140"/>
      <c r="Q119" s="140"/>
      <c r="R119" s="151">
        <f t="shared" ref="R119" si="3">500+SUM(E119:Q119)</f>
        <v>380</v>
      </c>
      <c r="S119" s="140">
        <f t="shared" si="2"/>
        <v>3</v>
      </c>
    </row>
    <row r="120" spans="2:19" s="135" customFormat="1" ht="21" customHeight="1" x14ac:dyDescent="0.35">
      <c r="B120" s="484">
        <v>34</v>
      </c>
      <c r="C120" s="487" t="s">
        <v>290</v>
      </c>
      <c r="D120" s="150" t="s">
        <v>322</v>
      </c>
      <c r="E120" s="140">
        <v>0</v>
      </c>
      <c r="F120" s="154"/>
      <c r="G120" s="211">
        <v>-10</v>
      </c>
      <c r="H120" s="140"/>
      <c r="I120" s="211">
        <v>-10</v>
      </c>
      <c r="J120" s="140"/>
      <c r="K120" s="140"/>
      <c r="L120" s="140"/>
      <c r="M120" s="140"/>
      <c r="N120" s="140"/>
      <c r="O120" s="140"/>
      <c r="P120" s="140"/>
      <c r="Q120" s="140"/>
      <c r="R120" s="487">
        <f>500+SUM(E120:Q124)</f>
        <v>410</v>
      </c>
      <c r="S120" s="490">
        <f>COUNT(E124:Q124)</f>
        <v>3</v>
      </c>
    </row>
    <row r="121" spans="2:19" s="135" customFormat="1" ht="21" customHeight="1" x14ac:dyDescent="0.35">
      <c r="B121" s="485"/>
      <c r="C121" s="488"/>
      <c r="D121" s="150" t="s">
        <v>323</v>
      </c>
      <c r="E121" s="140">
        <v>0</v>
      </c>
      <c r="F121" s="154"/>
      <c r="G121" s="211">
        <v>-10</v>
      </c>
      <c r="H121" s="140"/>
      <c r="I121" s="211">
        <v>-10</v>
      </c>
      <c r="J121" s="140"/>
      <c r="K121" s="140"/>
      <c r="L121" s="140"/>
      <c r="M121" s="140"/>
      <c r="N121" s="140"/>
      <c r="O121" s="140"/>
      <c r="P121" s="140"/>
      <c r="Q121" s="140"/>
      <c r="R121" s="488"/>
      <c r="S121" s="491"/>
    </row>
    <row r="122" spans="2:19" s="135" customFormat="1" ht="21" customHeight="1" x14ac:dyDescent="0.35">
      <c r="B122" s="485"/>
      <c r="C122" s="488"/>
      <c r="D122" s="150" t="s">
        <v>324</v>
      </c>
      <c r="E122" s="140">
        <v>0</v>
      </c>
      <c r="F122" s="154"/>
      <c r="G122" s="140">
        <v>-10</v>
      </c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488"/>
      <c r="S122" s="491"/>
    </row>
    <row r="123" spans="2:19" s="135" customFormat="1" ht="21" customHeight="1" x14ac:dyDescent="0.35">
      <c r="B123" s="485"/>
      <c r="C123" s="488"/>
      <c r="D123" s="150" t="s">
        <v>559</v>
      </c>
      <c r="E123" s="140">
        <v>0</v>
      </c>
      <c r="F123" s="154"/>
      <c r="G123" s="140">
        <v>0</v>
      </c>
      <c r="H123" s="140"/>
      <c r="I123" s="222">
        <v>-20</v>
      </c>
      <c r="J123" s="140"/>
      <c r="K123" s="140"/>
      <c r="L123" s="140"/>
      <c r="M123" s="140"/>
      <c r="N123" s="140"/>
      <c r="O123" s="140"/>
      <c r="P123" s="140"/>
      <c r="Q123" s="140"/>
      <c r="R123" s="488"/>
      <c r="S123" s="491"/>
    </row>
    <row r="124" spans="2:19" s="135" customFormat="1" ht="21" customHeight="1" x14ac:dyDescent="0.35">
      <c r="B124" s="486"/>
      <c r="C124" s="489"/>
      <c r="D124" s="150" t="s">
        <v>317</v>
      </c>
      <c r="E124" s="140">
        <v>0</v>
      </c>
      <c r="F124" s="154"/>
      <c r="G124" s="194">
        <v>-10</v>
      </c>
      <c r="H124" s="194">
        <v>-10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489"/>
      <c r="S124" s="492"/>
    </row>
    <row r="125" spans="2:19" s="135" customFormat="1" ht="21" customHeight="1" x14ac:dyDescent="0.35">
      <c r="B125" s="149">
        <v>35</v>
      </c>
      <c r="C125" s="151" t="s">
        <v>291</v>
      </c>
      <c r="D125" s="150" t="s">
        <v>310</v>
      </c>
      <c r="E125" s="140">
        <v>0</v>
      </c>
      <c r="F125" s="154"/>
      <c r="G125" s="140">
        <v>0</v>
      </c>
      <c r="H125" s="140">
        <v>0</v>
      </c>
      <c r="I125" s="140">
        <v>-60</v>
      </c>
      <c r="J125" s="140"/>
      <c r="K125" s="140"/>
      <c r="L125" s="140"/>
      <c r="M125" s="140"/>
      <c r="N125" s="140"/>
      <c r="O125" s="140"/>
      <c r="P125" s="140"/>
      <c r="Q125" s="140"/>
      <c r="R125" s="151">
        <f>500+SUM(E125:Q125)</f>
        <v>440</v>
      </c>
      <c r="S125" s="140">
        <f t="shared" si="2"/>
        <v>4</v>
      </c>
    </row>
    <row r="126" spans="2:19" s="135" customFormat="1" ht="21" customHeight="1" x14ac:dyDescent="0.35">
      <c r="B126" s="484">
        <v>36</v>
      </c>
      <c r="C126" s="487" t="s">
        <v>31</v>
      </c>
      <c r="D126" s="150" t="s">
        <v>259</v>
      </c>
      <c r="E126" s="140">
        <v>0</v>
      </c>
      <c r="F126" s="140">
        <v>-10</v>
      </c>
      <c r="G126" s="140">
        <v>0</v>
      </c>
      <c r="H126" s="140"/>
      <c r="I126" s="140">
        <v>0</v>
      </c>
      <c r="J126" s="140"/>
      <c r="K126" s="140"/>
      <c r="L126" s="140"/>
      <c r="M126" s="140"/>
      <c r="N126" s="140"/>
      <c r="O126" s="140"/>
      <c r="P126" s="140"/>
      <c r="Q126" s="140"/>
      <c r="R126" s="487">
        <f>500+SUM(E126:Q129)</f>
        <v>460</v>
      </c>
      <c r="S126" s="490">
        <f t="shared" si="2"/>
        <v>4</v>
      </c>
    </row>
    <row r="127" spans="2:19" s="135" customFormat="1" ht="21" customHeight="1" x14ac:dyDescent="0.35">
      <c r="B127" s="485"/>
      <c r="C127" s="488"/>
      <c r="D127" s="150" t="s">
        <v>444</v>
      </c>
      <c r="E127" s="140">
        <v>0</v>
      </c>
      <c r="F127" s="140">
        <v>0</v>
      </c>
      <c r="G127" s="140">
        <v>0</v>
      </c>
      <c r="H127" s="140"/>
      <c r="I127" s="140">
        <v>-10</v>
      </c>
      <c r="J127" s="140"/>
      <c r="K127" s="140"/>
      <c r="L127" s="140"/>
      <c r="M127" s="140"/>
      <c r="N127" s="140"/>
      <c r="O127" s="140"/>
      <c r="P127" s="140"/>
      <c r="Q127" s="140"/>
      <c r="R127" s="488"/>
      <c r="S127" s="491"/>
    </row>
    <row r="128" spans="2:19" s="135" customFormat="1" ht="21" customHeight="1" x14ac:dyDescent="0.35">
      <c r="B128" s="485"/>
      <c r="C128" s="488"/>
      <c r="D128" s="150" t="s">
        <v>550</v>
      </c>
      <c r="E128" s="140">
        <v>0</v>
      </c>
      <c r="F128" s="140">
        <v>0</v>
      </c>
      <c r="G128" s="140">
        <v>0</v>
      </c>
      <c r="H128" s="140"/>
      <c r="I128" s="140">
        <v>-10</v>
      </c>
      <c r="J128" s="140"/>
      <c r="K128" s="140"/>
      <c r="L128" s="140"/>
      <c r="M128" s="140"/>
      <c r="N128" s="140"/>
      <c r="O128" s="140"/>
      <c r="P128" s="140"/>
      <c r="Q128" s="140"/>
      <c r="R128" s="488"/>
      <c r="S128" s="491"/>
    </row>
    <row r="129" spans="2:19" s="135" customFormat="1" ht="21" customHeight="1" x14ac:dyDescent="0.35">
      <c r="B129" s="486"/>
      <c r="C129" s="489"/>
      <c r="D129" s="150" t="s">
        <v>260</v>
      </c>
      <c r="E129" s="140">
        <v>-10</v>
      </c>
      <c r="F129" s="140">
        <v>0</v>
      </c>
      <c r="G129" s="140">
        <v>0</v>
      </c>
      <c r="H129" s="140"/>
      <c r="I129" s="140">
        <v>0</v>
      </c>
      <c r="J129" s="140"/>
      <c r="K129" s="140"/>
      <c r="L129" s="140"/>
      <c r="M129" s="140"/>
      <c r="N129" s="140"/>
      <c r="O129" s="140"/>
      <c r="P129" s="140"/>
      <c r="Q129" s="140"/>
      <c r="R129" s="489"/>
      <c r="S129" s="492"/>
    </row>
    <row r="130" spans="2:19" s="135" customFormat="1" ht="21" customHeight="1" x14ac:dyDescent="0.35">
      <c r="B130" s="484">
        <v>37</v>
      </c>
      <c r="C130" s="487" t="s">
        <v>146</v>
      </c>
      <c r="D130" s="150" t="s">
        <v>217</v>
      </c>
      <c r="E130" s="183">
        <v>-10</v>
      </c>
      <c r="F130" s="154"/>
      <c r="G130" s="140">
        <v>0</v>
      </c>
      <c r="H130" s="140">
        <v>0</v>
      </c>
      <c r="I130" s="183">
        <v>-10</v>
      </c>
      <c r="J130" s="140"/>
      <c r="K130" s="140"/>
      <c r="L130" s="140"/>
      <c r="M130" s="140"/>
      <c r="N130" s="140"/>
      <c r="O130" s="140"/>
      <c r="P130" s="140"/>
      <c r="Q130" s="140"/>
      <c r="R130" s="487">
        <f>500+SUM(E130:Q133)</f>
        <v>440</v>
      </c>
      <c r="S130" s="490">
        <f>COUNT(E133:Q133)</f>
        <v>4</v>
      </c>
    </row>
    <row r="131" spans="2:19" s="135" customFormat="1" ht="21" customHeight="1" x14ac:dyDescent="0.35">
      <c r="B131" s="485"/>
      <c r="C131" s="488"/>
      <c r="D131" s="150" t="s">
        <v>307</v>
      </c>
      <c r="E131" s="140">
        <v>0</v>
      </c>
      <c r="F131" s="154"/>
      <c r="G131" s="140">
        <v>-10</v>
      </c>
      <c r="H131" s="140">
        <v>0</v>
      </c>
      <c r="I131" s="140">
        <v>0</v>
      </c>
      <c r="J131" s="140"/>
      <c r="K131" s="140"/>
      <c r="L131" s="140"/>
      <c r="M131" s="140"/>
      <c r="N131" s="140"/>
      <c r="O131" s="140"/>
      <c r="P131" s="140"/>
      <c r="Q131" s="140"/>
      <c r="R131" s="488"/>
      <c r="S131" s="491"/>
    </row>
    <row r="132" spans="2:19" s="135" customFormat="1" ht="21" customHeight="1" x14ac:dyDescent="0.35">
      <c r="B132" s="485"/>
      <c r="C132" s="488"/>
      <c r="D132" s="150" t="s">
        <v>551</v>
      </c>
      <c r="E132" s="140">
        <v>0</v>
      </c>
      <c r="F132" s="154"/>
      <c r="G132" s="140">
        <v>0</v>
      </c>
      <c r="H132" s="140">
        <v>0</v>
      </c>
      <c r="I132" s="140">
        <v>-10</v>
      </c>
      <c r="J132" s="140"/>
      <c r="K132" s="140"/>
      <c r="L132" s="140"/>
      <c r="M132" s="140"/>
      <c r="N132" s="140"/>
      <c r="O132" s="140"/>
      <c r="P132" s="140"/>
      <c r="Q132" s="140"/>
      <c r="R132" s="488"/>
      <c r="S132" s="491"/>
    </row>
    <row r="133" spans="2:19" s="135" customFormat="1" ht="21" customHeight="1" x14ac:dyDescent="0.35">
      <c r="B133" s="486"/>
      <c r="C133" s="489"/>
      <c r="D133" s="150" t="s">
        <v>218</v>
      </c>
      <c r="E133" s="140">
        <v>-20</v>
      </c>
      <c r="F133" s="154"/>
      <c r="G133" s="140">
        <v>0</v>
      </c>
      <c r="H133" s="140">
        <v>0</v>
      </c>
      <c r="I133" s="140">
        <v>0</v>
      </c>
      <c r="J133" s="140"/>
      <c r="K133" s="140"/>
      <c r="L133" s="140"/>
      <c r="M133" s="140"/>
      <c r="N133" s="140"/>
      <c r="O133" s="140"/>
      <c r="P133" s="140"/>
      <c r="Q133" s="140"/>
      <c r="R133" s="489"/>
      <c r="S133" s="492"/>
    </row>
    <row r="134" spans="2:19" s="135" customFormat="1" ht="21" customHeight="1" x14ac:dyDescent="0.35">
      <c r="B134" s="484">
        <v>38</v>
      </c>
      <c r="C134" s="487" t="s">
        <v>20</v>
      </c>
      <c r="D134" s="150" t="s">
        <v>261</v>
      </c>
      <c r="E134" s="154"/>
      <c r="F134" s="194">
        <v>-10</v>
      </c>
      <c r="G134" s="140">
        <v>0</v>
      </c>
      <c r="H134" s="194">
        <v>-10</v>
      </c>
      <c r="I134" s="140">
        <v>0</v>
      </c>
      <c r="J134" s="140"/>
      <c r="K134" s="140"/>
      <c r="L134" s="140"/>
      <c r="M134" s="140"/>
      <c r="N134" s="140"/>
      <c r="O134" s="140"/>
      <c r="P134" s="140"/>
      <c r="Q134" s="140"/>
      <c r="R134" s="487">
        <f>500+SUM(E134:Q136)</f>
        <v>450</v>
      </c>
      <c r="S134" s="490">
        <f>COUNT(E136:Q136)</f>
        <v>4</v>
      </c>
    </row>
    <row r="135" spans="2:19" s="135" customFormat="1" ht="21" customHeight="1" x14ac:dyDescent="0.35">
      <c r="B135" s="485"/>
      <c r="C135" s="488"/>
      <c r="D135" s="150" t="s">
        <v>311</v>
      </c>
      <c r="E135" s="154"/>
      <c r="F135" s="140">
        <v>0</v>
      </c>
      <c r="G135" s="194">
        <v>-10</v>
      </c>
      <c r="H135" s="194">
        <v>-10</v>
      </c>
      <c r="I135" s="140">
        <v>0</v>
      </c>
      <c r="J135" s="140"/>
      <c r="K135" s="140"/>
      <c r="L135" s="140"/>
      <c r="M135" s="140"/>
      <c r="N135" s="140"/>
      <c r="O135" s="140"/>
      <c r="P135" s="140"/>
      <c r="Q135" s="140"/>
      <c r="R135" s="488"/>
      <c r="S135" s="491"/>
    </row>
    <row r="136" spans="2:19" s="135" customFormat="1" ht="21" customHeight="1" x14ac:dyDescent="0.35">
      <c r="B136" s="486"/>
      <c r="C136" s="489"/>
      <c r="D136" s="150" t="s">
        <v>262</v>
      </c>
      <c r="E136" s="154"/>
      <c r="F136" s="140">
        <v>-10</v>
      </c>
      <c r="G136" s="140">
        <v>0</v>
      </c>
      <c r="H136" s="140">
        <v>0</v>
      </c>
      <c r="I136" s="140">
        <v>0</v>
      </c>
      <c r="J136" s="140"/>
      <c r="K136" s="140"/>
      <c r="L136" s="140"/>
      <c r="M136" s="140"/>
      <c r="N136" s="140"/>
      <c r="O136" s="140"/>
      <c r="P136" s="140"/>
      <c r="Q136" s="140"/>
      <c r="R136" s="489"/>
      <c r="S136" s="492"/>
    </row>
    <row r="137" spans="2:19" s="135" customFormat="1" ht="21" customHeight="1" x14ac:dyDescent="0.35">
      <c r="B137" s="484">
        <v>39</v>
      </c>
      <c r="C137" s="487" t="s">
        <v>147</v>
      </c>
      <c r="D137" s="150" t="s">
        <v>325</v>
      </c>
      <c r="E137" s="140">
        <v>0</v>
      </c>
      <c r="F137" s="140">
        <v>0</v>
      </c>
      <c r="G137" s="183">
        <v>-10</v>
      </c>
      <c r="H137" s="140">
        <v>0</v>
      </c>
      <c r="I137" s="215">
        <v>-20</v>
      </c>
      <c r="J137" s="140"/>
      <c r="K137" s="140"/>
      <c r="L137" s="140"/>
      <c r="M137" s="140"/>
      <c r="N137" s="140"/>
      <c r="O137" s="140"/>
      <c r="P137" s="140"/>
      <c r="Q137" s="140"/>
      <c r="R137" s="487">
        <f t="shared" ref="R137" si="4">500+SUM(E137:Q137)</f>
        <v>470</v>
      </c>
      <c r="S137" s="490">
        <f t="shared" si="2"/>
        <v>5</v>
      </c>
    </row>
    <row r="138" spans="2:19" s="135" customFormat="1" ht="18" x14ac:dyDescent="0.35">
      <c r="B138" s="486"/>
      <c r="C138" s="489"/>
      <c r="D138" s="150" t="s">
        <v>224</v>
      </c>
      <c r="E138" s="140">
        <v>0</v>
      </c>
      <c r="F138" s="140">
        <v>0</v>
      </c>
      <c r="G138" s="140">
        <v>-20</v>
      </c>
      <c r="H138" s="140">
        <v>0</v>
      </c>
      <c r="I138" s="140">
        <v>0</v>
      </c>
      <c r="J138" s="140"/>
      <c r="K138" s="140"/>
      <c r="L138" s="140"/>
      <c r="M138" s="140"/>
      <c r="N138" s="140"/>
      <c r="O138" s="140"/>
      <c r="P138" s="140"/>
      <c r="Q138" s="140"/>
      <c r="R138" s="489"/>
      <c r="S138" s="492"/>
    </row>
  </sheetData>
  <sheetProtection algorithmName="SHA-512" hashValue="UxsNIwlTH2qXhL5lguX98puZRph/lnKpZ0OgLd9kmiIcJOP8+7G4v8l+VEnYSDbsNP5iPqJlD+PHTi9RzJ1ITg==" saltValue="GAhwkXndRzn+kr5cz9OvJw==" spinCount="100000" sheet="1" objects="1" scenarios="1"/>
  <mergeCells count="134">
    <mergeCell ref="B107:B108"/>
    <mergeCell ref="C107:C108"/>
    <mergeCell ref="R107:R108"/>
    <mergeCell ref="S107:S108"/>
    <mergeCell ref="B109:B111"/>
    <mergeCell ref="C109:C111"/>
    <mergeCell ref="R109:R111"/>
    <mergeCell ref="S109:S111"/>
    <mergeCell ref="B112:B115"/>
    <mergeCell ref="C112:C115"/>
    <mergeCell ref="R112:R115"/>
    <mergeCell ref="S112:S115"/>
    <mergeCell ref="B93:B96"/>
    <mergeCell ref="C93:C96"/>
    <mergeCell ref="R93:R96"/>
    <mergeCell ref="S93:S96"/>
    <mergeCell ref="B97:B101"/>
    <mergeCell ref="C97:C101"/>
    <mergeCell ref="R97:R101"/>
    <mergeCell ref="S97:S101"/>
    <mergeCell ref="B102:B106"/>
    <mergeCell ref="C102:C106"/>
    <mergeCell ref="R102:R106"/>
    <mergeCell ref="S102:S106"/>
    <mergeCell ref="B85:B87"/>
    <mergeCell ref="C85:C87"/>
    <mergeCell ref="R85:R87"/>
    <mergeCell ref="S85:S87"/>
    <mergeCell ref="B88:B90"/>
    <mergeCell ref="C88:C90"/>
    <mergeCell ref="R88:R90"/>
    <mergeCell ref="S88:S90"/>
    <mergeCell ref="B91:B92"/>
    <mergeCell ref="C91:C92"/>
    <mergeCell ref="R91:R92"/>
    <mergeCell ref="S91:S92"/>
    <mergeCell ref="B57:B59"/>
    <mergeCell ref="C57:C59"/>
    <mergeCell ref="R57:R59"/>
    <mergeCell ref="S57:S59"/>
    <mergeCell ref="B61:B67"/>
    <mergeCell ref="C61:C67"/>
    <mergeCell ref="R61:R67"/>
    <mergeCell ref="S61:S67"/>
    <mergeCell ref="B80:B83"/>
    <mergeCell ref="C80:C83"/>
    <mergeCell ref="R80:R83"/>
    <mergeCell ref="S80:S83"/>
    <mergeCell ref="B68:B72"/>
    <mergeCell ref="C68:C72"/>
    <mergeCell ref="R68:R72"/>
    <mergeCell ref="S68:S72"/>
    <mergeCell ref="B73:B75"/>
    <mergeCell ref="C73:C75"/>
    <mergeCell ref="R73:R75"/>
    <mergeCell ref="S73:S75"/>
    <mergeCell ref="B77:B79"/>
    <mergeCell ref="C77:C79"/>
    <mergeCell ref="R77:R79"/>
    <mergeCell ref="S77:S79"/>
    <mergeCell ref="B45:B49"/>
    <mergeCell ref="C45:C49"/>
    <mergeCell ref="R45:R49"/>
    <mergeCell ref="S45:S49"/>
    <mergeCell ref="B50:B51"/>
    <mergeCell ref="C50:C51"/>
    <mergeCell ref="R50:R51"/>
    <mergeCell ref="S50:S51"/>
    <mergeCell ref="B53:B56"/>
    <mergeCell ref="C53:C56"/>
    <mergeCell ref="R53:R56"/>
    <mergeCell ref="S53:S56"/>
    <mergeCell ref="B33:B37"/>
    <mergeCell ref="C33:C37"/>
    <mergeCell ref="R33:R37"/>
    <mergeCell ref="S33:S37"/>
    <mergeCell ref="B39:B42"/>
    <mergeCell ref="C39:C42"/>
    <mergeCell ref="R39:R42"/>
    <mergeCell ref="S39:S42"/>
    <mergeCell ref="B43:B44"/>
    <mergeCell ref="C43:C44"/>
    <mergeCell ref="R43:R44"/>
    <mergeCell ref="S43:S44"/>
    <mergeCell ref="B14:B17"/>
    <mergeCell ref="C14:C17"/>
    <mergeCell ref="R14:R17"/>
    <mergeCell ref="S14:S17"/>
    <mergeCell ref="B18:B20"/>
    <mergeCell ref="C18:C20"/>
    <mergeCell ref="R18:R20"/>
    <mergeCell ref="S18:S20"/>
    <mergeCell ref="P2:S2"/>
    <mergeCell ref="P3:S3"/>
    <mergeCell ref="P4:S4"/>
    <mergeCell ref="A9:S9"/>
    <mergeCell ref="R8:S8"/>
    <mergeCell ref="E12:Q12"/>
    <mergeCell ref="B21:B24"/>
    <mergeCell ref="C21:C24"/>
    <mergeCell ref="R21:R24"/>
    <mergeCell ref="S21:S24"/>
    <mergeCell ref="B25:B28"/>
    <mergeCell ref="C25:C28"/>
    <mergeCell ref="R25:R28"/>
    <mergeCell ref="S25:S28"/>
    <mergeCell ref="B29:B32"/>
    <mergeCell ref="C29:C32"/>
    <mergeCell ref="R29:R32"/>
    <mergeCell ref="S29:S32"/>
    <mergeCell ref="B134:B136"/>
    <mergeCell ref="C134:C136"/>
    <mergeCell ref="R134:R136"/>
    <mergeCell ref="S134:S136"/>
    <mergeCell ref="B137:B138"/>
    <mergeCell ref="C137:C138"/>
    <mergeCell ref="R137:R138"/>
    <mergeCell ref="S137:S138"/>
    <mergeCell ref="B116:B118"/>
    <mergeCell ref="C116:C118"/>
    <mergeCell ref="R116:R118"/>
    <mergeCell ref="S116:S118"/>
    <mergeCell ref="B120:B124"/>
    <mergeCell ref="C120:C124"/>
    <mergeCell ref="R120:R124"/>
    <mergeCell ref="S120:S124"/>
    <mergeCell ref="B126:B129"/>
    <mergeCell ref="C126:C129"/>
    <mergeCell ref="R126:R129"/>
    <mergeCell ref="S126:S129"/>
    <mergeCell ref="B130:B133"/>
    <mergeCell ref="C130:C133"/>
    <mergeCell ref="R130:R133"/>
    <mergeCell ref="S130:S13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CFB2E-D9D1-4F43-B050-48DDE6E88646}">
  <sheetPr codeName="Hoja8"/>
  <dimension ref="A1:AI53"/>
  <sheetViews>
    <sheetView zoomScale="70" zoomScaleNormal="70" workbookViewId="0">
      <selection activeCell="P17" sqref="P17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3" width="11.42578125" style="155" hidden="1" customWidth="1"/>
    <col min="14" max="14" width="0" style="155" hidden="1" customWidth="1"/>
    <col min="15" max="16" width="11.42578125" style="155"/>
    <col min="17" max="17" width="23.7109375" style="155" customWidth="1"/>
    <col min="18" max="18" width="15.85546875" style="155" customWidth="1"/>
    <col min="19" max="19" width="4.7109375" style="155" customWidth="1"/>
    <col min="20" max="260" width="11.42578125" style="155"/>
    <col min="261" max="261" width="3.28515625" style="155" customWidth="1"/>
    <col min="262" max="262" width="11.42578125" style="155"/>
    <col min="263" max="263" width="25.42578125" style="155" customWidth="1"/>
    <col min="264" max="264" width="24.28515625" style="155" customWidth="1"/>
    <col min="265" max="272" width="11.42578125" style="155"/>
    <col min="273" max="273" width="23.7109375" style="155" customWidth="1"/>
    <col min="274" max="274" width="15.85546875" style="155" customWidth="1"/>
    <col min="275" max="275" width="4.7109375" style="155" customWidth="1"/>
    <col min="276" max="516" width="11.42578125" style="155"/>
    <col min="517" max="517" width="3.28515625" style="155" customWidth="1"/>
    <col min="518" max="518" width="11.42578125" style="155"/>
    <col min="519" max="519" width="25.42578125" style="155" customWidth="1"/>
    <col min="520" max="520" width="24.28515625" style="155" customWidth="1"/>
    <col min="521" max="528" width="11.42578125" style="155"/>
    <col min="529" max="529" width="23.7109375" style="155" customWidth="1"/>
    <col min="530" max="530" width="15.85546875" style="155" customWidth="1"/>
    <col min="531" max="531" width="4.7109375" style="155" customWidth="1"/>
    <col min="532" max="772" width="11.42578125" style="155"/>
    <col min="773" max="773" width="3.28515625" style="155" customWidth="1"/>
    <col min="774" max="774" width="11.42578125" style="155"/>
    <col min="775" max="775" width="25.42578125" style="155" customWidth="1"/>
    <col min="776" max="776" width="24.28515625" style="155" customWidth="1"/>
    <col min="777" max="784" width="11.42578125" style="155"/>
    <col min="785" max="785" width="23.7109375" style="155" customWidth="1"/>
    <col min="786" max="786" width="15.85546875" style="155" customWidth="1"/>
    <col min="787" max="787" width="4.7109375" style="155" customWidth="1"/>
    <col min="788" max="1028" width="11.42578125" style="155"/>
    <col min="1029" max="1029" width="3.28515625" style="155" customWidth="1"/>
    <col min="1030" max="1030" width="11.42578125" style="155"/>
    <col min="1031" max="1031" width="25.42578125" style="155" customWidth="1"/>
    <col min="1032" max="1032" width="24.28515625" style="155" customWidth="1"/>
    <col min="1033" max="1040" width="11.42578125" style="155"/>
    <col min="1041" max="1041" width="23.7109375" style="155" customWidth="1"/>
    <col min="1042" max="1042" width="15.85546875" style="155" customWidth="1"/>
    <col min="1043" max="1043" width="4.7109375" style="155" customWidth="1"/>
    <col min="1044" max="1284" width="11.42578125" style="155"/>
    <col min="1285" max="1285" width="3.28515625" style="155" customWidth="1"/>
    <col min="1286" max="1286" width="11.42578125" style="155"/>
    <col min="1287" max="1287" width="25.42578125" style="155" customWidth="1"/>
    <col min="1288" max="1288" width="24.28515625" style="155" customWidth="1"/>
    <col min="1289" max="1296" width="11.42578125" style="155"/>
    <col min="1297" max="1297" width="23.7109375" style="155" customWidth="1"/>
    <col min="1298" max="1298" width="15.85546875" style="155" customWidth="1"/>
    <col min="1299" max="1299" width="4.7109375" style="155" customWidth="1"/>
    <col min="1300" max="1540" width="11.42578125" style="155"/>
    <col min="1541" max="1541" width="3.28515625" style="155" customWidth="1"/>
    <col min="1542" max="1542" width="11.42578125" style="155"/>
    <col min="1543" max="1543" width="25.42578125" style="155" customWidth="1"/>
    <col min="1544" max="1544" width="24.28515625" style="155" customWidth="1"/>
    <col min="1545" max="1552" width="11.42578125" style="155"/>
    <col min="1553" max="1553" width="23.7109375" style="155" customWidth="1"/>
    <col min="1554" max="1554" width="15.85546875" style="155" customWidth="1"/>
    <col min="1555" max="1555" width="4.7109375" style="155" customWidth="1"/>
    <col min="1556" max="1796" width="11.42578125" style="155"/>
    <col min="1797" max="1797" width="3.28515625" style="155" customWidth="1"/>
    <col min="1798" max="1798" width="11.42578125" style="155"/>
    <col min="1799" max="1799" width="25.42578125" style="155" customWidth="1"/>
    <col min="1800" max="1800" width="24.28515625" style="155" customWidth="1"/>
    <col min="1801" max="1808" width="11.42578125" style="155"/>
    <col min="1809" max="1809" width="23.7109375" style="155" customWidth="1"/>
    <col min="1810" max="1810" width="15.85546875" style="155" customWidth="1"/>
    <col min="1811" max="1811" width="4.7109375" style="155" customWidth="1"/>
    <col min="1812" max="2052" width="11.42578125" style="155"/>
    <col min="2053" max="2053" width="3.28515625" style="155" customWidth="1"/>
    <col min="2054" max="2054" width="11.42578125" style="155"/>
    <col min="2055" max="2055" width="25.42578125" style="155" customWidth="1"/>
    <col min="2056" max="2056" width="24.28515625" style="155" customWidth="1"/>
    <col min="2057" max="2064" width="11.42578125" style="155"/>
    <col min="2065" max="2065" width="23.7109375" style="155" customWidth="1"/>
    <col min="2066" max="2066" width="15.85546875" style="155" customWidth="1"/>
    <col min="2067" max="2067" width="4.7109375" style="155" customWidth="1"/>
    <col min="2068" max="2308" width="11.42578125" style="155"/>
    <col min="2309" max="2309" width="3.28515625" style="155" customWidth="1"/>
    <col min="2310" max="2310" width="11.42578125" style="155"/>
    <col min="2311" max="2311" width="25.42578125" style="155" customWidth="1"/>
    <col min="2312" max="2312" width="24.28515625" style="155" customWidth="1"/>
    <col min="2313" max="2320" width="11.42578125" style="155"/>
    <col min="2321" max="2321" width="23.7109375" style="155" customWidth="1"/>
    <col min="2322" max="2322" width="15.85546875" style="155" customWidth="1"/>
    <col min="2323" max="2323" width="4.7109375" style="155" customWidth="1"/>
    <col min="2324" max="2564" width="11.42578125" style="155"/>
    <col min="2565" max="2565" width="3.28515625" style="155" customWidth="1"/>
    <col min="2566" max="2566" width="11.42578125" style="155"/>
    <col min="2567" max="2567" width="25.42578125" style="155" customWidth="1"/>
    <col min="2568" max="2568" width="24.28515625" style="155" customWidth="1"/>
    <col min="2569" max="2576" width="11.42578125" style="155"/>
    <col min="2577" max="2577" width="23.7109375" style="155" customWidth="1"/>
    <col min="2578" max="2578" width="15.85546875" style="155" customWidth="1"/>
    <col min="2579" max="2579" width="4.7109375" style="155" customWidth="1"/>
    <col min="2580" max="2820" width="11.42578125" style="155"/>
    <col min="2821" max="2821" width="3.28515625" style="155" customWidth="1"/>
    <col min="2822" max="2822" width="11.42578125" style="155"/>
    <col min="2823" max="2823" width="25.42578125" style="155" customWidth="1"/>
    <col min="2824" max="2824" width="24.28515625" style="155" customWidth="1"/>
    <col min="2825" max="2832" width="11.42578125" style="155"/>
    <col min="2833" max="2833" width="23.7109375" style="155" customWidth="1"/>
    <col min="2834" max="2834" width="15.85546875" style="155" customWidth="1"/>
    <col min="2835" max="2835" width="4.7109375" style="155" customWidth="1"/>
    <col min="2836" max="3076" width="11.42578125" style="155"/>
    <col min="3077" max="3077" width="3.28515625" style="155" customWidth="1"/>
    <col min="3078" max="3078" width="11.42578125" style="155"/>
    <col min="3079" max="3079" width="25.42578125" style="155" customWidth="1"/>
    <col min="3080" max="3080" width="24.28515625" style="155" customWidth="1"/>
    <col min="3081" max="3088" width="11.42578125" style="155"/>
    <col min="3089" max="3089" width="23.7109375" style="155" customWidth="1"/>
    <col min="3090" max="3090" width="15.85546875" style="155" customWidth="1"/>
    <col min="3091" max="3091" width="4.7109375" style="155" customWidth="1"/>
    <col min="3092" max="3332" width="11.42578125" style="155"/>
    <col min="3333" max="3333" width="3.28515625" style="155" customWidth="1"/>
    <col min="3334" max="3334" width="11.42578125" style="155"/>
    <col min="3335" max="3335" width="25.42578125" style="155" customWidth="1"/>
    <col min="3336" max="3336" width="24.28515625" style="155" customWidth="1"/>
    <col min="3337" max="3344" width="11.42578125" style="155"/>
    <col min="3345" max="3345" width="23.7109375" style="155" customWidth="1"/>
    <col min="3346" max="3346" width="15.85546875" style="155" customWidth="1"/>
    <col min="3347" max="3347" width="4.7109375" style="155" customWidth="1"/>
    <col min="3348" max="3588" width="11.42578125" style="155"/>
    <col min="3589" max="3589" width="3.28515625" style="155" customWidth="1"/>
    <col min="3590" max="3590" width="11.42578125" style="155"/>
    <col min="3591" max="3591" width="25.42578125" style="155" customWidth="1"/>
    <col min="3592" max="3592" width="24.28515625" style="155" customWidth="1"/>
    <col min="3593" max="3600" width="11.42578125" style="155"/>
    <col min="3601" max="3601" width="23.7109375" style="155" customWidth="1"/>
    <col min="3602" max="3602" width="15.85546875" style="155" customWidth="1"/>
    <col min="3603" max="3603" width="4.7109375" style="155" customWidth="1"/>
    <col min="3604" max="3844" width="11.42578125" style="155"/>
    <col min="3845" max="3845" width="3.28515625" style="155" customWidth="1"/>
    <col min="3846" max="3846" width="11.42578125" style="155"/>
    <col min="3847" max="3847" width="25.42578125" style="155" customWidth="1"/>
    <col min="3848" max="3848" width="24.28515625" style="155" customWidth="1"/>
    <col min="3849" max="3856" width="11.42578125" style="155"/>
    <col min="3857" max="3857" width="23.7109375" style="155" customWidth="1"/>
    <col min="3858" max="3858" width="15.85546875" style="155" customWidth="1"/>
    <col min="3859" max="3859" width="4.7109375" style="155" customWidth="1"/>
    <col min="3860" max="4100" width="11.42578125" style="155"/>
    <col min="4101" max="4101" width="3.28515625" style="155" customWidth="1"/>
    <col min="4102" max="4102" width="11.42578125" style="155"/>
    <col min="4103" max="4103" width="25.42578125" style="155" customWidth="1"/>
    <col min="4104" max="4104" width="24.28515625" style="155" customWidth="1"/>
    <col min="4105" max="4112" width="11.42578125" style="155"/>
    <col min="4113" max="4113" width="23.7109375" style="155" customWidth="1"/>
    <col min="4114" max="4114" width="15.85546875" style="155" customWidth="1"/>
    <col min="4115" max="4115" width="4.7109375" style="155" customWidth="1"/>
    <col min="4116" max="4356" width="11.42578125" style="155"/>
    <col min="4357" max="4357" width="3.28515625" style="155" customWidth="1"/>
    <col min="4358" max="4358" width="11.42578125" style="155"/>
    <col min="4359" max="4359" width="25.42578125" style="155" customWidth="1"/>
    <col min="4360" max="4360" width="24.28515625" style="155" customWidth="1"/>
    <col min="4361" max="4368" width="11.42578125" style="155"/>
    <col min="4369" max="4369" width="23.7109375" style="155" customWidth="1"/>
    <col min="4370" max="4370" width="15.85546875" style="155" customWidth="1"/>
    <col min="4371" max="4371" width="4.7109375" style="155" customWidth="1"/>
    <col min="4372" max="4612" width="11.42578125" style="155"/>
    <col min="4613" max="4613" width="3.28515625" style="155" customWidth="1"/>
    <col min="4614" max="4614" width="11.42578125" style="155"/>
    <col min="4615" max="4615" width="25.42578125" style="155" customWidth="1"/>
    <col min="4616" max="4616" width="24.28515625" style="155" customWidth="1"/>
    <col min="4617" max="4624" width="11.42578125" style="155"/>
    <col min="4625" max="4625" width="23.7109375" style="155" customWidth="1"/>
    <col min="4626" max="4626" width="15.85546875" style="155" customWidth="1"/>
    <col min="4627" max="4627" width="4.7109375" style="155" customWidth="1"/>
    <col min="4628" max="4868" width="11.42578125" style="155"/>
    <col min="4869" max="4869" width="3.28515625" style="155" customWidth="1"/>
    <col min="4870" max="4870" width="11.42578125" style="155"/>
    <col min="4871" max="4871" width="25.42578125" style="155" customWidth="1"/>
    <col min="4872" max="4872" width="24.28515625" style="155" customWidth="1"/>
    <col min="4873" max="4880" width="11.42578125" style="155"/>
    <col min="4881" max="4881" width="23.7109375" style="155" customWidth="1"/>
    <col min="4882" max="4882" width="15.85546875" style="155" customWidth="1"/>
    <col min="4883" max="4883" width="4.7109375" style="155" customWidth="1"/>
    <col min="4884" max="5124" width="11.42578125" style="155"/>
    <col min="5125" max="5125" width="3.28515625" style="155" customWidth="1"/>
    <col min="5126" max="5126" width="11.42578125" style="155"/>
    <col min="5127" max="5127" width="25.42578125" style="155" customWidth="1"/>
    <col min="5128" max="5128" width="24.28515625" style="155" customWidth="1"/>
    <col min="5129" max="5136" width="11.42578125" style="155"/>
    <col min="5137" max="5137" width="23.7109375" style="155" customWidth="1"/>
    <col min="5138" max="5138" width="15.85546875" style="155" customWidth="1"/>
    <col min="5139" max="5139" width="4.7109375" style="155" customWidth="1"/>
    <col min="5140" max="5380" width="11.42578125" style="155"/>
    <col min="5381" max="5381" width="3.28515625" style="155" customWidth="1"/>
    <col min="5382" max="5382" width="11.42578125" style="155"/>
    <col min="5383" max="5383" width="25.42578125" style="155" customWidth="1"/>
    <col min="5384" max="5384" width="24.28515625" style="155" customWidth="1"/>
    <col min="5385" max="5392" width="11.42578125" style="155"/>
    <col min="5393" max="5393" width="23.7109375" style="155" customWidth="1"/>
    <col min="5394" max="5394" width="15.85546875" style="155" customWidth="1"/>
    <col min="5395" max="5395" width="4.7109375" style="155" customWidth="1"/>
    <col min="5396" max="5636" width="11.42578125" style="155"/>
    <col min="5637" max="5637" width="3.28515625" style="155" customWidth="1"/>
    <col min="5638" max="5638" width="11.42578125" style="155"/>
    <col min="5639" max="5639" width="25.42578125" style="155" customWidth="1"/>
    <col min="5640" max="5640" width="24.28515625" style="155" customWidth="1"/>
    <col min="5641" max="5648" width="11.42578125" style="155"/>
    <col min="5649" max="5649" width="23.7109375" style="155" customWidth="1"/>
    <col min="5650" max="5650" width="15.85546875" style="155" customWidth="1"/>
    <col min="5651" max="5651" width="4.7109375" style="155" customWidth="1"/>
    <col min="5652" max="5892" width="11.42578125" style="155"/>
    <col min="5893" max="5893" width="3.28515625" style="155" customWidth="1"/>
    <col min="5894" max="5894" width="11.42578125" style="155"/>
    <col min="5895" max="5895" width="25.42578125" style="155" customWidth="1"/>
    <col min="5896" max="5896" width="24.28515625" style="155" customWidth="1"/>
    <col min="5897" max="5904" width="11.42578125" style="155"/>
    <col min="5905" max="5905" width="23.7109375" style="155" customWidth="1"/>
    <col min="5906" max="5906" width="15.85546875" style="155" customWidth="1"/>
    <col min="5907" max="5907" width="4.7109375" style="155" customWidth="1"/>
    <col min="5908" max="6148" width="11.42578125" style="155"/>
    <col min="6149" max="6149" width="3.28515625" style="155" customWidth="1"/>
    <col min="6150" max="6150" width="11.42578125" style="155"/>
    <col min="6151" max="6151" width="25.42578125" style="155" customWidth="1"/>
    <col min="6152" max="6152" width="24.28515625" style="155" customWidth="1"/>
    <col min="6153" max="6160" width="11.42578125" style="155"/>
    <col min="6161" max="6161" width="23.7109375" style="155" customWidth="1"/>
    <col min="6162" max="6162" width="15.85546875" style="155" customWidth="1"/>
    <col min="6163" max="6163" width="4.7109375" style="155" customWidth="1"/>
    <col min="6164" max="6404" width="11.42578125" style="155"/>
    <col min="6405" max="6405" width="3.28515625" style="155" customWidth="1"/>
    <col min="6406" max="6406" width="11.42578125" style="155"/>
    <col min="6407" max="6407" width="25.42578125" style="155" customWidth="1"/>
    <col min="6408" max="6408" width="24.28515625" style="155" customWidth="1"/>
    <col min="6409" max="6416" width="11.42578125" style="155"/>
    <col min="6417" max="6417" width="23.7109375" style="155" customWidth="1"/>
    <col min="6418" max="6418" width="15.85546875" style="155" customWidth="1"/>
    <col min="6419" max="6419" width="4.7109375" style="155" customWidth="1"/>
    <col min="6420" max="6660" width="11.42578125" style="155"/>
    <col min="6661" max="6661" width="3.28515625" style="155" customWidth="1"/>
    <col min="6662" max="6662" width="11.42578125" style="155"/>
    <col min="6663" max="6663" width="25.42578125" style="155" customWidth="1"/>
    <col min="6664" max="6664" width="24.28515625" style="155" customWidth="1"/>
    <col min="6665" max="6672" width="11.42578125" style="155"/>
    <col min="6673" max="6673" width="23.7109375" style="155" customWidth="1"/>
    <col min="6674" max="6674" width="15.85546875" style="155" customWidth="1"/>
    <col min="6675" max="6675" width="4.7109375" style="155" customWidth="1"/>
    <col min="6676" max="6916" width="11.42578125" style="155"/>
    <col min="6917" max="6917" width="3.28515625" style="155" customWidth="1"/>
    <col min="6918" max="6918" width="11.42578125" style="155"/>
    <col min="6919" max="6919" width="25.42578125" style="155" customWidth="1"/>
    <col min="6920" max="6920" width="24.28515625" style="155" customWidth="1"/>
    <col min="6921" max="6928" width="11.42578125" style="155"/>
    <col min="6929" max="6929" width="23.7109375" style="155" customWidth="1"/>
    <col min="6930" max="6930" width="15.85546875" style="155" customWidth="1"/>
    <col min="6931" max="6931" width="4.7109375" style="155" customWidth="1"/>
    <col min="6932" max="7172" width="11.42578125" style="155"/>
    <col min="7173" max="7173" width="3.28515625" style="155" customWidth="1"/>
    <col min="7174" max="7174" width="11.42578125" style="155"/>
    <col min="7175" max="7175" width="25.42578125" style="155" customWidth="1"/>
    <col min="7176" max="7176" width="24.28515625" style="155" customWidth="1"/>
    <col min="7177" max="7184" width="11.42578125" style="155"/>
    <col min="7185" max="7185" width="23.7109375" style="155" customWidth="1"/>
    <col min="7186" max="7186" width="15.85546875" style="155" customWidth="1"/>
    <col min="7187" max="7187" width="4.7109375" style="155" customWidth="1"/>
    <col min="7188" max="7428" width="11.42578125" style="155"/>
    <col min="7429" max="7429" width="3.28515625" style="155" customWidth="1"/>
    <col min="7430" max="7430" width="11.42578125" style="155"/>
    <col min="7431" max="7431" width="25.42578125" style="155" customWidth="1"/>
    <col min="7432" max="7432" width="24.28515625" style="155" customWidth="1"/>
    <col min="7433" max="7440" width="11.42578125" style="155"/>
    <col min="7441" max="7441" width="23.7109375" style="155" customWidth="1"/>
    <col min="7442" max="7442" width="15.85546875" style="155" customWidth="1"/>
    <col min="7443" max="7443" width="4.7109375" style="155" customWidth="1"/>
    <col min="7444" max="7684" width="11.42578125" style="155"/>
    <col min="7685" max="7685" width="3.28515625" style="155" customWidth="1"/>
    <col min="7686" max="7686" width="11.42578125" style="155"/>
    <col min="7687" max="7687" width="25.42578125" style="155" customWidth="1"/>
    <col min="7688" max="7688" width="24.28515625" style="155" customWidth="1"/>
    <col min="7689" max="7696" width="11.42578125" style="155"/>
    <col min="7697" max="7697" width="23.7109375" style="155" customWidth="1"/>
    <col min="7698" max="7698" width="15.85546875" style="155" customWidth="1"/>
    <col min="7699" max="7699" width="4.7109375" style="155" customWidth="1"/>
    <col min="7700" max="7940" width="11.42578125" style="155"/>
    <col min="7941" max="7941" width="3.28515625" style="155" customWidth="1"/>
    <col min="7942" max="7942" width="11.42578125" style="155"/>
    <col min="7943" max="7943" width="25.42578125" style="155" customWidth="1"/>
    <col min="7944" max="7944" width="24.28515625" style="155" customWidth="1"/>
    <col min="7945" max="7952" width="11.42578125" style="155"/>
    <col min="7953" max="7953" width="23.7109375" style="155" customWidth="1"/>
    <col min="7954" max="7954" width="15.85546875" style="155" customWidth="1"/>
    <col min="7955" max="7955" width="4.7109375" style="155" customWidth="1"/>
    <col min="7956" max="8196" width="11.42578125" style="155"/>
    <col min="8197" max="8197" width="3.28515625" style="155" customWidth="1"/>
    <col min="8198" max="8198" width="11.42578125" style="155"/>
    <col min="8199" max="8199" width="25.42578125" style="155" customWidth="1"/>
    <col min="8200" max="8200" width="24.28515625" style="155" customWidth="1"/>
    <col min="8201" max="8208" width="11.42578125" style="155"/>
    <col min="8209" max="8209" width="23.7109375" style="155" customWidth="1"/>
    <col min="8210" max="8210" width="15.85546875" style="155" customWidth="1"/>
    <col min="8211" max="8211" width="4.7109375" style="155" customWidth="1"/>
    <col min="8212" max="8452" width="11.42578125" style="155"/>
    <col min="8453" max="8453" width="3.28515625" style="155" customWidth="1"/>
    <col min="8454" max="8454" width="11.42578125" style="155"/>
    <col min="8455" max="8455" width="25.42578125" style="155" customWidth="1"/>
    <col min="8456" max="8456" width="24.28515625" style="155" customWidth="1"/>
    <col min="8457" max="8464" width="11.42578125" style="155"/>
    <col min="8465" max="8465" width="23.7109375" style="155" customWidth="1"/>
    <col min="8466" max="8466" width="15.85546875" style="155" customWidth="1"/>
    <col min="8467" max="8467" width="4.7109375" style="155" customWidth="1"/>
    <col min="8468" max="8708" width="11.42578125" style="155"/>
    <col min="8709" max="8709" width="3.28515625" style="155" customWidth="1"/>
    <col min="8710" max="8710" width="11.42578125" style="155"/>
    <col min="8711" max="8711" width="25.42578125" style="155" customWidth="1"/>
    <col min="8712" max="8712" width="24.28515625" style="155" customWidth="1"/>
    <col min="8713" max="8720" width="11.42578125" style="155"/>
    <col min="8721" max="8721" width="23.7109375" style="155" customWidth="1"/>
    <col min="8722" max="8722" width="15.85546875" style="155" customWidth="1"/>
    <col min="8723" max="8723" width="4.7109375" style="155" customWidth="1"/>
    <col min="8724" max="8964" width="11.42578125" style="155"/>
    <col min="8965" max="8965" width="3.28515625" style="155" customWidth="1"/>
    <col min="8966" max="8966" width="11.42578125" style="155"/>
    <col min="8967" max="8967" width="25.42578125" style="155" customWidth="1"/>
    <col min="8968" max="8968" width="24.28515625" style="155" customWidth="1"/>
    <col min="8969" max="8976" width="11.42578125" style="155"/>
    <col min="8977" max="8977" width="23.7109375" style="155" customWidth="1"/>
    <col min="8978" max="8978" width="15.85546875" style="155" customWidth="1"/>
    <col min="8979" max="8979" width="4.7109375" style="155" customWidth="1"/>
    <col min="8980" max="9220" width="11.42578125" style="155"/>
    <col min="9221" max="9221" width="3.28515625" style="155" customWidth="1"/>
    <col min="9222" max="9222" width="11.42578125" style="155"/>
    <col min="9223" max="9223" width="25.42578125" style="155" customWidth="1"/>
    <col min="9224" max="9224" width="24.28515625" style="155" customWidth="1"/>
    <col min="9225" max="9232" width="11.42578125" style="155"/>
    <col min="9233" max="9233" width="23.7109375" style="155" customWidth="1"/>
    <col min="9234" max="9234" width="15.85546875" style="155" customWidth="1"/>
    <col min="9235" max="9235" width="4.7109375" style="155" customWidth="1"/>
    <col min="9236" max="9476" width="11.42578125" style="155"/>
    <col min="9477" max="9477" width="3.28515625" style="155" customWidth="1"/>
    <col min="9478" max="9478" width="11.42578125" style="155"/>
    <col min="9479" max="9479" width="25.42578125" style="155" customWidth="1"/>
    <col min="9480" max="9480" width="24.28515625" style="155" customWidth="1"/>
    <col min="9481" max="9488" width="11.42578125" style="155"/>
    <col min="9489" max="9489" width="23.7109375" style="155" customWidth="1"/>
    <col min="9490" max="9490" width="15.85546875" style="155" customWidth="1"/>
    <col min="9491" max="9491" width="4.7109375" style="155" customWidth="1"/>
    <col min="9492" max="9732" width="11.42578125" style="155"/>
    <col min="9733" max="9733" width="3.28515625" style="155" customWidth="1"/>
    <col min="9734" max="9734" width="11.42578125" style="155"/>
    <col min="9735" max="9735" width="25.42578125" style="155" customWidth="1"/>
    <col min="9736" max="9736" width="24.28515625" style="155" customWidth="1"/>
    <col min="9737" max="9744" width="11.42578125" style="155"/>
    <col min="9745" max="9745" width="23.7109375" style="155" customWidth="1"/>
    <col min="9746" max="9746" width="15.85546875" style="155" customWidth="1"/>
    <col min="9747" max="9747" width="4.7109375" style="155" customWidth="1"/>
    <col min="9748" max="9988" width="11.42578125" style="155"/>
    <col min="9989" max="9989" width="3.28515625" style="155" customWidth="1"/>
    <col min="9990" max="9990" width="11.42578125" style="155"/>
    <col min="9991" max="9991" width="25.42578125" style="155" customWidth="1"/>
    <col min="9992" max="9992" width="24.28515625" style="155" customWidth="1"/>
    <col min="9993" max="10000" width="11.42578125" style="155"/>
    <col min="10001" max="10001" width="23.7109375" style="155" customWidth="1"/>
    <col min="10002" max="10002" width="15.85546875" style="155" customWidth="1"/>
    <col min="10003" max="10003" width="4.7109375" style="155" customWidth="1"/>
    <col min="10004" max="10244" width="11.42578125" style="155"/>
    <col min="10245" max="10245" width="3.28515625" style="155" customWidth="1"/>
    <col min="10246" max="10246" width="11.42578125" style="155"/>
    <col min="10247" max="10247" width="25.42578125" style="155" customWidth="1"/>
    <col min="10248" max="10248" width="24.28515625" style="155" customWidth="1"/>
    <col min="10249" max="10256" width="11.42578125" style="155"/>
    <col min="10257" max="10257" width="23.7109375" style="155" customWidth="1"/>
    <col min="10258" max="10258" width="15.85546875" style="155" customWidth="1"/>
    <col min="10259" max="10259" width="4.7109375" style="155" customWidth="1"/>
    <col min="10260" max="10500" width="11.42578125" style="155"/>
    <col min="10501" max="10501" width="3.28515625" style="155" customWidth="1"/>
    <col min="10502" max="10502" width="11.42578125" style="155"/>
    <col min="10503" max="10503" width="25.42578125" style="155" customWidth="1"/>
    <col min="10504" max="10504" width="24.28515625" style="155" customWidth="1"/>
    <col min="10505" max="10512" width="11.42578125" style="155"/>
    <col min="10513" max="10513" width="23.7109375" style="155" customWidth="1"/>
    <col min="10514" max="10514" width="15.85546875" style="155" customWidth="1"/>
    <col min="10515" max="10515" width="4.7109375" style="155" customWidth="1"/>
    <col min="10516" max="10756" width="11.42578125" style="155"/>
    <col min="10757" max="10757" width="3.28515625" style="155" customWidth="1"/>
    <col min="10758" max="10758" width="11.42578125" style="155"/>
    <col min="10759" max="10759" width="25.42578125" style="155" customWidth="1"/>
    <col min="10760" max="10760" width="24.28515625" style="155" customWidth="1"/>
    <col min="10761" max="10768" width="11.42578125" style="155"/>
    <col min="10769" max="10769" width="23.7109375" style="155" customWidth="1"/>
    <col min="10770" max="10770" width="15.85546875" style="155" customWidth="1"/>
    <col min="10771" max="10771" width="4.7109375" style="155" customWidth="1"/>
    <col min="10772" max="11012" width="11.42578125" style="155"/>
    <col min="11013" max="11013" width="3.28515625" style="155" customWidth="1"/>
    <col min="11014" max="11014" width="11.42578125" style="155"/>
    <col min="11015" max="11015" width="25.42578125" style="155" customWidth="1"/>
    <col min="11016" max="11016" width="24.28515625" style="155" customWidth="1"/>
    <col min="11017" max="11024" width="11.42578125" style="155"/>
    <col min="11025" max="11025" width="23.7109375" style="155" customWidth="1"/>
    <col min="11026" max="11026" width="15.85546875" style="155" customWidth="1"/>
    <col min="11027" max="11027" width="4.7109375" style="155" customWidth="1"/>
    <col min="11028" max="11268" width="11.42578125" style="155"/>
    <col min="11269" max="11269" width="3.28515625" style="155" customWidth="1"/>
    <col min="11270" max="11270" width="11.42578125" style="155"/>
    <col min="11271" max="11271" width="25.42578125" style="155" customWidth="1"/>
    <col min="11272" max="11272" width="24.28515625" style="155" customWidth="1"/>
    <col min="11273" max="11280" width="11.42578125" style="155"/>
    <col min="11281" max="11281" width="23.7109375" style="155" customWidth="1"/>
    <col min="11282" max="11282" width="15.85546875" style="155" customWidth="1"/>
    <col min="11283" max="11283" width="4.7109375" style="155" customWidth="1"/>
    <col min="11284" max="11524" width="11.42578125" style="155"/>
    <col min="11525" max="11525" width="3.28515625" style="155" customWidth="1"/>
    <col min="11526" max="11526" width="11.42578125" style="155"/>
    <col min="11527" max="11527" width="25.42578125" style="155" customWidth="1"/>
    <col min="11528" max="11528" width="24.28515625" style="155" customWidth="1"/>
    <col min="11529" max="11536" width="11.42578125" style="155"/>
    <col min="11537" max="11537" width="23.7109375" style="155" customWidth="1"/>
    <col min="11538" max="11538" width="15.85546875" style="155" customWidth="1"/>
    <col min="11539" max="11539" width="4.7109375" style="155" customWidth="1"/>
    <col min="11540" max="11780" width="11.42578125" style="155"/>
    <col min="11781" max="11781" width="3.28515625" style="155" customWidth="1"/>
    <col min="11782" max="11782" width="11.42578125" style="155"/>
    <col min="11783" max="11783" width="25.42578125" style="155" customWidth="1"/>
    <col min="11784" max="11784" width="24.28515625" style="155" customWidth="1"/>
    <col min="11785" max="11792" width="11.42578125" style="155"/>
    <col min="11793" max="11793" width="23.7109375" style="155" customWidth="1"/>
    <col min="11794" max="11794" width="15.85546875" style="155" customWidth="1"/>
    <col min="11795" max="11795" width="4.7109375" style="155" customWidth="1"/>
    <col min="11796" max="12036" width="11.42578125" style="155"/>
    <col min="12037" max="12037" width="3.28515625" style="155" customWidth="1"/>
    <col min="12038" max="12038" width="11.42578125" style="155"/>
    <col min="12039" max="12039" width="25.42578125" style="155" customWidth="1"/>
    <col min="12040" max="12040" width="24.28515625" style="155" customWidth="1"/>
    <col min="12041" max="12048" width="11.42578125" style="155"/>
    <col min="12049" max="12049" width="23.7109375" style="155" customWidth="1"/>
    <col min="12050" max="12050" width="15.85546875" style="155" customWidth="1"/>
    <col min="12051" max="12051" width="4.7109375" style="155" customWidth="1"/>
    <col min="12052" max="12292" width="11.42578125" style="155"/>
    <col min="12293" max="12293" width="3.28515625" style="155" customWidth="1"/>
    <col min="12294" max="12294" width="11.42578125" style="155"/>
    <col min="12295" max="12295" width="25.42578125" style="155" customWidth="1"/>
    <col min="12296" max="12296" width="24.28515625" style="155" customWidth="1"/>
    <col min="12297" max="12304" width="11.42578125" style="155"/>
    <col min="12305" max="12305" width="23.7109375" style="155" customWidth="1"/>
    <col min="12306" max="12306" width="15.85546875" style="155" customWidth="1"/>
    <col min="12307" max="12307" width="4.7109375" style="155" customWidth="1"/>
    <col min="12308" max="12548" width="11.42578125" style="155"/>
    <col min="12549" max="12549" width="3.28515625" style="155" customWidth="1"/>
    <col min="12550" max="12550" width="11.42578125" style="155"/>
    <col min="12551" max="12551" width="25.42578125" style="155" customWidth="1"/>
    <col min="12552" max="12552" width="24.28515625" style="155" customWidth="1"/>
    <col min="12553" max="12560" width="11.42578125" style="155"/>
    <col min="12561" max="12561" width="23.7109375" style="155" customWidth="1"/>
    <col min="12562" max="12562" width="15.85546875" style="155" customWidth="1"/>
    <col min="12563" max="12563" width="4.7109375" style="155" customWidth="1"/>
    <col min="12564" max="12804" width="11.42578125" style="155"/>
    <col min="12805" max="12805" width="3.28515625" style="155" customWidth="1"/>
    <col min="12806" max="12806" width="11.42578125" style="155"/>
    <col min="12807" max="12807" width="25.42578125" style="155" customWidth="1"/>
    <col min="12808" max="12808" width="24.28515625" style="155" customWidth="1"/>
    <col min="12809" max="12816" width="11.42578125" style="155"/>
    <col min="12817" max="12817" width="23.7109375" style="155" customWidth="1"/>
    <col min="12818" max="12818" width="15.85546875" style="155" customWidth="1"/>
    <col min="12819" max="12819" width="4.7109375" style="155" customWidth="1"/>
    <col min="12820" max="13060" width="11.42578125" style="155"/>
    <col min="13061" max="13061" width="3.28515625" style="155" customWidth="1"/>
    <col min="13062" max="13062" width="11.42578125" style="155"/>
    <col min="13063" max="13063" width="25.42578125" style="155" customWidth="1"/>
    <col min="13064" max="13064" width="24.28515625" style="155" customWidth="1"/>
    <col min="13065" max="13072" width="11.42578125" style="155"/>
    <col min="13073" max="13073" width="23.7109375" style="155" customWidth="1"/>
    <col min="13074" max="13074" width="15.85546875" style="155" customWidth="1"/>
    <col min="13075" max="13075" width="4.7109375" style="155" customWidth="1"/>
    <col min="13076" max="13316" width="11.42578125" style="155"/>
    <col min="13317" max="13317" width="3.28515625" style="155" customWidth="1"/>
    <col min="13318" max="13318" width="11.42578125" style="155"/>
    <col min="13319" max="13319" width="25.42578125" style="155" customWidth="1"/>
    <col min="13320" max="13320" width="24.28515625" style="155" customWidth="1"/>
    <col min="13321" max="13328" width="11.42578125" style="155"/>
    <col min="13329" max="13329" width="23.7109375" style="155" customWidth="1"/>
    <col min="13330" max="13330" width="15.85546875" style="155" customWidth="1"/>
    <col min="13331" max="13331" width="4.7109375" style="155" customWidth="1"/>
    <col min="13332" max="13572" width="11.42578125" style="155"/>
    <col min="13573" max="13573" width="3.28515625" style="155" customWidth="1"/>
    <col min="13574" max="13574" width="11.42578125" style="155"/>
    <col min="13575" max="13575" width="25.42578125" style="155" customWidth="1"/>
    <col min="13576" max="13576" width="24.28515625" style="155" customWidth="1"/>
    <col min="13577" max="13584" width="11.42578125" style="155"/>
    <col min="13585" max="13585" width="23.7109375" style="155" customWidth="1"/>
    <col min="13586" max="13586" width="15.85546875" style="155" customWidth="1"/>
    <col min="13587" max="13587" width="4.7109375" style="155" customWidth="1"/>
    <col min="13588" max="13828" width="11.42578125" style="155"/>
    <col min="13829" max="13829" width="3.28515625" style="155" customWidth="1"/>
    <col min="13830" max="13830" width="11.42578125" style="155"/>
    <col min="13831" max="13831" width="25.42578125" style="155" customWidth="1"/>
    <col min="13832" max="13832" width="24.28515625" style="155" customWidth="1"/>
    <col min="13833" max="13840" width="11.42578125" style="155"/>
    <col min="13841" max="13841" width="23.7109375" style="155" customWidth="1"/>
    <col min="13842" max="13842" width="15.85546875" style="155" customWidth="1"/>
    <col min="13843" max="13843" width="4.7109375" style="155" customWidth="1"/>
    <col min="13844" max="14084" width="11.42578125" style="155"/>
    <col min="14085" max="14085" width="3.28515625" style="155" customWidth="1"/>
    <col min="14086" max="14086" width="11.42578125" style="155"/>
    <col min="14087" max="14087" width="25.42578125" style="155" customWidth="1"/>
    <col min="14088" max="14088" width="24.28515625" style="155" customWidth="1"/>
    <col min="14089" max="14096" width="11.42578125" style="155"/>
    <col min="14097" max="14097" width="23.7109375" style="155" customWidth="1"/>
    <col min="14098" max="14098" width="15.85546875" style="155" customWidth="1"/>
    <col min="14099" max="14099" width="4.7109375" style="155" customWidth="1"/>
    <col min="14100" max="14340" width="11.42578125" style="155"/>
    <col min="14341" max="14341" width="3.28515625" style="155" customWidth="1"/>
    <col min="14342" max="14342" width="11.42578125" style="155"/>
    <col min="14343" max="14343" width="25.42578125" style="155" customWidth="1"/>
    <col min="14344" max="14344" width="24.28515625" style="155" customWidth="1"/>
    <col min="14345" max="14352" width="11.42578125" style="155"/>
    <col min="14353" max="14353" width="23.7109375" style="155" customWidth="1"/>
    <col min="14354" max="14354" width="15.85546875" style="155" customWidth="1"/>
    <col min="14355" max="14355" width="4.7109375" style="155" customWidth="1"/>
    <col min="14356" max="14596" width="11.42578125" style="155"/>
    <col min="14597" max="14597" width="3.28515625" style="155" customWidth="1"/>
    <col min="14598" max="14598" width="11.42578125" style="155"/>
    <col min="14599" max="14599" width="25.42578125" style="155" customWidth="1"/>
    <col min="14600" max="14600" width="24.28515625" style="155" customWidth="1"/>
    <col min="14601" max="14608" width="11.42578125" style="155"/>
    <col min="14609" max="14609" width="23.7109375" style="155" customWidth="1"/>
    <col min="14610" max="14610" width="15.85546875" style="155" customWidth="1"/>
    <col min="14611" max="14611" width="4.7109375" style="155" customWidth="1"/>
    <col min="14612" max="14852" width="11.42578125" style="155"/>
    <col min="14853" max="14853" width="3.28515625" style="155" customWidth="1"/>
    <col min="14854" max="14854" width="11.42578125" style="155"/>
    <col min="14855" max="14855" width="25.42578125" style="155" customWidth="1"/>
    <col min="14856" max="14856" width="24.28515625" style="155" customWidth="1"/>
    <col min="14857" max="14864" width="11.42578125" style="155"/>
    <col min="14865" max="14865" width="23.7109375" style="155" customWidth="1"/>
    <col min="14866" max="14866" width="15.85546875" style="155" customWidth="1"/>
    <col min="14867" max="14867" width="4.7109375" style="155" customWidth="1"/>
    <col min="14868" max="15108" width="11.42578125" style="155"/>
    <col min="15109" max="15109" width="3.28515625" style="155" customWidth="1"/>
    <col min="15110" max="15110" width="11.42578125" style="155"/>
    <col min="15111" max="15111" width="25.42578125" style="155" customWidth="1"/>
    <col min="15112" max="15112" width="24.28515625" style="155" customWidth="1"/>
    <col min="15113" max="15120" width="11.42578125" style="155"/>
    <col min="15121" max="15121" width="23.7109375" style="155" customWidth="1"/>
    <col min="15122" max="15122" width="15.85546875" style="155" customWidth="1"/>
    <col min="15123" max="15123" width="4.7109375" style="155" customWidth="1"/>
    <col min="15124" max="15364" width="11.42578125" style="155"/>
    <col min="15365" max="15365" width="3.28515625" style="155" customWidth="1"/>
    <col min="15366" max="15366" width="11.42578125" style="155"/>
    <col min="15367" max="15367" width="25.42578125" style="155" customWidth="1"/>
    <col min="15368" max="15368" width="24.28515625" style="155" customWidth="1"/>
    <col min="15369" max="15376" width="11.42578125" style="155"/>
    <col min="15377" max="15377" width="23.7109375" style="155" customWidth="1"/>
    <col min="15378" max="15378" width="15.85546875" style="155" customWidth="1"/>
    <col min="15379" max="15379" width="4.7109375" style="155" customWidth="1"/>
    <col min="15380" max="15620" width="11.42578125" style="155"/>
    <col min="15621" max="15621" width="3.28515625" style="155" customWidth="1"/>
    <col min="15622" max="15622" width="11.42578125" style="155"/>
    <col min="15623" max="15623" width="25.42578125" style="155" customWidth="1"/>
    <col min="15624" max="15624" width="24.28515625" style="155" customWidth="1"/>
    <col min="15625" max="15632" width="11.42578125" style="155"/>
    <col min="15633" max="15633" width="23.7109375" style="155" customWidth="1"/>
    <col min="15634" max="15634" width="15.85546875" style="155" customWidth="1"/>
    <col min="15635" max="15635" width="4.7109375" style="155" customWidth="1"/>
    <col min="15636" max="15876" width="11.42578125" style="155"/>
    <col min="15877" max="15877" width="3.28515625" style="155" customWidth="1"/>
    <col min="15878" max="15878" width="11.42578125" style="155"/>
    <col min="15879" max="15879" width="25.42578125" style="155" customWidth="1"/>
    <col min="15880" max="15880" width="24.28515625" style="155" customWidth="1"/>
    <col min="15881" max="15888" width="11.42578125" style="155"/>
    <col min="15889" max="15889" width="23.7109375" style="155" customWidth="1"/>
    <col min="15890" max="15890" width="15.85546875" style="155" customWidth="1"/>
    <col min="15891" max="15891" width="4.7109375" style="155" customWidth="1"/>
    <col min="15892" max="16132" width="11.42578125" style="155"/>
    <col min="16133" max="16133" width="3.28515625" style="155" customWidth="1"/>
    <col min="16134" max="16134" width="11.42578125" style="155"/>
    <col min="16135" max="16135" width="25.42578125" style="155" customWidth="1"/>
    <col min="16136" max="16136" width="24.28515625" style="155" customWidth="1"/>
    <col min="16137" max="16144" width="11.42578125" style="155"/>
    <col min="16145" max="16145" width="23.7109375" style="155" customWidth="1"/>
    <col min="16146" max="16146" width="15.85546875" style="155" customWidth="1"/>
    <col min="16147" max="16147" width="4.7109375" style="155" customWidth="1"/>
    <col min="16148" max="16384" width="11.42578125" style="155"/>
  </cols>
  <sheetData>
    <row r="1" spans="1:35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7"/>
      <c r="X1" s="1"/>
      <c r="Y1" s="1"/>
      <c r="Z1" s="37"/>
      <c r="AA1" s="1"/>
    </row>
    <row r="2" spans="1:35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473"/>
      <c r="P2" s="473"/>
      <c r="Q2" s="473"/>
      <c r="R2" s="473"/>
      <c r="S2" s="1"/>
      <c r="T2" s="1"/>
      <c r="U2" s="1"/>
      <c r="V2" s="1"/>
      <c r="W2" s="7"/>
      <c r="X2" s="1"/>
      <c r="Y2" s="1"/>
      <c r="Z2" s="37"/>
      <c r="AA2" s="1"/>
      <c r="AB2" s="142"/>
      <c r="AC2" s="142"/>
      <c r="AD2" s="142"/>
      <c r="AE2" s="143"/>
      <c r="AF2" s="143"/>
      <c r="AG2" s="143"/>
      <c r="AH2" s="143"/>
      <c r="AI2" s="143"/>
    </row>
    <row r="3" spans="1:35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473"/>
      <c r="P3" s="473"/>
      <c r="Q3" s="473"/>
      <c r="R3" s="473"/>
      <c r="S3" s="1"/>
      <c r="T3" s="1"/>
      <c r="U3" s="1"/>
      <c r="V3" s="1"/>
      <c r="W3" s="7"/>
      <c r="X3" s="1"/>
      <c r="Y3" s="1"/>
      <c r="Z3" s="37"/>
      <c r="AA3" s="1"/>
      <c r="AB3" s="142"/>
      <c r="AC3" s="142"/>
      <c r="AD3" s="142"/>
      <c r="AE3" s="144"/>
      <c r="AF3" s="144"/>
      <c r="AG3" s="144"/>
      <c r="AH3" s="144"/>
      <c r="AI3" s="144"/>
    </row>
    <row r="4" spans="1:35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473"/>
      <c r="P4" s="473"/>
      <c r="Q4" s="473"/>
      <c r="R4" s="473"/>
      <c r="S4" s="1"/>
      <c r="T4" s="1"/>
      <c r="U4" s="1"/>
      <c r="V4" s="1"/>
      <c r="W4" s="7"/>
      <c r="X4" s="1"/>
      <c r="Y4" s="1"/>
      <c r="Z4" s="37"/>
      <c r="AA4" s="1"/>
      <c r="AB4" s="145"/>
      <c r="AC4" s="145"/>
      <c r="AD4" s="145"/>
      <c r="AE4" s="144"/>
      <c r="AF4" s="144"/>
      <c r="AG4" s="144"/>
      <c r="AH4" s="144"/>
      <c r="AI4" s="144"/>
    </row>
    <row r="5" spans="1:35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7"/>
      <c r="X5" s="1"/>
      <c r="Y5" s="1"/>
      <c r="Z5" s="37"/>
      <c r="AA5" s="1"/>
    </row>
    <row r="6" spans="1:35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7"/>
      <c r="X6" s="1"/>
      <c r="Y6" s="1"/>
      <c r="Z6" s="37"/>
      <c r="AA6" s="1"/>
    </row>
    <row r="7" spans="1:35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7"/>
      <c r="X7" s="1"/>
      <c r="Y7" s="1"/>
      <c r="Z7" s="37"/>
      <c r="AA7" s="1"/>
    </row>
    <row r="8" spans="1:35" s="135" customFormat="1" ht="21" customHeight="1" x14ac:dyDescent="0.35">
      <c r="A8" s="103" t="s">
        <v>565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474" t="s">
        <v>566</v>
      </c>
      <c r="R8" s="474"/>
      <c r="S8" s="1"/>
      <c r="T8" s="1"/>
      <c r="U8" s="87"/>
      <c r="V8" s="87"/>
      <c r="W8" s="87"/>
      <c r="X8" s="87"/>
      <c r="Y8" s="87"/>
      <c r="Z8" s="87"/>
      <c r="AA8" s="1"/>
    </row>
    <row r="9" spans="1:35" s="135" customFormat="1" ht="21" customHeight="1" x14ac:dyDescent="0.35">
      <c r="A9" s="474" t="s">
        <v>148</v>
      </c>
      <c r="B9" s="474"/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146"/>
      <c r="T9" s="9"/>
      <c r="U9" s="9"/>
      <c r="V9" s="9"/>
      <c r="W9" s="9"/>
      <c r="X9" s="9"/>
      <c r="Y9" s="9"/>
      <c r="Z9" s="9"/>
      <c r="AA9" s="9"/>
    </row>
    <row r="10" spans="1:35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6"/>
      <c r="T10" s="9"/>
      <c r="U10" s="9"/>
      <c r="V10" s="9"/>
      <c r="W10" s="9"/>
      <c r="X10" s="9"/>
      <c r="Y10" s="9"/>
      <c r="Z10" s="9"/>
      <c r="AA10" s="9"/>
    </row>
    <row r="11" spans="1:35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6"/>
      <c r="T11" s="9"/>
      <c r="U11" s="9"/>
      <c r="V11" s="9"/>
      <c r="W11" s="9"/>
      <c r="X11" s="9"/>
      <c r="Y11" s="9"/>
      <c r="Z11" s="9"/>
      <c r="AA11" s="9"/>
    </row>
    <row r="12" spans="1:35" s="135" customFormat="1" ht="21" customHeight="1" x14ac:dyDescent="0.35">
      <c r="B12" s="163" t="s">
        <v>198</v>
      </c>
      <c r="C12" s="163" t="s">
        <v>0</v>
      </c>
      <c r="D12" s="475" t="s">
        <v>194</v>
      </c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7"/>
      <c r="Q12" s="163" t="s">
        <v>220</v>
      </c>
      <c r="R12" s="163" t="s">
        <v>221</v>
      </c>
    </row>
    <row r="13" spans="1:35" s="135" customFormat="1" ht="21" customHeight="1" x14ac:dyDescent="0.35">
      <c r="B13" s="164"/>
      <c r="C13" s="164"/>
      <c r="D13" s="147" t="s">
        <v>67</v>
      </c>
      <c r="E13" s="147" t="s">
        <v>68</v>
      </c>
      <c r="F13" s="147" t="s">
        <v>201</v>
      </c>
      <c r="G13" s="147" t="s">
        <v>202</v>
      </c>
      <c r="H13" s="147" t="s">
        <v>203</v>
      </c>
      <c r="I13" s="147" t="s">
        <v>204</v>
      </c>
      <c r="J13" s="147" t="s">
        <v>205</v>
      </c>
      <c r="K13" s="147" t="s">
        <v>206</v>
      </c>
      <c r="L13" s="147" t="s">
        <v>207</v>
      </c>
      <c r="M13" s="147" t="s">
        <v>208</v>
      </c>
      <c r="N13" s="147" t="s">
        <v>209</v>
      </c>
      <c r="O13" s="147" t="s">
        <v>210</v>
      </c>
      <c r="P13" s="147" t="s">
        <v>154</v>
      </c>
      <c r="Q13" s="164"/>
      <c r="R13" s="174"/>
      <c r="U13" s="148"/>
    </row>
    <row r="14" spans="1:35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140">
        <v>0</v>
      </c>
      <c r="I14" s="140"/>
      <c r="J14" s="140"/>
      <c r="K14" s="140"/>
      <c r="L14" s="140"/>
      <c r="M14" s="140"/>
      <c r="N14" s="140"/>
      <c r="O14" s="140"/>
      <c r="P14" s="140"/>
      <c r="Q14" s="151">
        <f t="shared" ref="Q14:Q52" si="0">SUM(D14:P14)</f>
        <v>2</v>
      </c>
      <c r="R14" s="140">
        <f t="shared" ref="R14:R52" si="1">COUNT(D14:P14)</f>
        <v>4</v>
      </c>
      <c r="U14" s="148"/>
    </row>
    <row r="15" spans="1:35" s="135" customFormat="1" ht="21" customHeight="1" x14ac:dyDescent="0.35">
      <c r="B15" s="156">
        <v>2</v>
      </c>
      <c r="C15" s="178" t="s">
        <v>290</v>
      </c>
      <c r="D15" s="166">
        <v>1</v>
      </c>
      <c r="E15" s="154"/>
      <c r="F15" s="140">
        <v>0</v>
      </c>
      <c r="G15" s="140">
        <v>1</v>
      </c>
      <c r="H15" s="140">
        <v>1</v>
      </c>
      <c r="I15" s="140"/>
      <c r="J15" s="140"/>
      <c r="K15" s="140"/>
      <c r="L15" s="140"/>
      <c r="M15" s="140"/>
      <c r="N15" s="140"/>
      <c r="O15" s="140"/>
      <c r="P15" s="140"/>
      <c r="Q15" s="151">
        <f t="shared" si="0"/>
        <v>3</v>
      </c>
      <c r="R15" s="140">
        <f t="shared" si="1"/>
        <v>4</v>
      </c>
      <c r="U15" s="148"/>
    </row>
    <row r="16" spans="1:35" s="135" customFormat="1" ht="21" customHeight="1" x14ac:dyDescent="0.35">
      <c r="B16" s="156">
        <v>3</v>
      </c>
      <c r="C16" s="157" t="s">
        <v>85</v>
      </c>
      <c r="D16" s="176"/>
      <c r="E16" s="140">
        <v>2</v>
      </c>
      <c r="F16" s="140">
        <v>2</v>
      </c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51">
        <f t="shared" si="0"/>
        <v>4</v>
      </c>
      <c r="R16" s="140">
        <f t="shared" si="1"/>
        <v>2</v>
      </c>
      <c r="U16" s="148"/>
    </row>
    <row r="17" spans="2:23" s="135" customFormat="1" ht="21" customHeight="1" x14ac:dyDescent="0.35">
      <c r="B17" s="156">
        <v>4</v>
      </c>
      <c r="C17" s="157" t="s">
        <v>140</v>
      </c>
      <c r="D17" s="166">
        <v>2</v>
      </c>
      <c r="E17" s="140">
        <v>0</v>
      </c>
      <c r="F17" s="140">
        <v>2</v>
      </c>
      <c r="G17" s="140">
        <v>0</v>
      </c>
      <c r="H17" s="140"/>
      <c r="I17" s="140"/>
      <c r="J17" s="140"/>
      <c r="K17" s="140"/>
      <c r="L17" s="140"/>
      <c r="M17" s="140"/>
      <c r="N17" s="140"/>
      <c r="O17" s="140"/>
      <c r="P17" s="140"/>
      <c r="Q17" s="151">
        <f t="shared" si="0"/>
        <v>4</v>
      </c>
      <c r="R17" s="140">
        <f t="shared" si="1"/>
        <v>4</v>
      </c>
    </row>
    <row r="18" spans="2:23" s="135" customFormat="1" ht="21" customHeight="1" x14ac:dyDescent="0.35">
      <c r="B18" s="156">
        <v>5</v>
      </c>
      <c r="C18" s="139" t="s">
        <v>303</v>
      </c>
      <c r="D18" s="181"/>
      <c r="E18" s="138">
        <v>2</v>
      </c>
      <c r="F18" s="140">
        <v>2</v>
      </c>
      <c r="G18" s="138"/>
      <c r="H18" s="138">
        <v>1</v>
      </c>
      <c r="I18" s="138"/>
      <c r="J18" s="138"/>
      <c r="K18" s="138"/>
      <c r="L18" s="138"/>
      <c r="M18" s="138"/>
      <c r="N18" s="138"/>
      <c r="O18" s="138">
        <v>5</v>
      </c>
      <c r="P18" s="138"/>
      <c r="Q18" s="151">
        <f t="shared" si="0"/>
        <v>10</v>
      </c>
      <c r="R18" s="140">
        <f t="shared" si="1"/>
        <v>4</v>
      </c>
    </row>
    <row r="19" spans="2:23" s="135" customFormat="1" ht="21" customHeight="1" x14ac:dyDescent="0.35">
      <c r="B19" s="156">
        <v>6</v>
      </c>
      <c r="C19" s="157" t="s">
        <v>146</v>
      </c>
      <c r="D19" s="138">
        <v>1</v>
      </c>
      <c r="E19" s="180"/>
      <c r="F19" s="140">
        <v>3</v>
      </c>
      <c r="G19" s="138">
        <v>0</v>
      </c>
      <c r="H19" s="138">
        <v>1</v>
      </c>
      <c r="I19" s="138"/>
      <c r="J19" s="138"/>
      <c r="K19" s="138"/>
      <c r="L19" s="138"/>
      <c r="M19" s="138"/>
      <c r="N19" s="138"/>
      <c r="O19" s="138"/>
      <c r="P19" s="138"/>
      <c r="Q19" s="151">
        <f t="shared" si="0"/>
        <v>5</v>
      </c>
      <c r="R19" s="140">
        <f t="shared" si="1"/>
        <v>4</v>
      </c>
    </row>
    <row r="20" spans="2:23" s="135" customFormat="1" ht="21" customHeight="1" x14ac:dyDescent="0.35">
      <c r="B20" s="156">
        <v>7</v>
      </c>
      <c r="C20" s="157" t="s">
        <v>139</v>
      </c>
      <c r="D20" s="200"/>
      <c r="E20" s="138">
        <v>0</v>
      </c>
      <c r="F20" s="140">
        <v>5</v>
      </c>
      <c r="G20" s="138">
        <v>2</v>
      </c>
      <c r="H20" s="138"/>
      <c r="I20" s="138"/>
      <c r="J20" s="138"/>
      <c r="K20" s="138"/>
      <c r="L20" s="138"/>
      <c r="M20" s="138"/>
      <c r="N20" s="138"/>
      <c r="O20" s="138"/>
      <c r="P20" s="138"/>
      <c r="Q20" s="151">
        <f t="shared" si="0"/>
        <v>7</v>
      </c>
      <c r="R20" s="140">
        <f t="shared" si="1"/>
        <v>3</v>
      </c>
    </row>
    <row r="21" spans="2:23" s="135" customFormat="1" ht="21" customHeight="1" x14ac:dyDescent="0.35">
      <c r="B21" s="156">
        <v>8</v>
      </c>
      <c r="C21" s="157" t="s">
        <v>126</v>
      </c>
      <c r="D21" s="138">
        <v>1</v>
      </c>
      <c r="E21" s="138">
        <v>3</v>
      </c>
      <c r="F21" s="140">
        <v>1</v>
      </c>
      <c r="G21" s="180"/>
      <c r="H21" s="138">
        <v>0</v>
      </c>
      <c r="I21" s="138"/>
      <c r="J21" s="138"/>
      <c r="K21" s="138"/>
      <c r="L21" s="138"/>
      <c r="M21" s="138"/>
      <c r="N21" s="138"/>
      <c r="O21" s="138"/>
      <c r="P21" s="138"/>
      <c r="Q21" s="151">
        <f t="shared" si="0"/>
        <v>5</v>
      </c>
      <c r="R21" s="140">
        <f t="shared" si="1"/>
        <v>4</v>
      </c>
    </row>
    <row r="22" spans="2:23" s="135" customFormat="1" ht="21" customHeight="1" x14ac:dyDescent="0.35">
      <c r="B22" s="156">
        <v>9</v>
      </c>
      <c r="C22" s="157" t="s">
        <v>43</v>
      </c>
      <c r="D22" s="138">
        <v>2</v>
      </c>
      <c r="E22" s="138">
        <v>1</v>
      </c>
      <c r="F22" s="140">
        <v>2</v>
      </c>
      <c r="G22" s="138"/>
      <c r="H22" s="138">
        <v>2</v>
      </c>
      <c r="I22" s="138"/>
      <c r="J22" s="138"/>
      <c r="K22" s="138"/>
      <c r="L22" s="138"/>
      <c r="M22" s="138"/>
      <c r="N22" s="138"/>
      <c r="O22" s="138"/>
      <c r="P22" s="138"/>
      <c r="Q22" s="151">
        <f t="shared" si="0"/>
        <v>7</v>
      </c>
      <c r="R22" s="140">
        <f t="shared" si="1"/>
        <v>4</v>
      </c>
    </row>
    <row r="23" spans="2:23" s="135" customFormat="1" ht="21" customHeight="1" x14ac:dyDescent="0.35">
      <c r="B23" s="156">
        <v>10</v>
      </c>
      <c r="C23" s="157" t="s">
        <v>132</v>
      </c>
      <c r="D23" s="181"/>
      <c r="E23" s="138">
        <v>1</v>
      </c>
      <c r="F23" s="140">
        <v>6</v>
      </c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51">
        <f t="shared" si="0"/>
        <v>7</v>
      </c>
      <c r="R23" s="140">
        <f t="shared" si="1"/>
        <v>2</v>
      </c>
    </row>
    <row r="24" spans="2:23" s="135" customFormat="1" ht="21" customHeight="1" x14ac:dyDescent="0.35">
      <c r="B24" s="156">
        <v>11</v>
      </c>
      <c r="C24" s="157" t="s">
        <v>31</v>
      </c>
      <c r="D24" s="179">
        <v>2</v>
      </c>
      <c r="E24" s="138">
        <v>2</v>
      </c>
      <c r="F24" s="140">
        <v>1</v>
      </c>
      <c r="G24" s="138"/>
      <c r="H24" s="138">
        <v>3</v>
      </c>
      <c r="I24" s="138"/>
      <c r="J24" s="138"/>
      <c r="K24" s="138"/>
      <c r="L24" s="138"/>
      <c r="M24" s="138"/>
      <c r="N24" s="138"/>
      <c r="O24" s="138"/>
      <c r="P24" s="138"/>
      <c r="Q24" s="151">
        <f t="shared" si="0"/>
        <v>8</v>
      </c>
      <c r="R24" s="140">
        <f t="shared" si="1"/>
        <v>4</v>
      </c>
    </row>
    <row r="25" spans="2:23" s="135" customFormat="1" ht="21" customHeight="1" x14ac:dyDescent="0.35">
      <c r="B25" s="156">
        <v>12</v>
      </c>
      <c r="C25" s="157" t="s">
        <v>94</v>
      </c>
      <c r="D25" s="179">
        <v>2</v>
      </c>
      <c r="E25" s="138">
        <v>1</v>
      </c>
      <c r="F25" s="154"/>
      <c r="G25" s="138">
        <v>4</v>
      </c>
      <c r="H25" s="138">
        <v>2</v>
      </c>
      <c r="I25" s="138"/>
      <c r="J25" s="138"/>
      <c r="K25" s="138"/>
      <c r="L25" s="138"/>
      <c r="M25" s="138"/>
      <c r="N25" s="138"/>
      <c r="O25" s="138"/>
      <c r="P25" s="138"/>
      <c r="Q25" s="151">
        <f t="shared" si="0"/>
        <v>9</v>
      </c>
      <c r="R25" s="140">
        <f t="shared" si="1"/>
        <v>4</v>
      </c>
    </row>
    <row r="26" spans="2:23" s="135" customFormat="1" ht="21" customHeight="1" x14ac:dyDescent="0.35">
      <c r="B26" s="156">
        <v>13</v>
      </c>
      <c r="C26" s="157" t="s">
        <v>133</v>
      </c>
      <c r="D26" s="154"/>
      <c r="E26" s="140">
        <v>0</v>
      </c>
      <c r="F26" s="140">
        <v>2</v>
      </c>
      <c r="G26" s="140">
        <v>5</v>
      </c>
      <c r="H26" s="140">
        <v>2</v>
      </c>
      <c r="I26" s="140"/>
      <c r="J26" s="140"/>
      <c r="K26" s="140"/>
      <c r="L26" s="140"/>
      <c r="M26" s="140"/>
      <c r="N26" s="140"/>
      <c r="O26" s="140"/>
      <c r="P26" s="140"/>
      <c r="Q26" s="151">
        <f t="shared" si="0"/>
        <v>9</v>
      </c>
      <c r="R26" s="140">
        <f t="shared" si="1"/>
        <v>4</v>
      </c>
    </row>
    <row r="27" spans="2:23" s="135" customFormat="1" ht="21" customHeight="1" x14ac:dyDescent="0.35">
      <c r="B27" s="156">
        <v>14</v>
      </c>
      <c r="C27" s="139" t="s">
        <v>129</v>
      </c>
      <c r="D27" s="176"/>
      <c r="E27" s="154"/>
      <c r="F27" s="140">
        <v>5</v>
      </c>
      <c r="G27" s="140">
        <v>2</v>
      </c>
      <c r="H27" s="140">
        <v>2</v>
      </c>
      <c r="I27" s="140"/>
      <c r="J27" s="140"/>
      <c r="K27" s="140"/>
      <c r="L27" s="140"/>
      <c r="M27" s="140"/>
      <c r="N27" s="140"/>
      <c r="O27" s="140">
        <v>3</v>
      </c>
      <c r="P27" s="140"/>
      <c r="Q27" s="151">
        <f t="shared" si="0"/>
        <v>12</v>
      </c>
      <c r="R27" s="140">
        <f t="shared" si="1"/>
        <v>4</v>
      </c>
      <c r="W27" s="158"/>
    </row>
    <row r="28" spans="2:23" s="135" customFormat="1" ht="21" customHeight="1" x14ac:dyDescent="0.35">
      <c r="B28" s="156">
        <v>15</v>
      </c>
      <c r="C28" s="139" t="s">
        <v>264</v>
      </c>
      <c r="D28" s="154"/>
      <c r="E28" s="140">
        <v>3</v>
      </c>
      <c r="F28" s="140">
        <v>0</v>
      </c>
      <c r="G28" s="140">
        <v>3</v>
      </c>
      <c r="H28" s="140">
        <v>3</v>
      </c>
      <c r="I28" s="140"/>
      <c r="J28" s="140"/>
      <c r="K28" s="140"/>
      <c r="L28" s="140"/>
      <c r="M28" s="140"/>
      <c r="N28" s="140"/>
      <c r="O28" s="140"/>
      <c r="P28" s="140"/>
      <c r="Q28" s="151">
        <f t="shared" si="0"/>
        <v>9</v>
      </c>
      <c r="R28" s="140">
        <f t="shared" si="1"/>
        <v>4</v>
      </c>
      <c r="W28" s="158"/>
    </row>
    <row r="29" spans="2:23" s="135" customFormat="1" ht="21" customHeight="1" x14ac:dyDescent="0.35">
      <c r="B29" s="156">
        <v>16</v>
      </c>
      <c r="C29" s="139" t="s">
        <v>282</v>
      </c>
      <c r="D29" s="154"/>
      <c r="E29" s="140">
        <v>4</v>
      </c>
      <c r="F29" s="140">
        <v>2</v>
      </c>
      <c r="G29" s="140">
        <v>0</v>
      </c>
      <c r="H29" s="140">
        <v>3</v>
      </c>
      <c r="I29" s="140"/>
      <c r="J29" s="140"/>
      <c r="K29" s="140"/>
      <c r="L29" s="140"/>
      <c r="M29" s="140"/>
      <c r="N29" s="140"/>
      <c r="O29" s="140"/>
      <c r="P29" s="140"/>
      <c r="Q29" s="151">
        <f t="shared" si="0"/>
        <v>9</v>
      </c>
      <c r="R29" s="140">
        <f t="shared" si="1"/>
        <v>4</v>
      </c>
      <c r="W29" s="158"/>
    </row>
    <row r="30" spans="2:23" s="135" customFormat="1" ht="21" customHeight="1" x14ac:dyDescent="0.35">
      <c r="B30" s="156">
        <v>17</v>
      </c>
      <c r="C30" s="139" t="s">
        <v>291</v>
      </c>
      <c r="D30" s="166">
        <v>2</v>
      </c>
      <c r="E30" s="154"/>
      <c r="F30" s="140">
        <v>0</v>
      </c>
      <c r="G30" s="140">
        <v>5</v>
      </c>
      <c r="H30" s="140">
        <v>3</v>
      </c>
      <c r="I30" s="140"/>
      <c r="J30" s="140"/>
      <c r="K30" s="140"/>
      <c r="L30" s="140"/>
      <c r="M30" s="140"/>
      <c r="N30" s="140"/>
      <c r="O30" s="140"/>
      <c r="P30" s="140"/>
      <c r="Q30" s="151">
        <f t="shared" si="0"/>
        <v>10</v>
      </c>
      <c r="R30" s="140">
        <f t="shared" si="1"/>
        <v>4</v>
      </c>
      <c r="W30" s="158"/>
    </row>
    <row r="31" spans="2:23" s="135" customFormat="1" ht="21" customHeight="1" x14ac:dyDescent="0.35">
      <c r="B31" s="156">
        <v>18</v>
      </c>
      <c r="C31" s="139" t="s">
        <v>87</v>
      </c>
      <c r="D31" s="176"/>
      <c r="E31" s="140">
        <v>4</v>
      </c>
      <c r="F31" s="140">
        <v>6</v>
      </c>
      <c r="G31" s="140">
        <v>3</v>
      </c>
      <c r="H31" s="140"/>
      <c r="I31" s="140"/>
      <c r="J31" s="140"/>
      <c r="K31" s="140"/>
      <c r="L31" s="140"/>
      <c r="M31" s="140"/>
      <c r="N31" s="140"/>
      <c r="O31" s="140"/>
      <c r="P31" s="140"/>
      <c r="Q31" s="151">
        <f t="shared" si="0"/>
        <v>13</v>
      </c>
      <c r="R31" s="140">
        <f t="shared" si="1"/>
        <v>3</v>
      </c>
      <c r="W31" s="158"/>
    </row>
    <row r="32" spans="2:23" s="135" customFormat="1" ht="21" customHeight="1" x14ac:dyDescent="0.35">
      <c r="B32" s="156">
        <v>19</v>
      </c>
      <c r="C32" s="137" t="s">
        <v>125</v>
      </c>
      <c r="D32" s="140">
        <v>3</v>
      </c>
      <c r="E32" s="140">
        <v>6</v>
      </c>
      <c r="F32" s="154"/>
      <c r="G32" s="140"/>
      <c r="H32" s="140">
        <v>2</v>
      </c>
      <c r="I32" s="140"/>
      <c r="J32" s="140"/>
      <c r="K32" s="140"/>
      <c r="L32" s="140"/>
      <c r="M32" s="140"/>
      <c r="N32" s="140"/>
      <c r="O32" s="140">
        <v>5</v>
      </c>
      <c r="P32" s="140"/>
      <c r="Q32" s="151">
        <f t="shared" si="0"/>
        <v>16</v>
      </c>
      <c r="R32" s="140">
        <f t="shared" si="1"/>
        <v>4</v>
      </c>
      <c r="W32" s="158"/>
    </row>
    <row r="33" spans="2:23" s="135" customFormat="1" ht="21" customHeight="1" x14ac:dyDescent="0.35">
      <c r="B33" s="156">
        <v>20</v>
      </c>
      <c r="C33" s="139" t="s">
        <v>27</v>
      </c>
      <c r="D33" s="176"/>
      <c r="E33" s="140">
        <v>4</v>
      </c>
      <c r="F33" s="154"/>
      <c r="G33" s="140">
        <v>3</v>
      </c>
      <c r="H33" s="140">
        <v>4</v>
      </c>
      <c r="I33" s="140"/>
      <c r="J33" s="140"/>
      <c r="K33" s="140"/>
      <c r="L33" s="140"/>
      <c r="M33" s="140"/>
      <c r="N33" s="140"/>
      <c r="O33" s="140"/>
      <c r="P33" s="140"/>
      <c r="Q33" s="151">
        <f t="shared" si="0"/>
        <v>11</v>
      </c>
      <c r="R33" s="140">
        <f t="shared" si="1"/>
        <v>3</v>
      </c>
      <c r="W33" s="158"/>
    </row>
    <row r="34" spans="2:23" s="135" customFormat="1" ht="21" customHeight="1" x14ac:dyDescent="0.35">
      <c r="B34" s="156">
        <v>21</v>
      </c>
      <c r="C34" s="139" t="s">
        <v>280</v>
      </c>
      <c r="D34" s="182"/>
      <c r="E34" s="140">
        <v>4</v>
      </c>
      <c r="F34" s="140">
        <v>3</v>
      </c>
      <c r="G34" s="140"/>
      <c r="H34" s="140">
        <v>4</v>
      </c>
      <c r="I34" s="140"/>
      <c r="J34" s="140"/>
      <c r="K34" s="140"/>
      <c r="L34" s="140"/>
      <c r="M34" s="140"/>
      <c r="N34" s="140"/>
      <c r="O34" s="140">
        <v>4</v>
      </c>
      <c r="P34" s="140"/>
      <c r="Q34" s="151">
        <f t="shared" si="0"/>
        <v>15</v>
      </c>
      <c r="R34" s="140">
        <f t="shared" si="1"/>
        <v>4</v>
      </c>
      <c r="W34" s="158"/>
    </row>
    <row r="35" spans="2:23" s="135" customFormat="1" ht="21" customHeight="1" x14ac:dyDescent="0.35">
      <c r="B35" s="156">
        <v>22</v>
      </c>
      <c r="C35" s="139" t="s">
        <v>86</v>
      </c>
      <c r="D35" s="166">
        <v>2</v>
      </c>
      <c r="E35" s="140">
        <v>3</v>
      </c>
      <c r="F35" s="140">
        <v>3</v>
      </c>
      <c r="G35" s="140">
        <v>3</v>
      </c>
      <c r="H35" s="140"/>
      <c r="I35" s="140"/>
      <c r="J35" s="140"/>
      <c r="K35" s="140"/>
      <c r="L35" s="140"/>
      <c r="M35" s="140"/>
      <c r="N35" s="140"/>
      <c r="O35" s="140"/>
      <c r="P35" s="140"/>
      <c r="Q35" s="151">
        <f t="shared" si="0"/>
        <v>11</v>
      </c>
      <c r="R35" s="140">
        <f t="shared" si="1"/>
        <v>4</v>
      </c>
      <c r="W35" s="158"/>
    </row>
    <row r="36" spans="2:23" s="135" customFormat="1" ht="21" customHeight="1" x14ac:dyDescent="0.35">
      <c r="B36" s="156">
        <v>23</v>
      </c>
      <c r="C36" s="139" t="s">
        <v>79</v>
      </c>
      <c r="D36" s="140">
        <v>3</v>
      </c>
      <c r="E36" s="140">
        <v>4</v>
      </c>
      <c r="F36" s="140">
        <v>3</v>
      </c>
      <c r="G36" s="140">
        <v>1</v>
      </c>
      <c r="H36" s="140"/>
      <c r="I36" s="140"/>
      <c r="J36" s="140"/>
      <c r="K36" s="140"/>
      <c r="L36" s="140"/>
      <c r="M36" s="140"/>
      <c r="N36" s="140"/>
      <c r="O36" s="140"/>
      <c r="P36" s="140"/>
      <c r="Q36" s="151">
        <f t="shared" si="0"/>
        <v>11</v>
      </c>
      <c r="R36" s="140">
        <f t="shared" si="1"/>
        <v>4</v>
      </c>
      <c r="W36" s="158"/>
    </row>
    <row r="37" spans="2:23" s="135" customFormat="1" ht="21" customHeight="1" x14ac:dyDescent="0.35">
      <c r="B37" s="156">
        <v>24</v>
      </c>
      <c r="C37" s="139" t="s">
        <v>84</v>
      </c>
      <c r="D37" s="177"/>
      <c r="E37" s="140">
        <v>1</v>
      </c>
      <c r="F37" s="140">
        <v>5</v>
      </c>
      <c r="G37" s="140">
        <v>6</v>
      </c>
      <c r="H37" s="140"/>
      <c r="I37" s="140"/>
      <c r="J37" s="140"/>
      <c r="K37" s="140"/>
      <c r="L37" s="140"/>
      <c r="M37" s="140"/>
      <c r="N37" s="140"/>
      <c r="O37" s="140"/>
      <c r="P37" s="140"/>
      <c r="Q37" s="151">
        <f t="shared" si="0"/>
        <v>12</v>
      </c>
      <c r="R37" s="140">
        <f t="shared" si="1"/>
        <v>3</v>
      </c>
      <c r="W37" s="158"/>
    </row>
    <row r="38" spans="2:23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140"/>
      <c r="I38" s="140"/>
      <c r="J38" s="140"/>
      <c r="K38" s="140"/>
      <c r="L38" s="140"/>
      <c r="M38" s="140"/>
      <c r="N38" s="140"/>
      <c r="O38" s="140"/>
      <c r="P38" s="140"/>
      <c r="Q38" s="151">
        <f t="shared" si="0"/>
        <v>14</v>
      </c>
      <c r="R38" s="140">
        <f t="shared" si="1"/>
        <v>4</v>
      </c>
      <c r="W38" s="158"/>
    </row>
    <row r="39" spans="2:23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140">
        <v>3</v>
      </c>
      <c r="I39" s="140"/>
      <c r="J39" s="140"/>
      <c r="K39" s="140"/>
      <c r="L39" s="140"/>
      <c r="M39" s="140"/>
      <c r="N39" s="140"/>
      <c r="O39" s="140"/>
      <c r="P39" s="140"/>
      <c r="Q39" s="151">
        <f t="shared" si="0"/>
        <v>15</v>
      </c>
      <c r="R39" s="140">
        <f t="shared" si="1"/>
        <v>4</v>
      </c>
      <c r="W39" s="158"/>
    </row>
    <row r="40" spans="2:23" s="135" customFormat="1" ht="21" customHeight="1" x14ac:dyDescent="0.35">
      <c r="B40" s="156">
        <v>27</v>
      </c>
      <c r="C40" s="157" t="s">
        <v>137</v>
      </c>
      <c r="D40" s="154"/>
      <c r="E40" s="140">
        <v>6</v>
      </c>
      <c r="F40" s="140">
        <v>6</v>
      </c>
      <c r="G40" s="140">
        <v>3</v>
      </c>
      <c r="H40" s="140">
        <v>0</v>
      </c>
      <c r="I40" s="140"/>
      <c r="J40" s="140"/>
      <c r="K40" s="140"/>
      <c r="L40" s="140"/>
      <c r="M40" s="140"/>
      <c r="N40" s="140"/>
      <c r="O40" s="140"/>
      <c r="P40" s="140"/>
      <c r="Q40" s="151">
        <f t="shared" si="0"/>
        <v>15</v>
      </c>
      <c r="R40" s="140">
        <f t="shared" si="1"/>
        <v>4</v>
      </c>
      <c r="W40" s="158"/>
    </row>
    <row r="41" spans="2:23" s="135" customFormat="1" ht="21" customHeight="1" x14ac:dyDescent="0.35">
      <c r="B41" s="156">
        <v>28</v>
      </c>
      <c r="C41" s="139" t="s">
        <v>284</v>
      </c>
      <c r="D41" s="166">
        <v>2</v>
      </c>
      <c r="E41" s="154"/>
      <c r="F41" s="140">
        <v>5</v>
      </c>
      <c r="G41" s="140">
        <v>8</v>
      </c>
      <c r="H41" s="140">
        <v>0</v>
      </c>
      <c r="I41" s="140"/>
      <c r="J41" s="140"/>
      <c r="K41" s="140"/>
      <c r="L41" s="140"/>
      <c r="M41" s="140"/>
      <c r="N41" s="140"/>
      <c r="O41" s="140"/>
      <c r="P41" s="140"/>
      <c r="Q41" s="151">
        <f t="shared" si="0"/>
        <v>15</v>
      </c>
      <c r="R41" s="140">
        <f t="shared" si="1"/>
        <v>4</v>
      </c>
      <c r="W41" s="158"/>
    </row>
    <row r="42" spans="2:23" s="135" customFormat="1" ht="21" customHeight="1" x14ac:dyDescent="0.35">
      <c r="B42" s="156">
        <v>29</v>
      </c>
      <c r="C42" s="139" t="s">
        <v>223</v>
      </c>
      <c r="D42" s="140">
        <v>3</v>
      </c>
      <c r="E42" s="140">
        <v>4</v>
      </c>
      <c r="F42" s="154"/>
      <c r="G42" s="140">
        <v>8</v>
      </c>
      <c r="H42" s="140"/>
      <c r="I42" s="140"/>
      <c r="J42" s="140"/>
      <c r="K42" s="140"/>
      <c r="L42" s="140"/>
      <c r="M42" s="140"/>
      <c r="N42" s="140"/>
      <c r="O42" s="140"/>
      <c r="P42" s="140"/>
      <c r="Q42" s="151">
        <f t="shared" si="0"/>
        <v>15</v>
      </c>
      <c r="R42" s="140">
        <f t="shared" si="1"/>
        <v>3</v>
      </c>
      <c r="W42" s="158"/>
    </row>
    <row r="43" spans="2:23" s="135" customFormat="1" ht="21" customHeight="1" x14ac:dyDescent="0.35">
      <c r="B43" s="156">
        <v>30</v>
      </c>
      <c r="C43" s="139" t="s">
        <v>80</v>
      </c>
      <c r="D43" s="166">
        <v>7</v>
      </c>
      <c r="E43" s="140">
        <v>4</v>
      </c>
      <c r="F43" s="140">
        <v>3</v>
      </c>
      <c r="G43" s="140"/>
      <c r="H43" s="140">
        <v>3</v>
      </c>
      <c r="I43" s="140"/>
      <c r="J43" s="140"/>
      <c r="K43" s="140"/>
      <c r="L43" s="140"/>
      <c r="M43" s="140"/>
      <c r="N43" s="140"/>
      <c r="O43" s="140"/>
      <c r="P43" s="140"/>
      <c r="Q43" s="151">
        <f t="shared" si="0"/>
        <v>17</v>
      </c>
      <c r="R43" s="140">
        <f t="shared" si="1"/>
        <v>4</v>
      </c>
      <c r="W43" s="158"/>
    </row>
    <row r="44" spans="2:23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140">
        <v>4</v>
      </c>
      <c r="I44" s="140"/>
      <c r="J44" s="140"/>
      <c r="K44" s="140"/>
      <c r="L44" s="140"/>
      <c r="M44" s="140"/>
      <c r="N44" s="140"/>
      <c r="O44" s="140"/>
      <c r="P44" s="140"/>
      <c r="Q44" s="151">
        <f t="shared" si="0"/>
        <v>17</v>
      </c>
      <c r="R44" s="140">
        <f t="shared" si="1"/>
        <v>4</v>
      </c>
      <c r="W44" s="158"/>
    </row>
    <row r="45" spans="2:23" s="135" customFormat="1" ht="21" customHeight="1" x14ac:dyDescent="0.35">
      <c r="B45" s="156">
        <v>32</v>
      </c>
      <c r="C45" s="139" t="s">
        <v>231</v>
      </c>
      <c r="D45" s="140">
        <v>8</v>
      </c>
      <c r="E45" s="154"/>
      <c r="F45" s="140">
        <v>3</v>
      </c>
      <c r="G45" s="140">
        <v>1</v>
      </c>
      <c r="H45" s="140">
        <v>7</v>
      </c>
      <c r="I45" s="140"/>
      <c r="J45" s="140"/>
      <c r="K45" s="140"/>
      <c r="L45" s="140"/>
      <c r="M45" s="140"/>
      <c r="N45" s="140"/>
      <c r="O45" s="140"/>
      <c r="P45" s="140"/>
      <c r="Q45" s="151">
        <f t="shared" si="0"/>
        <v>19</v>
      </c>
      <c r="R45" s="140">
        <f t="shared" si="1"/>
        <v>4</v>
      </c>
      <c r="W45" s="158"/>
    </row>
    <row r="46" spans="2:23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140">
        <v>4</v>
      </c>
      <c r="I46" s="140"/>
      <c r="J46" s="140"/>
      <c r="K46" s="140"/>
      <c r="L46" s="140"/>
      <c r="M46" s="140"/>
      <c r="N46" s="140"/>
      <c r="O46" s="140"/>
      <c r="P46" s="140"/>
      <c r="Q46" s="151">
        <f t="shared" si="0"/>
        <v>19</v>
      </c>
      <c r="R46" s="140">
        <f t="shared" si="1"/>
        <v>4</v>
      </c>
      <c r="W46" s="158"/>
    </row>
    <row r="47" spans="2:23" s="135" customFormat="1" ht="21" customHeight="1" x14ac:dyDescent="0.35">
      <c r="B47" s="156">
        <v>34</v>
      </c>
      <c r="C47" s="139" t="s">
        <v>143</v>
      </c>
      <c r="D47" s="166">
        <v>10</v>
      </c>
      <c r="E47" s="154"/>
      <c r="F47" s="140">
        <v>3</v>
      </c>
      <c r="G47" s="140">
        <v>3</v>
      </c>
      <c r="H47" s="140">
        <v>3</v>
      </c>
      <c r="I47" s="140"/>
      <c r="J47" s="140"/>
      <c r="K47" s="140"/>
      <c r="L47" s="140"/>
      <c r="M47" s="140"/>
      <c r="N47" s="140"/>
      <c r="O47" s="140"/>
      <c r="P47" s="140"/>
      <c r="Q47" s="151">
        <f t="shared" si="0"/>
        <v>19</v>
      </c>
      <c r="R47" s="140">
        <f t="shared" si="1"/>
        <v>4</v>
      </c>
      <c r="W47" s="158"/>
    </row>
    <row r="48" spans="2:23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140">
        <v>5</v>
      </c>
      <c r="I48" s="140"/>
      <c r="J48" s="140"/>
      <c r="K48" s="140"/>
      <c r="L48" s="140"/>
      <c r="M48" s="140"/>
      <c r="N48" s="140"/>
      <c r="O48" s="140"/>
      <c r="P48" s="140"/>
      <c r="Q48" s="151">
        <f t="shared" si="0"/>
        <v>20</v>
      </c>
      <c r="R48" s="140">
        <f t="shared" si="1"/>
        <v>4</v>
      </c>
      <c r="W48" s="158"/>
    </row>
    <row r="49" spans="2:23" s="135" customFormat="1" ht="21" customHeight="1" x14ac:dyDescent="0.35">
      <c r="B49" s="156">
        <v>36</v>
      </c>
      <c r="C49" s="139" t="s">
        <v>304</v>
      </c>
      <c r="D49" s="140">
        <v>5</v>
      </c>
      <c r="E49" s="140">
        <v>4</v>
      </c>
      <c r="F49" s="140">
        <v>11</v>
      </c>
      <c r="G49" s="140">
        <v>3</v>
      </c>
      <c r="H49" s="140"/>
      <c r="I49" s="140"/>
      <c r="J49" s="140"/>
      <c r="K49" s="140"/>
      <c r="L49" s="140"/>
      <c r="M49" s="140"/>
      <c r="N49" s="140"/>
      <c r="O49" s="140"/>
      <c r="P49" s="140"/>
      <c r="Q49" s="151">
        <f t="shared" si="0"/>
        <v>23</v>
      </c>
      <c r="R49" s="140">
        <f t="shared" si="1"/>
        <v>4</v>
      </c>
      <c r="W49" s="158"/>
    </row>
    <row r="50" spans="2:23" s="135" customFormat="1" ht="21" customHeight="1" x14ac:dyDescent="0.35">
      <c r="B50" s="156">
        <v>37</v>
      </c>
      <c r="C50" s="139" t="s">
        <v>222</v>
      </c>
      <c r="D50" s="140">
        <v>2</v>
      </c>
      <c r="E50" s="140">
        <v>7</v>
      </c>
      <c r="F50" s="140">
        <v>8</v>
      </c>
      <c r="G50" s="140">
        <v>7</v>
      </c>
      <c r="H50" s="140"/>
      <c r="I50" s="140"/>
      <c r="J50" s="140"/>
      <c r="K50" s="140"/>
      <c r="L50" s="140"/>
      <c r="M50" s="140"/>
      <c r="N50" s="140"/>
      <c r="O50" s="140"/>
      <c r="P50" s="140"/>
      <c r="Q50" s="151">
        <f t="shared" si="0"/>
        <v>24</v>
      </c>
      <c r="R50" s="140">
        <f t="shared" si="1"/>
        <v>4</v>
      </c>
      <c r="W50" s="158"/>
    </row>
    <row r="51" spans="2:23" s="135" customFormat="1" ht="21" customHeight="1" x14ac:dyDescent="0.35">
      <c r="B51" s="156">
        <v>38</v>
      </c>
      <c r="C51" s="139" t="s">
        <v>82</v>
      </c>
      <c r="D51" s="166">
        <v>6</v>
      </c>
      <c r="E51" s="140">
        <v>4</v>
      </c>
      <c r="F51" s="154"/>
      <c r="G51" s="140">
        <v>13</v>
      </c>
      <c r="H51" s="140">
        <v>3</v>
      </c>
      <c r="I51" s="140"/>
      <c r="J51" s="140"/>
      <c r="K51" s="140"/>
      <c r="L51" s="140"/>
      <c r="M51" s="140"/>
      <c r="N51" s="140"/>
      <c r="O51" s="140"/>
      <c r="P51" s="140"/>
      <c r="Q51" s="151">
        <f t="shared" si="0"/>
        <v>26</v>
      </c>
      <c r="R51" s="140">
        <f t="shared" si="1"/>
        <v>4</v>
      </c>
      <c r="W51" s="158"/>
    </row>
    <row r="52" spans="2:23" s="135" customFormat="1" ht="21" customHeight="1" x14ac:dyDescent="0.35">
      <c r="B52" s="156">
        <v>39</v>
      </c>
      <c r="C52" s="139" t="s">
        <v>219</v>
      </c>
      <c r="D52" s="166">
        <v>8</v>
      </c>
      <c r="E52" s="140">
        <v>8</v>
      </c>
      <c r="F52" s="140">
        <v>1</v>
      </c>
      <c r="G52" s="140">
        <v>11</v>
      </c>
      <c r="H52" s="140"/>
      <c r="I52" s="140"/>
      <c r="J52" s="140"/>
      <c r="K52" s="140"/>
      <c r="L52" s="140"/>
      <c r="M52" s="140"/>
      <c r="N52" s="140"/>
      <c r="O52" s="140"/>
      <c r="P52" s="140"/>
      <c r="Q52" s="151">
        <f t="shared" si="0"/>
        <v>28</v>
      </c>
      <c r="R52" s="140">
        <f t="shared" si="1"/>
        <v>4</v>
      </c>
      <c r="W52" s="158"/>
    </row>
    <row r="53" spans="2:23" ht="18.75" x14ac:dyDescent="0.2">
      <c r="B53" s="156"/>
    </row>
  </sheetData>
  <sheetProtection algorithmName="SHA-512" hashValue="YOhr6K4z0YjGSg1Eat2hv7/mI7Ti9REH43wDezG9eChIhTsHgfjTeQ6muJ9hdfpRvEkIDpA4h0B9tvRQZub9lA==" saltValue="m42U/7NBiexPoCP/7HhEqw==" spinCount="100000" sheet="1" objects="1" scenarios="1"/>
  <mergeCells count="6">
    <mergeCell ref="D12:P12"/>
    <mergeCell ref="O2:R2"/>
    <mergeCell ref="O3:R3"/>
    <mergeCell ref="O4:R4"/>
    <mergeCell ref="Q8:R8"/>
    <mergeCell ref="A9:R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/>
  <dimension ref="A4:O47"/>
  <sheetViews>
    <sheetView topLeftCell="C1" workbookViewId="0">
      <selection activeCell="I14" sqref="I14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496" t="s">
        <v>117</v>
      </c>
      <c r="F4" s="496"/>
      <c r="G4" s="496"/>
      <c r="H4" s="496"/>
      <c r="I4" s="496"/>
      <c r="J4" s="496"/>
      <c r="K4" s="496"/>
      <c r="L4" s="496"/>
      <c r="M4" s="496"/>
      <c r="N4" s="496"/>
      <c r="O4" s="496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497" t="s">
        <v>10</v>
      </c>
      <c r="F6" s="498"/>
      <c r="H6" s="499" t="s">
        <v>11</v>
      </c>
      <c r="I6" s="500"/>
      <c r="K6" s="497" t="s">
        <v>12</v>
      </c>
      <c r="L6" s="498"/>
      <c r="N6" s="499" t="s">
        <v>118</v>
      </c>
      <c r="O6" s="500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495"/>
      <c r="F12" s="495"/>
      <c r="H12" s="495"/>
      <c r="I12" s="495"/>
      <c r="K12" s="495"/>
      <c r="L12" s="495"/>
      <c r="N12" s="495"/>
      <c r="O12" s="495"/>
    </row>
    <row r="13" spans="1:15" x14ac:dyDescent="0.25">
      <c r="B13" s="107">
        <v>5</v>
      </c>
      <c r="C13" s="11" t="s">
        <v>43</v>
      </c>
      <c r="E13" s="497" t="s">
        <v>119</v>
      </c>
      <c r="F13" s="498"/>
      <c r="H13" s="499" t="s">
        <v>120</v>
      </c>
      <c r="I13" s="500"/>
      <c r="K13" s="497" t="s">
        <v>121</v>
      </c>
      <c r="L13" s="498"/>
      <c r="N13" s="499" t="s">
        <v>122</v>
      </c>
      <c r="O13" s="500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495"/>
      <c r="F20" s="495"/>
      <c r="H20" s="495"/>
      <c r="I20" s="495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B1:X39"/>
  <sheetViews>
    <sheetView topLeftCell="A4" zoomScale="60" zoomScaleNormal="60" workbookViewId="0">
      <selection activeCell="M38" sqref="M38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505" t="s">
        <v>149</v>
      </c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7"/>
    </row>
    <row r="2" spans="2:24" x14ac:dyDescent="0.25">
      <c r="B2" s="508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10"/>
    </row>
    <row r="3" spans="2:24" x14ac:dyDescent="0.25">
      <c r="B3" s="508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10"/>
    </row>
    <row r="4" spans="2:24" x14ac:dyDescent="0.25">
      <c r="B4" s="508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10"/>
    </row>
    <row r="5" spans="2:24" x14ac:dyDescent="0.25">
      <c r="B5" s="508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10"/>
    </row>
    <row r="6" spans="2:24" x14ac:dyDescent="0.25">
      <c r="B6" s="508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10"/>
    </row>
    <row r="7" spans="2:24" x14ac:dyDescent="0.25">
      <c r="B7" s="508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10"/>
    </row>
    <row r="8" spans="2:24" x14ac:dyDescent="0.25">
      <c r="B8" s="508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09"/>
      <c r="T8" s="509"/>
      <c r="U8" s="509"/>
      <c r="V8" s="509"/>
      <c r="W8" s="509"/>
      <c r="X8" s="510"/>
    </row>
    <row r="9" spans="2:24" x14ac:dyDescent="0.25">
      <c r="B9" s="508"/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509"/>
      <c r="Q9" s="509"/>
      <c r="R9" s="509"/>
      <c r="S9" s="509"/>
      <c r="T9" s="509"/>
      <c r="U9" s="509"/>
      <c r="V9" s="509"/>
      <c r="W9" s="509"/>
      <c r="X9" s="510"/>
    </row>
    <row r="10" spans="2:24" ht="15.75" thickBot="1" x14ac:dyDescent="0.3">
      <c r="B10" s="511"/>
      <c r="C10" s="512"/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3"/>
    </row>
    <row r="11" spans="2:24" ht="21.75" thickBot="1" x14ac:dyDescent="0.4">
      <c r="B11" s="514" t="s">
        <v>150</v>
      </c>
      <c r="C11" s="515"/>
      <c r="E11" s="114" t="s">
        <v>151</v>
      </c>
      <c r="F11" s="115"/>
      <c r="G11" s="114" t="s">
        <v>152</v>
      </c>
      <c r="J11" s="114" t="s">
        <v>153</v>
      </c>
      <c r="M11" s="516" t="s">
        <v>154</v>
      </c>
      <c r="N11" s="517"/>
      <c r="O11" s="517"/>
      <c r="P11" s="518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503" t="s">
        <v>175</v>
      </c>
      <c r="H15" s="124"/>
      <c r="U15" s="125"/>
      <c r="V15" s="503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504"/>
      <c r="H16" s="123"/>
      <c r="T16" s="118"/>
      <c r="U16" s="121"/>
      <c r="V16" s="504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503" t="s">
        <v>175</v>
      </c>
      <c r="K18" s="124"/>
      <c r="R18" s="117"/>
      <c r="S18" s="503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504"/>
      <c r="K19" s="123"/>
      <c r="Q19" s="118"/>
      <c r="S19" s="504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503" t="s">
        <v>175</v>
      </c>
      <c r="H21" s="122"/>
      <c r="K21" s="118"/>
      <c r="L21" s="122"/>
      <c r="M21" s="519" t="s">
        <v>154</v>
      </c>
      <c r="N21" s="520"/>
      <c r="O21" s="520"/>
      <c r="P21" s="521"/>
      <c r="Q21" s="125"/>
      <c r="T21" s="118"/>
      <c r="U21" s="122"/>
      <c r="V21" s="503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504"/>
      <c r="K22" s="118"/>
      <c r="L22" s="123"/>
      <c r="M22" s="522"/>
      <c r="N22" s="523"/>
      <c r="O22" s="523"/>
      <c r="P22" s="524"/>
      <c r="Q22" s="118"/>
      <c r="U22" s="121"/>
      <c r="V22" s="504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503" t="s">
        <v>175</v>
      </c>
      <c r="H27" s="124"/>
      <c r="K27" s="118"/>
      <c r="L27" s="122"/>
      <c r="M27" s="525" t="s">
        <v>167</v>
      </c>
      <c r="N27" s="526"/>
      <c r="O27" s="526"/>
      <c r="P27" s="527"/>
      <c r="Q27" s="125"/>
      <c r="U27" s="125"/>
      <c r="V27" s="503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504"/>
      <c r="H28" s="123"/>
      <c r="K28" s="118"/>
      <c r="L28" s="123"/>
      <c r="M28" s="528"/>
      <c r="N28" s="529"/>
      <c r="O28" s="529"/>
      <c r="P28" s="530"/>
      <c r="Q28" s="118"/>
      <c r="T28" s="118"/>
      <c r="U28" s="123"/>
      <c r="V28" s="504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503" t="s">
        <v>175</v>
      </c>
      <c r="K30" s="122"/>
      <c r="Q30" s="118"/>
      <c r="R30" s="117"/>
      <c r="S30" s="503" t="s">
        <v>175</v>
      </c>
      <c r="T30" s="122"/>
      <c r="X30" s="127"/>
    </row>
    <row r="31" spans="2:24" ht="15.75" customHeight="1" thickBot="1" x14ac:dyDescent="0.3">
      <c r="B31" s="531" t="s">
        <v>170</v>
      </c>
      <c r="C31" s="532"/>
      <c r="E31" s="117"/>
      <c r="H31" s="118"/>
      <c r="J31" s="504"/>
      <c r="S31" s="504"/>
      <c r="T31" s="123"/>
    </row>
    <row r="32" spans="2:24" ht="15.75" customHeight="1" thickBot="1" x14ac:dyDescent="0.3">
      <c r="B32" s="533"/>
      <c r="C32" s="534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533"/>
      <c r="C33" s="534"/>
      <c r="E33" s="121"/>
      <c r="F33" s="122"/>
      <c r="G33" s="503" t="s">
        <v>175</v>
      </c>
      <c r="H33" s="122"/>
      <c r="T33" s="118"/>
      <c r="U33" s="125"/>
      <c r="V33" s="501" t="s">
        <v>175</v>
      </c>
      <c r="W33" s="122"/>
      <c r="X33" s="126"/>
    </row>
    <row r="34" spans="2:24" ht="15.75" customHeight="1" thickBot="1" x14ac:dyDescent="0.3">
      <c r="B34" s="533"/>
      <c r="C34" s="534"/>
      <c r="E34" s="125"/>
      <c r="F34" s="123"/>
      <c r="G34" s="504"/>
      <c r="U34" s="121"/>
      <c r="V34" s="502"/>
      <c r="W34" s="123"/>
      <c r="X34" s="124"/>
    </row>
    <row r="35" spans="2:24" ht="15.75" customHeight="1" thickBot="1" x14ac:dyDescent="0.3">
      <c r="B35" s="533"/>
      <c r="C35" s="534"/>
      <c r="E35" s="120" t="s">
        <v>173</v>
      </c>
      <c r="X35" s="120" t="s">
        <v>174</v>
      </c>
    </row>
    <row r="36" spans="2:24" ht="15" customHeight="1" x14ac:dyDescent="0.25">
      <c r="B36" s="533"/>
      <c r="C36" s="534"/>
    </row>
    <row r="37" spans="2:24" ht="25.5" customHeight="1" x14ac:dyDescent="0.25">
      <c r="B37" s="533"/>
      <c r="C37" s="534"/>
    </row>
    <row r="38" spans="2:24" ht="32.25" customHeight="1" x14ac:dyDescent="0.25">
      <c r="B38" s="533"/>
      <c r="C38" s="534"/>
    </row>
    <row r="39" spans="2:24" ht="58.5" customHeight="1" thickBot="1" x14ac:dyDescent="0.3">
      <c r="B39" s="535"/>
      <c r="C39" s="536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GOLEADOR</vt:lpstr>
      <vt:lpstr>SANCIONES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Luz Marina</cp:lastModifiedBy>
  <cp:lastPrinted>2022-09-29T21:18:11Z</cp:lastPrinted>
  <dcterms:created xsi:type="dcterms:W3CDTF">2014-05-07T01:11:54Z</dcterms:created>
  <dcterms:modified xsi:type="dcterms:W3CDTF">2023-09-12T01:42:12Z</dcterms:modified>
</cp:coreProperties>
</file>