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jjuliangalindo_ucundinamarca_edu_co/Documents/Escritorio/COPA GOBERNACIÓN/"/>
    </mc:Choice>
  </mc:AlternateContent>
  <xr:revisionPtr revIDLastSave="0" documentId="8_{9B2DDDDD-A61D-4BC5-B089-18ED02AD5A13}" xr6:coauthVersionLast="47" xr6:coauthVersionMax="47" xr10:uidLastSave="{00000000-0000-0000-0000-000000000000}"/>
  <bookViews>
    <workbookView xWindow="-120" yWindow="-120" windowWidth="20730" windowHeight="11040" tabRatio="848" firstSheet="1" activeTab="2" xr2:uid="{00000000-000D-0000-FFFF-FFFF00000000}"/>
  </bookViews>
  <sheets>
    <sheet name="Hoja1" sheetId="18" state="hidden" r:id="rId1"/>
    <sheet name="FASE 1 FEMENINO" sheetId="17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3" i="56" l="1"/>
  <c r="R53" i="56"/>
  <c r="AB44" i="54" l="1"/>
  <c r="Z44" i="54"/>
  <c r="Y44" i="54"/>
  <c r="AA44" i="54" s="1"/>
  <c r="D44" i="54"/>
  <c r="G56" i="54" s="1"/>
  <c r="AB42" i="54"/>
  <c r="Z42" i="54"/>
  <c r="Y42" i="54"/>
  <c r="AA42" i="54" s="1"/>
  <c r="D42" i="54"/>
  <c r="G51" i="54" s="1"/>
  <c r="AB40" i="54"/>
  <c r="AA40" i="54"/>
  <c r="Z40" i="54"/>
  <c r="Y40" i="54"/>
  <c r="D40" i="54"/>
  <c r="D51" i="54" s="1"/>
  <c r="AB38" i="54"/>
  <c r="Z38" i="54"/>
  <c r="Y38" i="54"/>
  <c r="AA38" i="54" s="1"/>
  <c r="D38" i="54"/>
  <c r="G57" i="54" s="1"/>
  <c r="AB21" i="54"/>
  <c r="Z21" i="54"/>
  <c r="Y21" i="54"/>
  <c r="D21" i="54"/>
  <c r="G33" i="54" s="1"/>
  <c r="AB19" i="54"/>
  <c r="Z19" i="54"/>
  <c r="Y19" i="54"/>
  <c r="AA19" i="54" s="1"/>
  <c r="D19" i="54"/>
  <c r="G28" i="54" s="1"/>
  <c r="AB17" i="54"/>
  <c r="AA17" i="54"/>
  <c r="Z17" i="54"/>
  <c r="Y17" i="54"/>
  <c r="D17" i="54"/>
  <c r="D28" i="54" s="1"/>
  <c r="AB15" i="54"/>
  <c r="Z15" i="54"/>
  <c r="Y15" i="54"/>
  <c r="D15" i="54"/>
  <c r="G34" i="54" s="1"/>
  <c r="R30" i="58"/>
  <c r="Q30" i="58"/>
  <c r="R29" i="58"/>
  <c r="Q29" i="58"/>
  <c r="R28" i="58"/>
  <c r="Q28" i="58"/>
  <c r="R27" i="58"/>
  <c r="Q27" i="58"/>
  <c r="R26" i="58"/>
  <c r="Q26" i="58"/>
  <c r="R25" i="58"/>
  <c r="Q25" i="58"/>
  <c r="R24" i="58"/>
  <c r="Q24" i="58"/>
  <c r="R23" i="58"/>
  <c r="Q23" i="58"/>
  <c r="R22" i="58"/>
  <c r="Q22" i="58"/>
  <c r="R21" i="58"/>
  <c r="Q21" i="58"/>
  <c r="R20" i="58"/>
  <c r="Q20" i="58"/>
  <c r="R19" i="58"/>
  <c r="Q19" i="58"/>
  <c r="R18" i="58"/>
  <c r="Q18" i="58"/>
  <c r="R17" i="58"/>
  <c r="Q17" i="58"/>
  <c r="R16" i="58"/>
  <c r="Q16" i="58"/>
  <c r="R15" i="58"/>
  <c r="Q15" i="58"/>
  <c r="R14" i="58"/>
  <c r="Q14" i="58"/>
  <c r="R31" i="57"/>
  <c r="Q31" i="57"/>
  <c r="R30" i="57"/>
  <c r="Q30" i="57"/>
  <c r="R28" i="57"/>
  <c r="Q28" i="57"/>
  <c r="R27" i="57"/>
  <c r="Q27" i="57"/>
  <c r="R26" i="57"/>
  <c r="Q26" i="57"/>
  <c r="R25" i="57"/>
  <c r="Q25" i="57"/>
  <c r="R24" i="57"/>
  <c r="Q24" i="57"/>
  <c r="R23" i="57"/>
  <c r="Q23" i="57"/>
  <c r="R22" i="57"/>
  <c r="Q22" i="57"/>
  <c r="R21" i="57"/>
  <c r="Q21" i="57"/>
  <c r="R20" i="57"/>
  <c r="Q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S52" i="56"/>
  <c r="R52" i="56"/>
  <c r="S51" i="56"/>
  <c r="R51" i="56"/>
  <c r="S50" i="56"/>
  <c r="R50" i="56"/>
  <c r="S49" i="56"/>
  <c r="R49" i="56"/>
  <c r="S48" i="56"/>
  <c r="R48" i="56"/>
  <c r="S47" i="56"/>
  <c r="R47" i="56"/>
  <c r="S46" i="56"/>
  <c r="R46" i="56"/>
  <c r="S45" i="56"/>
  <c r="R45" i="56"/>
  <c r="S44" i="56"/>
  <c r="R44" i="56"/>
  <c r="S43" i="56"/>
  <c r="R43" i="56"/>
  <c r="S42" i="56"/>
  <c r="R42" i="56"/>
  <c r="S41" i="56"/>
  <c r="R41" i="56"/>
  <c r="S40" i="56"/>
  <c r="R40" i="56"/>
  <c r="S39" i="56"/>
  <c r="R39" i="56"/>
  <c r="S38" i="56"/>
  <c r="R38" i="56"/>
  <c r="S37" i="56"/>
  <c r="R37" i="56"/>
  <c r="S36" i="56"/>
  <c r="R36" i="56"/>
  <c r="S35" i="56"/>
  <c r="R35" i="56"/>
  <c r="S34" i="56"/>
  <c r="R34" i="56"/>
  <c r="S33" i="56"/>
  <c r="R33" i="56"/>
  <c r="S32" i="56"/>
  <c r="R32" i="56"/>
  <c r="S31" i="56"/>
  <c r="R31" i="56"/>
  <c r="S30" i="56"/>
  <c r="R30" i="56"/>
  <c r="S29" i="56"/>
  <c r="R29" i="56"/>
  <c r="S28" i="56"/>
  <c r="R28" i="56"/>
  <c r="S27" i="56"/>
  <c r="R27" i="56"/>
  <c r="S26" i="56"/>
  <c r="R26" i="56"/>
  <c r="S25" i="56"/>
  <c r="R25" i="56"/>
  <c r="S24" i="56"/>
  <c r="R24" i="56"/>
  <c r="S23" i="56"/>
  <c r="R23" i="56"/>
  <c r="S22" i="56"/>
  <c r="R22" i="56"/>
  <c r="S21" i="56"/>
  <c r="R21" i="56"/>
  <c r="S20" i="56"/>
  <c r="R20" i="56"/>
  <c r="S19" i="56"/>
  <c r="R19" i="56"/>
  <c r="S18" i="56"/>
  <c r="R18" i="56"/>
  <c r="S17" i="56"/>
  <c r="R17" i="56"/>
  <c r="S16" i="56"/>
  <c r="R16" i="56"/>
  <c r="S15" i="56"/>
  <c r="R15" i="56"/>
  <c r="S14" i="56"/>
  <c r="R14" i="56"/>
  <c r="AA21" i="54" l="1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<sst xmlns="http://schemas.openxmlformats.org/spreadsheetml/2006/main" count="1158" uniqueCount="234">
  <si>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</si>
  <si>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</si>
  <si>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</si>
  <si>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</si>
  <si>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</si>
  <si>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</si>
  <si>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</si>
  <si>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</si>
  <si>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</si>
  <si>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</si>
  <si>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</si>
  <si>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</si>
  <si>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</si>
  <si>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</si>
  <si>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</si>
  <si>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</si>
  <si>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</si>
  <si>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</si>
  <si>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</si>
  <si>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</si>
  <si>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</si>
  <si>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</si>
  <si>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</si>
  <si>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</si>
  <si>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</si>
  <si>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</si>
  <si>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</si>
  <si>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</si>
  <si>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</si>
  <si>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</si>
  <si>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</si>
  <si>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</si>
  <si>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</si>
  <si>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</si>
  <si>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</si>
  <si>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</si>
  <si>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</si>
  <si>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</si>
  <si>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</si>
  <si>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</si>
  <si>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</si>
  <si>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</si>
  <si>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</si>
  <si>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</si>
  <si>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</si>
  <si>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</si>
  <si>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</si>
  <si>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</si>
  <si>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</si>
  <si>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</si>
  <si>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</si>
  <si>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</si>
  <si>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</si>
  <si>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</si>
  <si>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</si>
  <si>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</si>
  <si>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</si>
  <si>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</si>
  <si>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</si>
  <si>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</si>
  <si>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</si>
  <si>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</si>
  <si>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</si>
  <si>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</si>
  <si>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</si>
  <si>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</si>
  <si>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</si>
  <si>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</si>
  <si>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</si>
  <si>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</si>
  <si>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</si>
  <si>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</si>
  <si>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</si>
  <si>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</si>
  <si>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</si>
  <si>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</si>
  <si>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</si>
  <si>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</si>
  <si>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</si>
  <si>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</si>
  <si>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</si>
  <si>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</si>
  <si>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</si>
  <si>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</si>
  <si>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</si>
  <si>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</si>
  <si>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</si>
  <si>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</si>
  <si>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</si>
  <si>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</si>
  <si>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</si>
  <si>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</si>
  <si>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</si>
  <si>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</si>
  <si>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</si>
  <si>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</si>
  <si>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</si>
  <si>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</si>
  <si>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</si>
  <si>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</si>
  <si>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</si>
  <si>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</si>
  <si>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</si>
  <si>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</si>
  <si>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</si>
  <si>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</si>
  <si>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</si>
  <si>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</si>
  <si>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</si>
  <si>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</si>
  <si>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</si>
  <si>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</si>
  <si>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</si>
  <si>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</si>
  <si>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</si>
  <si>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</si>
  <si>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</si>
  <si>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</si>
  <si>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</si>
  <si>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</si>
  <si>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</si>
  <si>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</si>
  <si>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</si>
  <si>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</si>
  <si>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</si>
  <si>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</si>
  <si>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</si>
  <si>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</si>
  <si>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</si>
  <si>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</si>
  <si>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</si>
  <si>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</si>
  <si>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</si>
  <si>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</si>
  <si>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</si>
  <si>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</si>
  <si>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</si>
  <si>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</si>
  <si>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</si>
  <si>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</si>
  <si>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</si>
  <si>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</si>
  <si>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</si>
  <si>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</si>
  <si>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</si>
  <si>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</si>
  <si>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</si>
  <si>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</si>
  <si>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</si>
  <si>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</si>
  <si>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</si>
  <si>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</si>
  <si>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</si>
  <si>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</si>
  <si>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</si>
  <si>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</si>
  <si>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</si>
  <si>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</si>
  <si>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</si>
  <si>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</si>
  <si>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</si>
  <si>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</si>
  <si>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</si>
  <si>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</si>
  <si>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</si>
  <si>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</si>
  <si>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</si>
  <si>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</si>
  <si>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</si>
  <si>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</si>
  <si>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</si>
  <si>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</si>
  <si>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</si>
  <si>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</si>
  <si>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</si>
  <si>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</si>
  <si>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</si>
  <si>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</si>
  <si>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</si>
  <si>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</si>
  <si>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</si>
  <si>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</si>
  <si>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</si>
  <si>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</si>
  <si>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</si>
  <si>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</si>
  <si>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</si>
  <si>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</si>
  <si>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</si>
  <si>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</si>
  <si>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</si>
  <si>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</si>
  <si>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</si>
  <si>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</si>
  <si>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</si>
  <si>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</si>
  <si>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</si>
  <si>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</si>
  <si>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DOVERLY CARVAJAL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</si>
  <si>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</si>
  <si>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</si>
  <si>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</si>
  <si>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</si>
  <si>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</si>
  <si>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</si>
  <si>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</si>
  <si>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</si>
  <si>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</si>
  <si>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</si>
  <si>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</si>
  <si>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</si>
  <si>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</si>
  <si>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</si>
  <si>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</si>
  <si>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</si>
  <si>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</si>
  <si>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</si>
  <si>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</si>
  <si>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</si>
  <si>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</si>
  <si>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</si>
  <si>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</si>
  <si>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</si>
  <si>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</si>
  <si>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</si>
  <si>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</si>
  <si>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</si>
  <si>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</si>
  <si>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</si>
  <si>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</si>
  <si>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</si>
  <si>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</si>
  <si>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Boletin 17</t>
  </si>
  <si>
    <t>Actualización: 12/09/2023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</si>
</sst>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6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1" fontId="9" fillId="7" borderId="2" xfId="3" applyNumberFormat="1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horizontal="center" vertical="center"/>
    </xf>
    <xf numFmtId="1" fontId="9" fillId="7" borderId="2" xfId="3" applyNumberFormat="1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7302\Downloads\BOLETIN%20N&#176;15%20FUTBOL%205%20FEMENINO%202023%20(2).xlsx" TargetMode="External"/><Relationship Id="rId1" Type="http://schemas.openxmlformats.org/officeDocument/2006/relationships/externalLinkPath" Target="file:///C:\Users\57302\Downloads\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52" t="s">
        <v>36</v>
      </c>
      <c r="O3" s="552"/>
      <c r="P3" s="552"/>
      <c r="U3" s="7"/>
      <c r="X3" s="37"/>
      <c r="AA3" s="37"/>
    </row>
    <row r="4" spans="1:28" s="1" customFormat="1" x14ac:dyDescent="0.3">
      <c r="N4" s="553" t="s">
        <v>37</v>
      </c>
      <c r="O4" s="553"/>
      <c r="P4" s="553"/>
      <c r="U4" s="7"/>
      <c r="X4" s="37"/>
      <c r="AA4" s="37"/>
    </row>
    <row r="5" spans="1:28" s="1" customFormat="1" x14ac:dyDescent="0.3">
      <c r="N5" s="554" t="s">
        <v>38</v>
      </c>
      <c r="O5" s="554"/>
      <c r="P5" s="55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55" t="s">
        <v>110</v>
      </c>
      <c r="X9" s="555"/>
      <c r="Y9" s="555"/>
      <c r="Z9" s="555"/>
      <c r="AA9" s="555"/>
      <c r="AB9" s="555"/>
    </row>
    <row r="10" spans="1:28" s="1" customFormat="1" ht="21.75" customHeight="1" x14ac:dyDescent="0.3">
      <c r="A10" s="315" t="s">
        <v>109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46" t="s">
        <v>10</v>
      </c>
      <c r="B12" s="58"/>
      <c r="C12" s="284" t="s">
        <v>0</v>
      </c>
      <c r="D12" s="285"/>
      <c r="E12" s="284">
        <v>1</v>
      </c>
      <c r="F12" s="285"/>
      <c r="G12" s="284">
        <v>2</v>
      </c>
      <c r="H12" s="285"/>
      <c r="I12" s="284">
        <v>3</v>
      </c>
      <c r="J12" s="285"/>
      <c r="K12" s="284">
        <v>4</v>
      </c>
      <c r="L12" s="285"/>
      <c r="M12" s="284">
        <v>5</v>
      </c>
      <c r="N12" s="285"/>
      <c r="O12" s="54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47"/>
      <c r="B13" s="273">
        <v>1</v>
      </c>
      <c r="C13" s="275"/>
      <c r="D13" s="276"/>
      <c r="E13" s="297"/>
      <c r="F13" s="298"/>
      <c r="G13" s="301"/>
      <c r="H13" s="31"/>
      <c r="I13" s="281"/>
      <c r="J13" s="17"/>
      <c r="K13" s="281"/>
      <c r="L13" s="17"/>
      <c r="M13" s="281"/>
      <c r="N13" s="30"/>
      <c r="O13" s="550"/>
      <c r="P13" s="250">
        <v>0</v>
      </c>
      <c r="Q13" s="260">
        <f>IF(Y30&gt;AA30,"1")+IF(AA33&gt;Y33,"1")+IF(Y36&gt;AA36,"1")+IF(AA40&gt;Y40,"1")</f>
        <v>0</v>
      </c>
      <c r="R13" s="260">
        <f>IF(Y30&lt;AA30,"1")+IF(AA33&lt;Y33,"1")+IF(Y36&lt;AA36,"1")+IF(AA40&lt;Y40,"1")</f>
        <v>0</v>
      </c>
      <c r="S13" s="260">
        <v>0</v>
      </c>
      <c r="T13" s="250">
        <v>0</v>
      </c>
      <c r="U13" s="262">
        <f>SUM(H13,J13,L13,N13)</f>
        <v>0</v>
      </c>
      <c r="V13" s="262">
        <f>SUM(H14,J14,L14,N14)</f>
        <v>0</v>
      </c>
      <c r="W13" s="262">
        <f>+U13-V13</f>
        <v>0</v>
      </c>
      <c r="X13" s="287">
        <f>SUM(G13,I13,K13,M13)</f>
        <v>0</v>
      </c>
      <c r="Y13" s="250"/>
      <c r="AA13" s="37"/>
    </row>
    <row r="14" spans="1:28" s="1" customFormat="1" ht="15" customHeight="1" x14ac:dyDescent="0.3">
      <c r="A14" s="547"/>
      <c r="B14" s="274"/>
      <c r="C14" s="277"/>
      <c r="D14" s="278"/>
      <c r="E14" s="299"/>
      <c r="F14" s="300"/>
      <c r="G14" s="302"/>
      <c r="H14" s="31"/>
      <c r="I14" s="282"/>
      <c r="J14" s="17"/>
      <c r="K14" s="282"/>
      <c r="L14" s="17"/>
      <c r="M14" s="282"/>
      <c r="N14" s="30"/>
      <c r="O14" s="550"/>
      <c r="P14" s="250"/>
      <c r="Q14" s="261"/>
      <c r="R14" s="261"/>
      <c r="S14" s="261"/>
      <c r="T14" s="250"/>
      <c r="U14" s="250"/>
      <c r="V14" s="250"/>
      <c r="W14" s="250"/>
      <c r="X14" s="287"/>
      <c r="Y14" s="250"/>
      <c r="AA14" s="37"/>
    </row>
    <row r="15" spans="1:28" s="1" customFormat="1" ht="15" customHeight="1" x14ac:dyDescent="0.3">
      <c r="A15" s="547"/>
      <c r="B15" s="273">
        <v>2</v>
      </c>
      <c r="C15" s="275"/>
      <c r="D15" s="276"/>
      <c r="E15" s="279"/>
      <c r="F15" s="17"/>
      <c r="G15" s="292"/>
      <c r="H15" s="293"/>
      <c r="I15" s="281"/>
      <c r="J15" s="17"/>
      <c r="K15" s="281"/>
      <c r="L15" s="17"/>
      <c r="M15" s="281"/>
      <c r="N15" s="30"/>
      <c r="O15" s="550"/>
      <c r="P15" s="250">
        <f>Q15+R15</f>
        <v>0</v>
      </c>
      <c r="Q15" s="260">
        <f>IF(Y37&gt;AA37,"1")+IF(AA30&gt;Y30,"1")+IF(Y39&gt;AA39,"1")+IF(Y27&gt;AA27,"1")</f>
        <v>0</v>
      </c>
      <c r="R15" s="250">
        <f>IF(Y37&lt;AA37,"1")+IF(AA30&lt;Y30,"1")+IF(Y39&lt;AA39,"1")+IF(Y27&lt;AA27,"1")</f>
        <v>0</v>
      </c>
      <c r="S15" s="260">
        <v>0</v>
      </c>
      <c r="T15" s="250">
        <v>0</v>
      </c>
      <c r="U15" s="262">
        <f>SUM(F15,J15,L15,N15)</f>
        <v>0</v>
      </c>
      <c r="V15" s="262">
        <f>SUM(F16,J16,L16,N16)</f>
        <v>0</v>
      </c>
      <c r="W15" s="262">
        <f>+U15-V15</f>
        <v>0</v>
      </c>
      <c r="X15" s="287">
        <f>SUM(E15,I15,K15,M15)</f>
        <v>0</v>
      </c>
      <c r="Y15" s="250"/>
      <c r="AA15" s="37"/>
    </row>
    <row r="16" spans="1:28" s="1" customFormat="1" ht="15" customHeight="1" x14ac:dyDescent="0.3">
      <c r="A16" s="547"/>
      <c r="B16" s="274"/>
      <c r="C16" s="277"/>
      <c r="D16" s="278"/>
      <c r="E16" s="280"/>
      <c r="F16" s="17"/>
      <c r="G16" s="294"/>
      <c r="H16" s="295"/>
      <c r="I16" s="282"/>
      <c r="J16" s="17"/>
      <c r="K16" s="282"/>
      <c r="L16" s="17"/>
      <c r="M16" s="282"/>
      <c r="N16" s="30"/>
      <c r="O16" s="550"/>
      <c r="P16" s="250"/>
      <c r="Q16" s="261"/>
      <c r="R16" s="250"/>
      <c r="S16" s="261"/>
      <c r="T16" s="250"/>
      <c r="U16" s="250"/>
      <c r="V16" s="250"/>
      <c r="W16" s="250"/>
      <c r="X16" s="287"/>
      <c r="Y16" s="250"/>
      <c r="AA16" s="37"/>
    </row>
    <row r="17" spans="1:28" s="1" customFormat="1" ht="15" customHeight="1" x14ac:dyDescent="0.3">
      <c r="A17" s="547"/>
      <c r="B17" s="273">
        <v>3</v>
      </c>
      <c r="C17" s="275"/>
      <c r="D17" s="276"/>
      <c r="E17" s="279"/>
      <c r="F17" s="17"/>
      <c r="G17" s="281"/>
      <c r="H17" s="17"/>
      <c r="I17" s="292"/>
      <c r="J17" s="293"/>
      <c r="K17" s="281"/>
      <c r="L17" s="17"/>
      <c r="M17" s="281"/>
      <c r="N17" s="30"/>
      <c r="O17" s="550"/>
      <c r="P17" s="250">
        <f>Q17+R17</f>
        <v>0</v>
      </c>
      <c r="Q17" s="250">
        <f>IF(AA37&gt;Y37,"1")+IF(AA28&gt;Y28,"1")+IF(Y33&gt;AA33,"1")+IF(AA31&gt;Y31,"1")</f>
        <v>0</v>
      </c>
      <c r="R17" s="250">
        <f>IF(AA37&lt;Y37,"1")+IF(AA28&lt;Y28,"1")+IF(Y33&lt;AA33,"1")+IF(AA31&lt;Y31,"1")</f>
        <v>0</v>
      </c>
      <c r="S17" s="260">
        <v>0</v>
      </c>
      <c r="T17" s="250">
        <v>0</v>
      </c>
      <c r="U17" s="262">
        <f>SUM(F17,H17,L17,N17)</f>
        <v>0</v>
      </c>
      <c r="V17" s="262">
        <f>SUM(F18,H18,L18,N18)</f>
        <v>0</v>
      </c>
      <c r="W17" s="250">
        <f>+U17-V17</f>
        <v>0</v>
      </c>
      <c r="X17" s="287">
        <f>SUM(E17,G17,K17,M17)</f>
        <v>0</v>
      </c>
      <c r="Y17" s="250"/>
      <c r="AA17" s="37"/>
    </row>
    <row r="18" spans="1:28" s="1" customFormat="1" ht="15" customHeight="1" x14ac:dyDescent="0.3">
      <c r="A18" s="547"/>
      <c r="B18" s="274"/>
      <c r="C18" s="277"/>
      <c r="D18" s="278"/>
      <c r="E18" s="280"/>
      <c r="F18" s="17"/>
      <c r="G18" s="282"/>
      <c r="H18" s="17"/>
      <c r="I18" s="294"/>
      <c r="J18" s="295"/>
      <c r="K18" s="282"/>
      <c r="L18" s="17"/>
      <c r="M18" s="282"/>
      <c r="N18" s="30"/>
      <c r="O18" s="550"/>
      <c r="P18" s="250"/>
      <c r="Q18" s="250"/>
      <c r="R18" s="250"/>
      <c r="S18" s="261"/>
      <c r="T18" s="250"/>
      <c r="U18" s="250"/>
      <c r="V18" s="250"/>
      <c r="W18" s="250"/>
      <c r="X18" s="287"/>
      <c r="Y18" s="250"/>
      <c r="AA18" s="37"/>
    </row>
    <row r="19" spans="1:28" s="1" customFormat="1" ht="15" customHeight="1" x14ac:dyDescent="0.3">
      <c r="A19" s="547"/>
      <c r="B19" s="273">
        <v>4</v>
      </c>
      <c r="C19" s="275"/>
      <c r="D19" s="276"/>
      <c r="E19" s="279"/>
      <c r="F19" s="17"/>
      <c r="G19" s="281"/>
      <c r="H19" s="17"/>
      <c r="I19" s="281"/>
      <c r="J19" s="17"/>
      <c r="K19" s="292"/>
      <c r="L19" s="293"/>
      <c r="M19" s="281"/>
      <c r="N19" s="30"/>
      <c r="O19" s="550"/>
      <c r="P19" s="250">
        <f>Q19+R19</f>
        <v>0</v>
      </c>
      <c r="Q19" s="250">
        <f>IF(AA36&gt;Y36,"1")+IF(Y28&gt;AA28,"1")+IF(AA39&gt;Y39,"1")+IF(Y34&gt;AA34,"1")</f>
        <v>0</v>
      </c>
      <c r="R19" s="250">
        <f>IF(AA36&lt;Y36,"1")+IF(Y28&lt;AA28,"1")+IF(AA39&lt;Y39,"1")+IF(Y34&lt;AA34,"1")</f>
        <v>0</v>
      </c>
      <c r="S19" s="260">
        <v>0</v>
      </c>
      <c r="T19" s="250">
        <v>0</v>
      </c>
      <c r="U19" s="262">
        <f>SUM(F19,H19,J19,N19)</f>
        <v>0</v>
      </c>
      <c r="V19" s="262">
        <f>SUM(F20,H20,J20,N20)</f>
        <v>0</v>
      </c>
      <c r="W19" s="250">
        <f>+U19-V19</f>
        <v>0</v>
      </c>
      <c r="X19" s="287">
        <f>SUM(E19,G19,I19,M19)</f>
        <v>0</v>
      </c>
      <c r="Y19" s="250"/>
      <c r="AA19" s="37"/>
    </row>
    <row r="20" spans="1:28" s="1" customFormat="1" ht="15" customHeight="1" x14ac:dyDescent="0.3">
      <c r="A20" s="547"/>
      <c r="B20" s="274"/>
      <c r="C20" s="277"/>
      <c r="D20" s="278"/>
      <c r="E20" s="280"/>
      <c r="F20" s="17"/>
      <c r="G20" s="282"/>
      <c r="H20" s="17"/>
      <c r="I20" s="282"/>
      <c r="J20" s="17"/>
      <c r="K20" s="294"/>
      <c r="L20" s="295"/>
      <c r="M20" s="282"/>
      <c r="N20" s="30"/>
      <c r="O20" s="550"/>
      <c r="P20" s="250"/>
      <c r="Q20" s="250"/>
      <c r="R20" s="250"/>
      <c r="S20" s="261"/>
      <c r="T20" s="250"/>
      <c r="U20" s="250"/>
      <c r="V20" s="250"/>
      <c r="W20" s="250"/>
      <c r="X20" s="287"/>
      <c r="Y20" s="250"/>
      <c r="AA20" s="37"/>
    </row>
    <row r="21" spans="1:28" s="1" customFormat="1" ht="15" hidden="1" customHeight="1" x14ac:dyDescent="0.3">
      <c r="A21" s="547"/>
      <c r="B21" s="273">
        <v>5</v>
      </c>
      <c r="C21" s="275"/>
      <c r="D21" s="276"/>
      <c r="E21" s="279"/>
      <c r="F21" s="17"/>
      <c r="G21" s="281"/>
      <c r="H21" s="17"/>
      <c r="I21" s="281"/>
      <c r="J21" s="17"/>
      <c r="K21" s="281"/>
      <c r="L21" s="17"/>
      <c r="M21" s="292"/>
      <c r="N21" s="293"/>
      <c r="O21" s="550"/>
      <c r="P21" s="260">
        <f>Q21+R21</f>
        <v>0</v>
      </c>
      <c r="Q21" s="260">
        <f>IF(AA27&gt;Y27,"1")+IF(Y31&gt;AA31,"1")+IF(AA34&gt;Y34,"1")+IF(Y40&gt;AA40,"1")</f>
        <v>0</v>
      </c>
      <c r="R21" s="260">
        <f>IF(AA27&lt;Y27,"1")+IF(Y31&lt;AA31,"1")+IF(AA34&lt;Y34,"1")+IF(Y40&lt;AA40,"1")</f>
        <v>0</v>
      </c>
      <c r="S21" s="260">
        <v>0</v>
      </c>
      <c r="T21" s="260">
        <v>0</v>
      </c>
      <c r="U21" s="304">
        <f>SUM(F21,H21,J21,L21)</f>
        <v>0</v>
      </c>
      <c r="V21" s="304">
        <f>SUM(F22,H22,J22,L22)</f>
        <v>0</v>
      </c>
      <c r="W21" s="260">
        <f>+U21-V21</f>
        <v>0</v>
      </c>
      <c r="X21" s="544">
        <f>SUM(E21,G21,I21,K21)</f>
        <v>0</v>
      </c>
      <c r="Y21" s="260"/>
      <c r="AA21" s="37"/>
    </row>
    <row r="22" spans="1:28" s="1" customFormat="1" ht="15" hidden="1" customHeight="1" x14ac:dyDescent="0.3">
      <c r="A22" s="548"/>
      <c r="B22" s="274"/>
      <c r="C22" s="277"/>
      <c r="D22" s="278"/>
      <c r="E22" s="280"/>
      <c r="F22" s="17"/>
      <c r="G22" s="282"/>
      <c r="H22" s="17"/>
      <c r="I22" s="282"/>
      <c r="J22" s="17"/>
      <c r="K22" s="282"/>
      <c r="L22" s="17"/>
      <c r="M22" s="294"/>
      <c r="N22" s="295"/>
      <c r="O22" s="551"/>
      <c r="P22" s="261"/>
      <c r="Q22" s="261"/>
      <c r="R22" s="261"/>
      <c r="S22" s="261"/>
      <c r="T22" s="261"/>
      <c r="U22" s="305"/>
      <c r="V22" s="305"/>
      <c r="W22" s="261"/>
      <c r="X22" s="545"/>
      <c r="Y22" s="261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54" t="s">
        <v>116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55" t="s">
        <v>2</v>
      </c>
      <c r="Z25" s="255"/>
      <c r="AA25" s="255"/>
      <c r="AB25" s="25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33" t="s">
        <v>5</v>
      </c>
      <c r="G26" s="269"/>
      <c r="H26" s="269"/>
      <c r="I26" s="269"/>
      <c r="J26" s="269"/>
      <c r="K26" s="269"/>
      <c r="L26" s="269"/>
      <c r="M26" s="269"/>
      <c r="N26" s="234"/>
      <c r="O26" s="244" t="s">
        <v>35</v>
      </c>
      <c r="P26" s="244"/>
      <c r="Q26" s="244"/>
      <c r="R26" s="244"/>
      <c r="S26" s="19"/>
      <c r="T26" s="244" t="s">
        <v>6</v>
      </c>
      <c r="U26" s="244"/>
      <c r="V26" s="244"/>
      <c r="W26" s="24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38">
        <f>C21</f>
        <v>0</v>
      </c>
      <c r="G27" s="539"/>
      <c r="H27" s="539"/>
      <c r="I27" s="539"/>
      <c r="J27" s="539"/>
      <c r="K27" s="539"/>
      <c r="L27" s="539"/>
      <c r="M27" s="539"/>
      <c r="N27" s="540"/>
      <c r="O27" s="523" t="s">
        <v>95</v>
      </c>
      <c r="P27" s="524"/>
      <c r="Q27" s="524"/>
      <c r="R27" s="525"/>
      <c r="S27" s="48"/>
      <c r="T27" s="239">
        <v>44789</v>
      </c>
      <c r="U27" s="240"/>
      <c r="V27" s="240"/>
      <c r="W27" s="241"/>
      <c r="X27" s="43"/>
      <c r="Y27" s="18"/>
      <c r="Z27" s="24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38">
        <f>C17</f>
        <v>0</v>
      </c>
      <c r="G28" s="539"/>
      <c r="H28" s="539"/>
      <c r="I28" s="539"/>
      <c r="J28" s="539"/>
      <c r="K28" s="539"/>
      <c r="L28" s="539"/>
      <c r="M28" s="539"/>
      <c r="N28" s="540"/>
      <c r="O28" s="523" t="s">
        <v>95</v>
      </c>
      <c r="P28" s="524"/>
      <c r="Q28" s="524"/>
      <c r="R28" s="525"/>
      <c r="S28" s="48"/>
      <c r="T28" s="239">
        <v>44789</v>
      </c>
      <c r="U28" s="240"/>
      <c r="V28" s="240"/>
      <c r="W28" s="241"/>
      <c r="X28" s="43"/>
      <c r="Y28" s="18"/>
      <c r="Z28" s="24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29" t="s">
        <v>5</v>
      </c>
      <c r="G29" s="248"/>
      <c r="H29" s="248"/>
      <c r="I29" s="248"/>
      <c r="J29" s="248"/>
      <c r="K29" s="248"/>
      <c r="L29" s="248"/>
      <c r="M29" s="248"/>
      <c r="N29" s="230"/>
      <c r="O29" s="244" t="s">
        <v>35</v>
      </c>
      <c r="P29" s="244"/>
      <c r="Q29" s="244"/>
      <c r="R29" s="244"/>
      <c r="S29" s="19"/>
      <c r="T29" s="249" t="s">
        <v>6</v>
      </c>
      <c r="U29" s="249"/>
      <c r="V29" s="249"/>
      <c r="W29" s="249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38">
        <f>C15</f>
        <v>0</v>
      </c>
      <c r="G30" s="539"/>
      <c r="H30" s="539"/>
      <c r="I30" s="539"/>
      <c r="J30" s="539"/>
      <c r="K30" s="539"/>
      <c r="L30" s="539"/>
      <c r="M30" s="539"/>
      <c r="N30" s="540"/>
      <c r="O30" s="523" t="s">
        <v>95</v>
      </c>
      <c r="P30" s="524"/>
      <c r="Q30" s="524"/>
      <c r="R30" s="525"/>
      <c r="S30" s="48"/>
      <c r="T30" s="239">
        <v>44791</v>
      </c>
      <c r="U30" s="240"/>
      <c r="V30" s="240"/>
      <c r="W30" s="241"/>
      <c r="X30" s="43"/>
      <c r="Y30" s="18"/>
      <c r="Z30" s="256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38">
        <f>C17</f>
        <v>0</v>
      </c>
      <c r="G31" s="539"/>
      <c r="H31" s="539"/>
      <c r="I31" s="539"/>
      <c r="J31" s="539"/>
      <c r="K31" s="539"/>
      <c r="L31" s="539"/>
      <c r="M31" s="539"/>
      <c r="N31" s="540"/>
      <c r="O31" s="523" t="s">
        <v>96</v>
      </c>
      <c r="P31" s="524"/>
      <c r="Q31" s="524"/>
      <c r="R31" s="525"/>
      <c r="S31" s="48"/>
      <c r="T31" s="239">
        <v>44792</v>
      </c>
      <c r="U31" s="240"/>
      <c r="V31" s="240"/>
      <c r="W31" s="241"/>
      <c r="X31" s="43"/>
      <c r="Y31" s="18"/>
      <c r="Z31" s="257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29" t="s">
        <v>5</v>
      </c>
      <c r="G32" s="248"/>
      <c r="H32" s="248"/>
      <c r="I32" s="248"/>
      <c r="J32" s="248"/>
      <c r="K32" s="248"/>
      <c r="L32" s="248"/>
      <c r="M32" s="248"/>
      <c r="N32" s="230"/>
      <c r="O32" s="244" t="s">
        <v>35</v>
      </c>
      <c r="P32" s="244"/>
      <c r="Q32" s="244"/>
      <c r="R32" s="244"/>
      <c r="S32" s="19"/>
      <c r="T32" s="249" t="s">
        <v>6</v>
      </c>
      <c r="U32" s="249"/>
      <c r="V32" s="249"/>
      <c r="W32" s="249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38">
        <f>C13</f>
        <v>0</v>
      </c>
      <c r="G33" s="539"/>
      <c r="H33" s="539"/>
      <c r="I33" s="539"/>
      <c r="J33" s="539"/>
      <c r="K33" s="539"/>
      <c r="L33" s="539"/>
      <c r="M33" s="539"/>
      <c r="N33" s="540"/>
      <c r="O33" s="523" t="s">
        <v>95</v>
      </c>
      <c r="P33" s="524"/>
      <c r="Q33" s="524"/>
      <c r="R33" s="525"/>
      <c r="S33" s="48"/>
      <c r="T33" s="239">
        <v>44796</v>
      </c>
      <c r="U33" s="240"/>
      <c r="V33" s="240"/>
      <c r="W33" s="241"/>
      <c r="X33" s="43"/>
      <c r="Y33" s="18"/>
      <c r="Z33" s="24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38">
        <f>C21</f>
        <v>0</v>
      </c>
      <c r="G34" s="539"/>
      <c r="H34" s="539"/>
      <c r="I34" s="539"/>
      <c r="J34" s="539"/>
      <c r="K34" s="539"/>
      <c r="L34" s="539"/>
      <c r="M34" s="539"/>
      <c r="N34" s="540"/>
      <c r="O34" s="535" t="s">
        <v>96</v>
      </c>
      <c r="P34" s="536"/>
      <c r="Q34" s="536"/>
      <c r="R34" s="537"/>
      <c r="S34" s="50"/>
      <c r="T34" s="239">
        <v>44796</v>
      </c>
      <c r="U34" s="240"/>
      <c r="V34" s="240"/>
      <c r="W34" s="241"/>
      <c r="X34" s="43"/>
      <c r="Y34" s="18"/>
      <c r="Z34" s="24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29" t="s">
        <v>5</v>
      </c>
      <c r="G35" s="248"/>
      <c r="H35" s="248"/>
      <c r="I35" s="248"/>
      <c r="J35" s="248"/>
      <c r="K35" s="248"/>
      <c r="L35" s="248"/>
      <c r="M35" s="248"/>
      <c r="N35" s="230"/>
      <c r="O35" s="233" t="s">
        <v>35</v>
      </c>
      <c r="P35" s="269"/>
      <c r="Q35" s="269"/>
      <c r="R35" s="234"/>
      <c r="S35" s="19"/>
      <c r="T35" s="541" t="s">
        <v>6</v>
      </c>
      <c r="U35" s="542"/>
      <c r="V35" s="542"/>
      <c r="W35" s="54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38">
        <f>C19</f>
        <v>0</v>
      </c>
      <c r="G36" s="539"/>
      <c r="H36" s="539"/>
      <c r="I36" s="539"/>
      <c r="J36" s="539"/>
      <c r="K36" s="539"/>
      <c r="L36" s="539"/>
      <c r="M36" s="539"/>
      <c r="N36" s="540"/>
      <c r="O36" s="535" t="s">
        <v>96</v>
      </c>
      <c r="P36" s="536"/>
      <c r="Q36" s="536"/>
      <c r="R36" s="537"/>
      <c r="S36" s="49"/>
      <c r="T36" s="239">
        <v>44798</v>
      </c>
      <c r="U36" s="240"/>
      <c r="V36" s="240"/>
      <c r="W36" s="241"/>
      <c r="X36" s="43"/>
      <c r="Y36" s="18"/>
      <c r="Z36" s="256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38">
        <f>C17</f>
        <v>0</v>
      </c>
      <c r="G37" s="539"/>
      <c r="H37" s="539"/>
      <c r="I37" s="539"/>
      <c r="J37" s="539"/>
      <c r="K37" s="539"/>
      <c r="L37" s="539"/>
      <c r="M37" s="539"/>
      <c r="N37" s="540"/>
      <c r="O37" s="535" t="s">
        <v>96</v>
      </c>
      <c r="P37" s="536"/>
      <c r="Q37" s="536"/>
      <c r="R37" s="537"/>
      <c r="S37" s="49"/>
      <c r="T37" s="239">
        <v>44798</v>
      </c>
      <c r="U37" s="240"/>
      <c r="V37" s="240"/>
      <c r="W37" s="241"/>
      <c r="X37" s="43"/>
      <c r="Y37" s="18"/>
      <c r="Z37" s="257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29" t="s">
        <v>5</v>
      </c>
      <c r="G38" s="248"/>
      <c r="H38" s="248"/>
      <c r="I38" s="248"/>
      <c r="J38" s="248"/>
      <c r="K38" s="248"/>
      <c r="L38" s="248"/>
      <c r="M38" s="248"/>
      <c r="N38" s="230"/>
      <c r="O38" s="233" t="s">
        <v>35</v>
      </c>
      <c r="P38" s="269"/>
      <c r="Q38" s="269"/>
      <c r="R38" s="234"/>
      <c r="S38" s="19"/>
      <c r="T38" s="541" t="s">
        <v>6</v>
      </c>
      <c r="U38" s="542"/>
      <c r="V38" s="542"/>
      <c r="W38" s="54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38">
        <f>C19</f>
        <v>0</v>
      </c>
      <c r="G39" s="539"/>
      <c r="H39" s="539"/>
      <c r="I39" s="539"/>
      <c r="J39" s="539"/>
      <c r="K39" s="539"/>
      <c r="L39" s="539"/>
      <c r="M39" s="539"/>
      <c r="N39" s="540"/>
      <c r="O39" s="535" t="s">
        <v>95</v>
      </c>
      <c r="P39" s="536"/>
      <c r="Q39" s="536"/>
      <c r="R39" s="537"/>
      <c r="S39" s="49"/>
      <c r="T39" s="239">
        <v>44799</v>
      </c>
      <c r="U39" s="240"/>
      <c r="V39" s="240"/>
      <c r="W39" s="241"/>
      <c r="X39" s="43"/>
      <c r="Y39" s="18"/>
      <c r="Z39" s="256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38">
        <f>C13</f>
        <v>0</v>
      </c>
      <c r="G40" s="539"/>
      <c r="H40" s="539"/>
      <c r="I40" s="539"/>
      <c r="J40" s="539"/>
      <c r="K40" s="539"/>
      <c r="L40" s="539"/>
      <c r="M40" s="539"/>
      <c r="N40" s="540"/>
      <c r="O40" s="535" t="s">
        <v>95</v>
      </c>
      <c r="P40" s="536"/>
      <c r="Q40" s="536"/>
      <c r="R40" s="537"/>
      <c r="S40" s="50"/>
      <c r="T40" s="239">
        <v>44799</v>
      </c>
      <c r="U40" s="240"/>
      <c r="V40" s="240"/>
      <c r="W40" s="241"/>
      <c r="X40" s="43"/>
      <c r="Y40" s="18"/>
      <c r="Z40" s="257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46" t="s">
        <v>11</v>
      </c>
      <c r="B42" s="58"/>
      <c r="C42" s="284" t="s">
        <v>0</v>
      </c>
      <c r="D42" s="285"/>
      <c r="E42" s="284">
        <v>1</v>
      </c>
      <c r="F42" s="285"/>
      <c r="G42" s="284">
        <v>2</v>
      </c>
      <c r="H42" s="285"/>
      <c r="I42" s="284">
        <v>3</v>
      </c>
      <c r="J42" s="285"/>
      <c r="K42" s="284">
        <v>4</v>
      </c>
      <c r="L42" s="285"/>
      <c r="M42" s="284">
        <v>5</v>
      </c>
      <c r="N42" s="285"/>
      <c r="O42" s="54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47"/>
      <c r="B43" s="273">
        <v>1</v>
      </c>
      <c r="C43" s="275"/>
      <c r="D43" s="276"/>
      <c r="E43" s="297"/>
      <c r="F43" s="298"/>
      <c r="G43" s="520"/>
      <c r="H43" s="31"/>
      <c r="I43" s="281"/>
      <c r="J43" s="17"/>
      <c r="K43" s="281"/>
      <c r="L43" s="17"/>
      <c r="M43" s="281"/>
      <c r="N43" s="30"/>
      <c r="O43" s="550"/>
      <c r="P43" s="250">
        <f>Q43+R43</f>
        <v>0</v>
      </c>
      <c r="Q43" s="260">
        <f>IF(Y60&gt;AA60,"1")+IF(AA63&gt;Y63,"1")+IF(Y66&gt;AA66,"1")+IF(AA70&gt;Y70,"1")</f>
        <v>0</v>
      </c>
      <c r="R43" s="260">
        <f>IF(Y66&lt;AA66,"1")+IF(Y60&lt;AA60,"1")+IF(AA70&lt;Y70,"1")+IF(AA63&lt;Y63,"1")</f>
        <v>0</v>
      </c>
      <c r="S43" s="260">
        <v>0</v>
      </c>
      <c r="T43" s="250">
        <v>0</v>
      </c>
      <c r="U43" s="262">
        <f>SUM(H43,J43,L43,N43)</f>
        <v>0</v>
      </c>
      <c r="V43" s="262">
        <f>SUM(H44,J44,L44,N44)</f>
        <v>0</v>
      </c>
      <c r="W43" s="262">
        <f>+U43-V43</f>
        <v>0</v>
      </c>
      <c r="X43" s="287">
        <f>SUM(G43,I43,K43,M43)</f>
        <v>0</v>
      </c>
      <c r="Y43" s="250"/>
      <c r="AA43" s="37"/>
    </row>
    <row r="44" spans="1:28" s="1" customFormat="1" ht="15" customHeight="1" x14ac:dyDescent="0.3">
      <c r="A44" s="547"/>
      <c r="B44" s="274"/>
      <c r="C44" s="277"/>
      <c r="D44" s="278"/>
      <c r="E44" s="299"/>
      <c r="F44" s="300"/>
      <c r="G44" s="521"/>
      <c r="H44" s="31"/>
      <c r="I44" s="282"/>
      <c r="J44" s="17"/>
      <c r="K44" s="282"/>
      <c r="L44" s="17"/>
      <c r="M44" s="282"/>
      <c r="N44" s="30"/>
      <c r="O44" s="550"/>
      <c r="P44" s="250"/>
      <c r="Q44" s="261"/>
      <c r="R44" s="261"/>
      <c r="S44" s="261"/>
      <c r="T44" s="250"/>
      <c r="U44" s="250"/>
      <c r="V44" s="250"/>
      <c r="W44" s="250"/>
      <c r="X44" s="287"/>
      <c r="Y44" s="250"/>
      <c r="AA44" s="37"/>
    </row>
    <row r="45" spans="1:28" s="1" customFormat="1" ht="15" customHeight="1" x14ac:dyDescent="0.3">
      <c r="A45" s="547"/>
      <c r="B45" s="273">
        <v>2</v>
      </c>
      <c r="C45" s="275"/>
      <c r="D45" s="276"/>
      <c r="E45" s="279"/>
      <c r="F45" s="17"/>
      <c r="G45" s="292"/>
      <c r="H45" s="293"/>
      <c r="I45" s="281"/>
      <c r="J45" s="17"/>
      <c r="K45" s="281"/>
      <c r="L45" s="17"/>
      <c r="M45" s="281"/>
      <c r="N45" s="30"/>
      <c r="O45" s="550"/>
      <c r="P45" s="250">
        <f>Q45+R45</f>
        <v>0</v>
      </c>
      <c r="Q45" s="250">
        <f>IF(Y57&gt;AA57,"1")+IF(AA60&gt;Y60,"1")+IF(Y67&gt;AA67,"1")+IF(Y69&gt;AA69,"1")</f>
        <v>0</v>
      </c>
      <c r="R45" s="250">
        <f>IF(Y57&lt;AA57,"1")+IF(AA60&lt;Y60,"1")+IF(Y67&lt;AA67,"1")+IF(Y69&lt;AA69,"1")</f>
        <v>0</v>
      </c>
      <c r="S45" s="260">
        <v>0</v>
      </c>
      <c r="T45" s="250">
        <v>0</v>
      </c>
      <c r="U45" s="262">
        <f>SUM(F45,J45,L45,N45)</f>
        <v>0</v>
      </c>
      <c r="V45" s="262">
        <f>SUM(F46,J46,L46,N46)</f>
        <v>0</v>
      </c>
      <c r="W45" s="262">
        <f>+U45-V45</f>
        <v>0</v>
      </c>
      <c r="X45" s="287">
        <f>SUM(E45,I45,K45,M45)</f>
        <v>0</v>
      </c>
      <c r="Y45" s="250"/>
      <c r="AA45" s="37"/>
    </row>
    <row r="46" spans="1:28" s="1" customFormat="1" ht="15" customHeight="1" x14ac:dyDescent="0.3">
      <c r="A46" s="547"/>
      <c r="B46" s="274"/>
      <c r="C46" s="277"/>
      <c r="D46" s="278"/>
      <c r="E46" s="280"/>
      <c r="F46" s="17"/>
      <c r="G46" s="294"/>
      <c r="H46" s="295"/>
      <c r="I46" s="282"/>
      <c r="J46" s="17"/>
      <c r="K46" s="282"/>
      <c r="L46" s="17"/>
      <c r="M46" s="282"/>
      <c r="N46" s="30"/>
      <c r="O46" s="550"/>
      <c r="P46" s="250"/>
      <c r="Q46" s="250"/>
      <c r="R46" s="250"/>
      <c r="S46" s="261"/>
      <c r="T46" s="250"/>
      <c r="U46" s="250"/>
      <c r="V46" s="250"/>
      <c r="W46" s="250"/>
      <c r="X46" s="287"/>
      <c r="Y46" s="250"/>
      <c r="AA46" s="37"/>
    </row>
    <row r="47" spans="1:28" s="1" customFormat="1" ht="15" customHeight="1" x14ac:dyDescent="0.3">
      <c r="A47" s="547"/>
      <c r="B47" s="273">
        <v>3</v>
      </c>
      <c r="C47" s="275"/>
      <c r="D47" s="276"/>
      <c r="E47" s="279"/>
      <c r="F47" s="17"/>
      <c r="G47" s="281"/>
      <c r="H47" s="17"/>
      <c r="I47" s="292"/>
      <c r="J47" s="293"/>
      <c r="K47" s="281"/>
      <c r="L47" s="17"/>
      <c r="M47" s="281"/>
      <c r="N47" s="30"/>
      <c r="O47" s="550"/>
      <c r="P47" s="250">
        <f>Q47+R47</f>
        <v>0</v>
      </c>
      <c r="Q47" s="250">
        <f>IF(AA67&gt;Y67,"1")+IF(AA58&gt;Y58,"1")+IF(Y63&gt;AA63,"1")+IF(AA61&gt;Y61,"1")</f>
        <v>0</v>
      </c>
      <c r="R47" s="250">
        <f>IF(AA67&lt;Y67,"1")+IF(AA58&lt;Y58,"1")+IF(Y63&lt;AA63,"1")+IF(AA61&lt;Y61,"1")</f>
        <v>0</v>
      </c>
      <c r="S47" s="260">
        <v>0</v>
      </c>
      <c r="T47" s="250">
        <v>0</v>
      </c>
      <c r="U47" s="262">
        <f>SUM(F47,H47,L47,N47)</f>
        <v>0</v>
      </c>
      <c r="V47" s="262">
        <f>SUM(F48,H48,L48,N48)</f>
        <v>0</v>
      </c>
      <c r="W47" s="250">
        <f>+U47-V47</f>
        <v>0</v>
      </c>
      <c r="X47" s="287">
        <f>SUM(E47,G47,K47,M47)</f>
        <v>0</v>
      </c>
      <c r="Y47" s="250"/>
      <c r="AA47" s="37"/>
    </row>
    <row r="48" spans="1:28" s="1" customFormat="1" ht="15" customHeight="1" x14ac:dyDescent="0.3">
      <c r="A48" s="547"/>
      <c r="B48" s="274"/>
      <c r="C48" s="277"/>
      <c r="D48" s="278"/>
      <c r="E48" s="280"/>
      <c r="F48" s="17"/>
      <c r="G48" s="282"/>
      <c r="H48" s="17"/>
      <c r="I48" s="294"/>
      <c r="J48" s="295"/>
      <c r="K48" s="282"/>
      <c r="L48" s="17"/>
      <c r="M48" s="282"/>
      <c r="N48" s="30"/>
      <c r="O48" s="550"/>
      <c r="P48" s="250"/>
      <c r="Q48" s="250"/>
      <c r="R48" s="250"/>
      <c r="S48" s="261"/>
      <c r="T48" s="250"/>
      <c r="U48" s="250"/>
      <c r="V48" s="250"/>
      <c r="W48" s="250"/>
      <c r="X48" s="287"/>
      <c r="Y48" s="250"/>
      <c r="AA48" s="37"/>
    </row>
    <row r="49" spans="1:28" s="1" customFormat="1" ht="15" hidden="1" customHeight="1" x14ac:dyDescent="0.3">
      <c r="A49" s="547"/>
      <c r="B49" s="273">
        <v>4</v>
      </c>
      <c r="C49" s="275"/>
      <c r="D49" s="276"/>
      <c r="E49" s="279"/>
      <c r="F49" s="17"/>
      <c r="G49" s="281"/>
      <c r="H49" s="17"/>
      <c r="I49" s="281"/>
      <c r="J49" s="17"/>
      <c r="K49" s="292"/>
      <c r="L49" s="293"/>
      <c r="M49" s="281"/>
      <c r="N49" s="30"/>
      <c r="O49" s="550"/>
      <c r="P49" s="250">
        <f>Q49+R49</f>
        <v>0</v>
      </c>
      <c r="Q49" s="250">
        <f>IF(AA66&gt;Y66,"1")+IF(Y58&gt;AA58,"1")+IF(AA69&gt;Y69,"1")+IF(Y64&gt;AA64,"1")</f>
        <v>0</v>
      </c>
      <c r="R49" s="250">
        <f>IF(AA66&lt;Y66,"1")+IF(Y58&lt;AA58,"1")+IF(AA69&lt;Y69,"1")+IF(Y64&lt;AA64,"1")</f>
        <v>0</v>
      </c>
      <c r="S49" s="260">
        <v>0</v>
      </c>
      <c r="T49" s="250">
        <v>0</v>
      </c>
      <c r="U49" s="262">
        <f>SUM(F49,H49,J49,N49)</f>
        <v>0</v>
      </c>
      <c r="V49" s="262">
        <f>SUM(F50,H50,J50,N50)</f>
        <v>0</v>
      </c>
      <c r="W49" s="250">
        <f>+U49-V49</f>
        <v>0</v>
      </c>
      <c r="X49" s="287">
        <f>SUM(E49,G49,I49,M49)</f>
        <v>0</v>
      </c>
      <c r="Y49" s="250"/>
      <c r="AA49" s="37"/>
    </row>
    <row r="50" spans="1:28" s="1" customFormat="1" ht="15" hidden="1" customHeight="1" x14ac:dyDescent="0.3">
      <c r="A50" s="547"/>
      <c r="B50" s="274"/>
      <c r="C50" s="277"/>
      <c r="D50" s="278"/>
      <c r="E50" s="280"/>
      <c r="F50" s="17"/>
      <c r="G50" s="282"/>
      <c r="H50" s="17"/>
      <c r="I50" s="282"/>
      <c r="J50" s="17"/>
      <c r="K50" s="294"/>
      <c r="L50" s="295"/>
      <c r="M50" s="282"/>
      <c r="N50" s="30"/>
      <c r="O50" s="550"/>
      <c r="P50" s="250"/>
      <c r="Q50" s="250"/>
      <c r="R50" s="250"/>
      <c r="S50" s="261"/>
      <c r="T50" s="250"/>
      <c r="U50" s="250"/>
      <c r="V50" s="250"/>
      <c r="W50" s="250"/>
      <c r="X50" s="287"/>
      <c r="Y50" s="250"/>
      <c r="AA50" s="37"/>
    </row>
    <row r="51" spans="1:28" s="1" customFormat="1" ht="15" hidden="1" customHeight="1" x14ac:dyDescent="0.3">
      <c r="A51" s="547"/>
      <c r="B51" s="59"/>
      <c r="C51" s="275"/>
      <c r="D51" s="276"/>
      <c r="E51" s="279"/>
      <c r="F51" s="17"/>
      <c r="G51" s="281"/>
      <c r="H51" s="17"/>
      <c r="I51" s="281"/>
      <c r="J51" s="17"/>
      <c r="K51" s="281"/>
      <c r="L51" s="17"/>
      <c r="M51" s="292"/>
      <c r="N51" s="293"/>
      <c r="O51" s="550"/>
      <c r="P51" s="260">
        <f>Q51+R51</f>
        <v>0</v>
      </c>
      <c r="Q51" s="260">
        <f>IF(AA57&gt;Y57,"1")+IF(Y61&gt;AA61,"1")+IF(AA64&gt;Y64,"1")+IF(Y70&gt;AA70,"1")</f>
        <v>0</v>
      </c>
      <c r="R51" s="260">
        <f>IF(AA57&lt;Y57,"1")+IF(Y61&lt;AA61,"1")+IF(AA64&lt;Y64,"1")+IF(Y70&lt;AA70,"1")</f>
        <v>0</v>
      </c>
      <c r="S51" s="260">
        <v>0</v>
      </c>
      <c r="T51" s="260">
        <v>0</v>
      </c>
      <c r="U51" s="304">
        <f>SUM(F51,H51,J51,L51)</f>
        <v>0</v>
      </c>
      <c r="V51" s="304">
        <f>SUM(F52,H52,J52,L52)</f>
        <v>0</v>
      </c>
      <c r="W51" s="260">
        <f>+U51-V51</f>
        <v>0</v>
      </c>
      <c r="X51" s="544">
        <f>SUM(E51,G51,I51,K51)</f>
        <v>0</v>
      </c>
      <c r="Y51" s="260"/>
      <c r="AA51" s="37"/>
    </row>
    <row r="52" spans="1:28" s="1" customFormat="1" ht="15" hidden="1" customHeight="1" x14ac:dyDescent="0.3">
      <c r="A52" s="548"/>
      <c r="B52" s="60"/>
      <c r="C52" s="277"/>
      <c r="D52" s="278"/>
      <c r="E52" s="280"/>
      <c r="F52" s="17"/>
      <c r="G52" s="282"/>
      <c r="H52" s="17"/>
      <c r="I52" s="282"/>
      <c r="J52" s="17"/>
      <c r="K52" s="282"/>
      <c r="L52" s="17"/>
      <c r="M52" s="294"/>
      <c r="N52" s="295"/>
      <c r="O52" s="551"/>
      <c r="P52" s="261"/>
      <c r="Q52" s="261"/>
      <c r="R52" s="261"/>
      <c r="S52" s="261"/>
      <c r="T52" s="261"/>
      <c r="U52" s="305"/>
      <c r="V52" s="305"/>
      <c r="W52" s="261"/>
      <c r="X52" s="545"/>
      <c r="Y52" s="261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54" t="s">
        <v>115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55" t="s">
        <v>2</v>
      </c>
      <c r="Z55" s="255"/>
      <c r="AA55" s="255"/>
      <c r="AB55" s="25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33" t="s">
        <v>5</v>
      </c>
      <c r="G56" s="269"/>
      <c r="H56" s="269"/>
      <c r="I56" s="269"/>
      <c r="J56" s="269"/>
      <c r="K56" s="269"/>
      <c r="L56" s="269"/>
      <c r="M56" s="269"/>
      <c r="N56" s="234"/>
      <c r="O56" s="244" t="s">
        <v>35</v>
      </c>
      <c r="P56" s="244"/>
      <c r="Q56" s="244"/>
      <c r="R56" s="244"/>
      <c r="S56" s="19"/>
      <c r="T56" s="244" t="s">
        <v>6</v>
      </c>
      <c r="U56" s="244"/>
      <c r="V56" s="244"/>
      <c r="W56" s="24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38">
        <f>C51</f>
        <v>0</v>
      </c>
      <c r="G57" s="539"/>
      <c r="H57" s="539"/>
      <c r="I57" s="539"/>
      <c r="J57" s="539"/>
      <c r="K57" s="539"/>
      <c r="L57" s="539"/>
      <c r="M57" s="539"/>
      <c r="N57" s="540"/>
      <c r="O57" s="523" t="s">
        <v>96</v>
      </c>
      <c r="P57" s="524"/>
      <c r="Q57" s="524"/>
      <c r="R57" s="525"/>
      <c r="S57" s="48"/>
      <c r="T57" s="239">
        <v>44789</v>
      </c>
      <c r="U57" s="240"/>
      <c r="V57" s="240"/>
      <c r="W57" s="241"/>
      <c r="X57" s="43"/>
      <c r="Y57" s="18"/>
      <c r="Z57" s="24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38">
        <f>C47</f>
        <v>0</v>
      </c>
      <c r="G58" s="539"/>
      <c r="H58" s="539"/>
      <c r="I58" s="539"/>
      <c r="J58" s="539"/>
      <c r="K58" s="539"/>
      <c r="L58" s="539"/>
      <c r="M58" s="539"/>
      <c r="N58" s="540"/>
      <c r="O58" s="523" t="s">
        <v>96</v>
      </c>
      <c r="P58" s="524"/>
      <c r="Q58" s="524"/>
      <c r="R58" s="525"/>
      <c r="S58" s="48"/>
      <c r="T58" s="239">
        <v>44790</v>
      </c>
      <c r="U58" s="240"/>
      <c r="V58" s="240"/>
      <c r="W58" s="241"/>
      <c r="X58" s="43"/>
      <c r="Y58" s="18"/>
      <c r="Z58" s="24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29" t="s">
        <v>5</v>
      </c>
      <c r="G59" s="248"/>
      <c r="H59" s="248"/>
      <c r="I59" s="248"/>
      <c r="J59" s="248"/>
      <c r="K59" s="248"/>
      <c r="L59" s="248"/>
      <c r="M59" s="248"/>
      <c r="N59" s="230"/>
      <c r="O59" s="244" t="s">
        <v>35</v>
      </c>
      <c r="P59" s="244"/>
      <c r="Q59" s="244"/>
      <c r="R59" s="244"/>
      <c r="S59" s="32"/>
      <c r="T59" s="541" t="s">
        <v>6</v>
      </c>
      <c r="U59" s="542"/>
      <c r="V59" s="542"/>
      <c r="W59" s="54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38">
        <f>C45</f>
        <v>0</v>
      </c>
      <c r="G60" s="539"/>
      <c r="H60" s="539"/>
      <c r="I60" s="539"/>
      <c r="J60" s="539"/>
      <c r="K60" s="539"/>
      <c r="L60" s="539"/>
      <c r="M60" s="539"/>
      <c r="N60" s="540"/>
      <c r="O60" s="523" t="s">
        <v>96</v>
      </c>
      <c r="P60" s="524"/>
      <c r="Q60" s="524"/>
      <c r="R60" s="525"/>
      <c r="S60" s="48"/>
      <c r="T60" s="239">
        <v>44792</v>
      </c>
      <c r="U60" s="240"/>
      <c r="V60" s="240"/>
      <c r="W60" s="241"/>
      <c r="X60" s="43"/>
      <c r="Y60" s="18"/>
      <c r="Z60" s="256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38">
        <f>C47</f>
        <v>0</v>
      </c>
      <c r="G61" s="539"/>
      <c r="H61" s="539"/>
      <c r="I61" s="539"/>
      <c r="J61" s="539"/>
      <c r="K61" s="539"/>
      <c r="L61" s="539"/>
      <c r="M61" s="539"/>
      <c r="N61" s="540"/>
      <c r="O61" s="523" t="s">
        <v>96</v>
      </c>
      <c r="P61" s="524"/>
      <c r="Q61" s="524"/>
      <c r="R61" s="525"/>
      <c r="S61" s="48"/>
      <c r="T61" s="239">
        <v>44792</v>
      </c>
      <c r="U61" s="240"/>
      <c r="V61" s="240"/>
      <c r="W61" s="241"/>
      <c r="X61" s="43"/>
      <c r="Y61" s="18"/>
      <c r="Z61" s="257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29" t="s">
        <v>5</v>
      </c>
      <c r="G62" s="248"/>
      <c r="H62" s="248"/>
      <c r="I62" s="248"/>
      <c r="J62" s="248"/>
      <c r="K62" s="248"/>
      <c r="L62" s="248"/>
      <c r="M62" s="248"/>
      <c r="N62" s="230"/>
      <c r="O62" s="244" t="s">
        <v>35</v>
      </c>
      <c r="P62" s="244"/>
      <c r="Q62" s="244"/>
      <c r="R62" s="244"/>
      <c r="S62" s="19"/>
      <c r="T62" s="249" t="s">
        <v>6</v>
      </c>
      <c r="U62" s="249"/>
      <c r="V62" s="249"/>
      <c r="W62" s="249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38">
        <f>C43</f>
        <v>0</v>
      </c>
      <c r="G63" s="539"/>
      <c r="H63" s="539"/>
      <c r="I63" s="539"/>
      <c r="J63" s="539"/>
      <c r="K63" s="539"/>
      <c r="L63" s="539"/>
      <c r="M63" s="539"/>
      <c r="N63" s="540"/>
      <c r="O63" s="523" t="s">
        <v>96</v>
      </c>
      <c r="P63" s="524"/>
      <c r="Q63" s="524"/>
      <c r="R63" s="525"/>
      <c r="S63" s="48"/>
      <c r="T63" s="239">
        <v>44796</v>
      </c>
      <c r="U63" s="240"/>
      <c r="V63" s="240"/>
      <c r="W63" s="241"/>
      <c r="X63" s="43"/>
      <c r="Y63" s="18"/>
      <c r="Z63" s="24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38">
        <f>C51</f>
        <v>0</v>
      </c>
      <c r="G64" s="539"/>
      <c r="H64" s="539"/>
      <c r="I64" s="539"/>
      <c r="J64" s="539"/>
      <c r="K64" s="539"/>
      <c r="L64" s="539"/>
      <c r="M64" s="539"/>
      <c r="N64" s="540"/>
      <c r="O64" s="535" t="s">
        <v>96</v>
      </c>
      <c r="P64" s="536"/>
      <c r="Q64" s="536"/>
      <c r="R64" s="537"/>
      <c r="S64" s="50"/>
      <c r="T64" s="239">
        <v>44797</v>
      </c>
      <c r="U64" s="240"/>
      <c r="V64" s="240"/>
      <c r="W64" s="241"/>
      <c r="X64" s="43"/>
      <c r="Y64" s="18"/>
      <c r="Z64" s="24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29" t="s">
        <v>5</v>
      </c>
      <c r="G65" s="248"/>
      <c r="H65" s="248"/>
      <c r="I65" s="248"/>
      <c r="J65" s="248"/>
      <c r="K65" s="248"/>
      <c r="L65" s="248"/>
      <c r="M65" s="248"/>
      <c r="N65" s="230"/>
      <c r="O65" s="244" t="s">
        <v>35</v>
      </c>
      <c r="P65" s="244"/>
      <c r="Q65" s="244"/>
      <c r="R65" s="244"/>
      <c r="S65" s="19"/>
      <c r="T65" s="249" t="s">
        <v>6</v>
      </c>
      <c r="U65" s="249"/>
      <c r="V65" s="249"/>
      <c r="W65" s="249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38">
        <f>C49</f>
        <v>0</v>
      </c>
      <c r="G66" s="539"/>
      <c r="H66" s="539"/>
      <c r="I66" s="539"/>
      <c r="J66" s="539"/>
      <c r="K66" s="539"/>
      <c r="L66" s="539"/>
      <c r="M66" s="539"/>
      <c r="N66" s="540"/>
      <c r="O66" s="523" t="s">
        <v>95</v>
      </c>
      <c r="P66" s="524"/>
      <c r="Q66" s="524"/>
      <c r="R66" s="525"/>
      <c r="S66" s="49"/>
      <c r="T66" s="526">
        <v>44798</v>
      </c>
      <c r="U66" s="526"/>
      <c r="V66" s="526"/>
      <c r="W66" s="526"/>
      <c r="X66" s="43"/>
      <c r="Y66" s="18"/>
      <c r="Z66" s="24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38">
        <f>C47</f>
        <v>0</v>
      </c>
      <c r="G67" s="539"/>
      <c r="H67" s="539"/>
      <c r="I67" s="539"/>
      <c r="J67" s="539"/>
      <c r="K67" s="539"/>
      <c r="L67" s="539"/>
      <c r="M67" s="539"/>
      <c r="N67" s="540"/>
      <c r="O67" s="523" t="s">
        <v>95</v>
      </c>
      <c r="P67" s="524"/>
      <c r="Q67" s="524"/>
      <c r="R67" s="525"/>
      <c r="S67" s="49"/>
      <c r="T67" s="526">
        <v>44798</v>
      </c>
      <c r="U67" s="526"/>
      <c r="V67" s="526"/>
      <c r="W67" s="526"/>
      <c r="X67" s="43"/>
      <c r="Y67" s="18"/>
      <c r="Z67" s="24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29" t="s">
        <v>5</v>
      </c>
      <c r="G68" s="248"/>
      <c r="H68" s="248"/>
      <c r="I68" s="248"/>
      <c r="J68" s="248"/>
      <c r="K68" s="248"/>
      <c r="L68" s="248"/>
      <c r="M68" s="248"/>
      <c r="N68" s="230"/>
      <c r="O68" s="244" t="s">
        <v>35</v>
      </c>
      <c r="P68" s="244"/>
      <c r="Q68" s="244"/>
      <c r="R68" s="244"/>
      <c r="S68" s="19"/>
      <c r="T68" s="249" t="s">
        <v>6</v>
      </c>
      <c r="U68" s="249"/>
      <c r="V68" s="249"/>
      <c r="W68" s="249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22">
        <f>C49</f>
        <v>0</v>
      </c>
      <c r="G69" s="522"/>
      <c r="H69" s="522"/>
      <c r="I69" s="522"/>
      <c r="J69" s="522"/>
      <c r="K69" s="522"/>
      <c r="L69" s="522"/>
      <c r="M69" s="522"/>
      <c r="N69" s="522"/>
      <c r="O69" s="523" t="s">
        <v>95</v>
      </c>
      <c r="P69" s="524"/>
      <c r="Q69" s="524"/>
      <c r="R69" s="525"/>
      <c r="S69" s="49"/>
      <c r="T69" s="526">
        <v>44799</v>
      </c>
      <c r="U69" s="526"/>
      <c r="V69" s="526"/>
      <c r="W69" s="526"/>
      <c r="X69" s="43"/>
      <c r="Y69" s="18"/>
      <c r="Z69" s="24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22">
        <f>C43</f>
        <v>0</v>
      </c>
      <c r="G70" s="522"/>
      <c r="H70" s="522"/>
      <c r="I70" s="522"/>
      <c r="J70" s="522"/>
      <c r="K70" s="522"/>
      <c r="L70" s="522"/>
      <c r="M70" s="522"/>
      <c r="N70" s="522"/>
      <c r="O70" s="535" t="s">
        <v>96</v>
      </c>
      <c r="P70" s="536"/>
      <c r="Q70" s="536"/>
      <c r="R70" s="537"/>
      <c r="S70" s="51"/>
      <c r="T70" s="526">
        <v>44799</v>
      </c>
      <c r="U70" s="526"/>
      <c r="V70" s="526"/>
      <c r="W70" s="526"/>
      <c r="X70" s="43"/>
      <c r="Y70" s="18"/>
      <c r="Z70" s="24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34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80"/>
      <c r="Z72" s="80"/>
      <c r="AA72" s="81"/>
      <c r="AB72" s="80"/>
    </row>
    <row r="73" spans="1:28" s="1" customFormat="1" ht="15" customHeight="1" x14ac:dyDescent="0.3">
      <c r="A73" s="527" t="s">
        <v>12</v>
      </c>
      <c r="B73" s="61"/>
      <c r="C73" s="79" t="s">
        <v>0</v>
      </c>
      <c r="D73" s="79"/>
      <c r="E73" s="528">
        <v>1</v>
      </c>
      <c r="F73" s="528"/>
      <c r="G73" s="528">
        <v>2</v>
      </c>
      <c r="H73" s="528"/>
      <c r="I73" s="528">
        <v>3</v>
      </c>
      <c r="J73" s="528"/>
      <c r="K73" s="528">
        <v>4</v>
      </c>
      <c r="L73" s="52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27"/>
      <c r="B74" s="273">
        <v>1</v>
      </c>
      <c r="C74" s="519"/>
      <c r="D74" s="519"/>
      <c r="E74" s="297"/>
      <c r="F74" s="298"/>
      <c r="G74" s="520"/>
      <c r="H74" s="31"/>
      <c r="I74" s="281"/>
      <c r="J74" s="17"/>
      <c r="K74" s="281"/>
      <c r="L74" s="17"/>
      <c r="M74" s="45"/>
      <c r="N74" s="34"/>
      <c r="O74" s="250">
        <f>P74+Q74</f>
        <v>0</v>
      </c>
      <c r="P74" s="260">
        <f>IF(Y86&gt;AA86,"1")+IF(Y90&gt;AA90,"1")+IF(AA93&gt;Y93,"1")</f>
        <v>0</v>
      </c>
      <c r="Q74" s="260">
        <f>IF(Y86&lt;AA86,"1")+IF(Y90&lt;AA90,"1")+IF(AA93&lt;Y93,"1")</f>
        <v>0</v>
      </c>
      <c r="R74" s="250">
        <v>0</v>
      </c>
      <c r="S74" s="260">
        <v>0</v>
      </c>
      <c r="T74" s="262">
        <f>SUM(H74,J74,L74)</f>
        <v>0</v>
      </c>
      <c r="U74" s="262">
        <f>SUM(H75,J75,L75)</f>
        <v>0</v>
      </c>
      <c r="V74" s="262">
        <f>+T74-U74</f>
        <v>0</v>
      </c>
      <c r="W74" s="287">
        <f>SUM(G74,I74,K74)</f>
        <v>0</v>
      </c>
      <c r="X74" s="250"/>
      <c r="Y74" s="509"/>
      <c r="Z74" s="509"/>
      <c r="AA74" s="513"/>
      <c r="AB74" s="509"/>
    </row>
    <row r="75" spans="1:28" s="1" customFormat="1" ht="17.25" customHeight="1" x14ac:dyDescent="0.3">
      <c r="A75" s="527"/>
      <c r="B75" s="274"/>
      <c r="C75" s="519"/>
      <c r="D75" s="519"/>
      <c r="E75" s="299"/>
      <c r="F75" s="300"/>
      <c r="G75" s="521"/>
      <c r="H75" s="31"/>
      <c r="I75" s="282"/>
      <c r="J75" s="17"/>
      <c r="K75" s="282"/>
      <c r="L75" s="17"/>
      <c r="M75" s="45"/>
      <c r="N75" s="34"/>
      <c r="O75" s="250"/>
      <c r="P75" s="261"/>
      <c r="Q75" s="261"/>
      <c r="R75" s="250"/>
      <c r="S75" s="261"/>
      <c r="T75" s="250"/>
      <c r="U75" s="250"/>
      <c r="V75" s="250"/>
      <c r="W75" s="287"/>
      <c r="X75" s="250"/>
      <c r="Y75" s="509"/>
      <c r="Z75" s="509"/>
      <c r="AA75" s="513"/>
      <c r="AB75" s="509"/>
    </row>
    <row r="76" spans="1:28" s="1" customFormat="1" ht="15" customHeight="1" x14ac:dyDescent="0.3">
      <c r="A76" s="527"/>
      <c r="B76" s="273">
        <v>2</v>
      </c>
      <c r="C76" s="514"/>
      <c r="D76" s="514"/>
      <c r="E76" s="279"/>
      <c r="F76" s="17"/>
      <c r="G76" s="292"/>
      <c r="H76" s="293"/>
      <c r="I76" s="281"/>
      <c r="J76" s="17"/>
      <c r="K76" s="281"/>
      <c r="L76" s="17"/>
      <c r="M76" s="45"/>
      <c r="N76" s="34"/>
      <c r="O76" s="250">
        <f t="shared" ref="O76" si="0">P76+Q76</f>
        <v>0</v>
      </c>
      <c r="P76" s="260">
        <f>IF(Y87&gt;AA87,"1")+IF(AA90&gt;Y90,"1")+IF(Y92&gt;AA92,"1")</f>
        <v>0</v>
      </c>
      <c r="Q76" s="260">
        <f>IF(Y87&lt;AA87,"1")+IF(AA90&lt;Y90,"1")+IF(Y92&lt;AA92,"1")</f>
        <v>0</v>
      </c>
      <c r="R76" s="250">
        <v>0</v>
      </c>
      <c r="S76" s="260">
        <v>0</v>
      </c>
      <c r="T76" s="262">
        <f>SUM(F76,J76,L76)</f>
        <v>0</v>
      </c>
      <c r="U76" s="262">
        <f>SUM(F77,J77,L77)</f>
        <v>0</v>
      </c>
      <c r="V76" s="262">
        <f>+T76-U76</f>
        <v>0</v>
      </c>
      <c r="W76" s="287">
        <f>SUM(E76,I76,K76)</f>
        <v>0</v>
      </c>
      <c r="X76" s="250"/>
      <c r="Y76" s="509"/>
      <c r="Z76" s="509"/>
      <c r="AA76" s="513"/>
      <c r="AB76" s="509"/>
    </row>
    <row r="77" spans="1:28" s="1" customFormat="1" ht="15" customHeight="1" x14ac:dyDescent="0.3">
      <c r="A77" s="527"/>
      <c r="B77" s="274"/>
      <c r="C77" s="514"/>
      <c r="D77" s="514"/>
      <c r="E77" s="280"/>
      <c r="F77" s="17"/>
      <c r="G77" s="294"/>
      <c r="H77" s="295"/>
      <c r="I77" s="282"/>
      <c r="J77" s="17"/>
      <c r="K77" s="282"/>
      <c r="L77" s="17"/>
      <c r="M77" s="45"/>
      <c r="N77" s="34"/>
      <c r="O77" s="250"/>
      <c r="P77" s="261"/>
      <c r="Q77" s="261"/>
      <c r="R77" s="250"/>
      <c r="S77" s="261"/>
      <c r="T77" s="250"/>
      <c r="U77" s="250"/>
      <c r="V77" s="250"/>
      <c r="W77" s="287"/>
      <c r="X77" s="250"/>
      <c r="Y77" s="509"/>
      <c r="Z77" s="509"/>
      <c r="AA77" s="513"/>
      <c r="AB77" s="509"/>
    </row>
    <row r="78" spans="1:28" s="1" customFormat="1" ht="15" customHeight="1" x14ac:dyDescent="0.3">
      <c r="A78" s="527"/>
      <c r="B78" s="273">
        <v>3</v>
      </c>
      <c r="C78" s="514"/>
      <c r="D78" s="514"/>
      <c r="E78" s="279"/>
      <c r="F78" s="17"/>
      <c r="G78" s="281"/>
      <c r="H78" s="17"/>
      <c r="I78" s="292"/>
      <c r="J78" s="293"/>
      <c r="K78" s="281"/>
      <c r="L78" s="17"/>
      <c r="M78" s="45"/>
      <c r="N78" s="34"/>
      <c r="O78" s="250">
        <f t="shared" ref="O78" si="1">P78+Q78</f>
        <v>0</v>
      </c>
      <c r="P78" s="260">
        <f>IF(AA87&gt;Y87,"1")+IF(AA89&gt;Y89,"1")+IF(AA93&gt;Y93,"1")</f>
        <v>0</v>
      </c>
      <c r="Q78" s="260">
        <f>IF(AA87&lt;Y87,"1")+IF(AA89&lt;Y89,"1")+IF(AA93&lt;Y93,"1")</f>
        <v>0</v>
      </c>
      <c r="R78" s="250">
        <v>0</v>
      </c>
      <c r="S78" s="260">
        <v>0</v>
      </c>
      <c r="T78" s="262">
        <f>SUM(F78,H78,L78)</f>
        <v>0</v>
      </c>
      <c r="U78" s="262">
        <f>SUM(F79,H79,L79)</f>
        <v>0</v>
      </c>
      <c r="V78" s="262">
        <f>+T78-U78</f>
        <v>0</v>
      </c>
      <c r="W78" s="287">
        <f>SUM(E78,G78,K78)</f>
        <v>0</v>
      </c>
      <c r="X78" s="250"/>
      <c r="Y78" s="509"/>
      <c r="Z78" s="509"/>
      <c r="AA78" s="513"/>
      <c r="AB78" s="509"/>
    </row>
    <row r="79" spans="1:28" s="1" customFormat="1" ht="15" customHeight="1" x14ac:dyDescent="0.3">
      <c r="A79" s="527"/>
      <c r="B79" s="274"/>
      <c r="C79" s="514"/>
      <c r="D79" s="514"/>
      <c r="E79" s="280"/>
      <c r="F79" s="17"/>
      <c r="G79" s="282"/>
      <c r="H79" s="17"/>
      <c r="I79" s="294"/>
      <c r="J79" s="295"/>
      <c r="K79" s="282"/>
      <c r="L79" s="17"/>
      <c r="M79" s="45"/>
      <c r="N79" s="34"/>
      <c r="O79" s="250"/>
      <c r="P79" s="261"/>
      <c r="Q79" s="261"/>
      <c r="R79" s="250"/>
      <c r="S79" s="261"/>
      <c r="T79" s="250"/>
      <c r="U79" s="250"/>
      <c r="V79" s="250"/>
      <c r="W79" s="287"/>
      <c r="X79" s="250"/>
      <c r="Y79" s="509"/>
      <c r="Z79" s="509"/>
      <c r="AA79" s="513"/>
      <c r="AB79" s="509"/>
    </row>
    <row r="80" spans="1:28" s="1" customFormat="1" ht="15" hidden="1" customHeight="1" x14ac:dyDescent="0.3">
      <c r="A80" s="527"/>
      <c r="B80" s="273">
        <v>4</v>
      </c>
      <c r="C80" s="514"/>
      <c r="D80" s="514"/>
      <c r="E80" s="279"/>
      <c r="F80" s="17"/>
      <c r="G80" s="281"/>
      <c r="H80" s="17"/>
      <c r="I80" s="281"/>
      <c r="J80" s="17"/>
      <c r="K80" s="292"/>
      <c r="L80" s="293"/>
      <c r="M80" s="45"/>
      <c r="N80" s="34"/>
      <c r="O80" s="250">
        <f t="shared" ref="O80" si="2">P80+Q80</f>
        <v>0</v>
      </c>
      <c r="P80" s="260">
        <f>IF(AA86&gt;Y86,"1")+IF(Y89&gt;AA89,"1")+IF(AA92&gt;Y92,"1")</f>
        <v>0</v>
      </c>
      <c r="Q80" s="260">
        <f>IF(AA86&lt;Y86,"1")+IF(Y89&lt;AA89,"1")+IF(AA92&lt;Y92,"1")</f>
        <v>0</v>
      </c>
      <c r="R80" s="250">
        <v>0</v>
      </c>
      <c r="S80" s="260">
        <v>0</v>
      </c>
      <c r="T80" s="262">
        <f>SUM(F80,H80,J80)</f>
        <v>0</v>
      </c>
      <c r="U80" s="262">
        <f>SUM(F81,H81,J81)</f>
        <v>0</v>
      </c>
      <c r="V80" s="262">
        <f>+T80-U80</f>
        <v>0</v>
      </c>
      <c r="W80" s="287">
        <f>SUM(E80,G80,I80)</f>
        <v>0</v>
      </c>
      <c r="X80" s="512"/>
      <c r="Y80" s="509"/>
      <c r="Z80" s="509"/>
      <c r="AA80" s="513"/>
      <c r="AB80" s="509"/>
    </row>
    <row r="81" spans="1:28" s="1" customFormat="1" ht="15" hidden="1" customHeight="1" x14ac:dyDescent="0.3">
      <c r="A81" s="527"/>
      <c r="B81" s="274"/>
      <c r="C81" s="514"/>
      <c r="D81" s="514"/>
      <c r="E81" s="280"/>
      <c r="F81" s="17"/>
      <c r="G81" s="282"/>
      <c r="H81" s="17"/>
      <c r="I81" s="282"/>
      <c r="J81" s="17"/>
      <c r="K81" s="294"/>
      <c r="L81" s="295"/>
      <c r="M81" s="45"/>
      <c r="N81" s="34"/>
      <c r="O81" s="250"/>
      <c r="P81" s="261"/>
      <c r="Q81" s="261"/>
      <c r="R81" s="250"/>
      <c r="S81" s="261"/>
      <c r="T81" s="250"/>
      <c r="U81" s="250"/>
      <c r="V81" s="250"/>
      <c r="W81" s="287"/>
      <c r="X81" s="512"/>
      <c r="Y81" s="509"/>
      <c r="Z81" s="509"/>
      <c r="AA81" s="513"/>
      <c r="AB81" s="509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54" t="s">
        <v>114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10" t="s">
        <v>2</v>
      </c>
      <c r="Y84" s="510"/>
      <c r="Z84" s="510"/>
      <c r="AA84" s="510"/>
      <c r="AB84" s="25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44" t="s">
        <v>5</v>
      </c>
      <c r="G85" s="244"/>
      <c r="H85" s="244"/>
      <c r="I85" s="244"/>
      <c r="J85" s="244"/>
      <c r="K85" s="244"/>
      <c r="L85" s="244"/>
      <c r="M85" s="19"/>
      <c r="N85" s="19"/>
      <c r="O85" s="244" t="s">
        <v>35</v>
      </c>
      <c r="P85" s="244"/>
      <c r="Q85" s="244"/>
      <c r="R85" s="244"/>
      <c r="S85" s="19"/>
      <c r="T85" s="244" t="s">
        <v>6</v>
      </c>
      <c r="U85" s="244"/>
      <c r="V85" s="244"/>
      <c r="W85" s="24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30">
        <f>C80</f>
        <v>0</v>
      </c>
      <c r="G86" s="530"/>
      <c r="H86" s="530"/>
      <c r="I86" s="530"/>
      <c r="J86" s="530"/>
      <c r="K86" s="530"/>
      <c r="L86" s="530"/>
      <c r="M86" s="74"/>
      <c r="N86" s="44"/>
      <c r="O86" s="523" t="s">
        <v>96</v>
      </c>
      <c r="P86" s="524"/>
      <c r="Q86" s="524"/>
      <c r="R86" s="525"/>
      <c r="S86" s="48"/>
      <c r="T86" s="239">
        <v>44790</v>
      </c>
      <c r="U86" s="240"/>
      <c r="V86" s="240"/>
      <c r="W86" s="241"/>
      <c r="X86" s="41"/>
      <c r="Y86" s="35"/>
      <c r="Z86" s="506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30">
        <f>C78</f>
        <v>0</v>
      </c>
      <c r="G87" s="530"/>
      <c r="H87" s="530"/>
      <c r="I87" s="530"/>
      <c r="J87" s="530"/>
      <c r="K87" s="530"/>
      <c r="L87" s="530"/>
      <c r="M87" s="74"/>
      <c r="N87" s="44"/>
      <c r="O87" s="523" t="s">
        <v>96</v>
      </c>
      <c r="P87" s="524"/>
      <c r="Q87" s="524"/>
      <c r="R87" s="525"/>
      <c r="S87" s="48"/>
      <c r="T87" s="239">
        <v>44790</v>
      </c>
      <c r="U87" s="240"/>
      <c r="V87" s="240"/>
      <c r="W87" s="241"/>
      <c r="X87" s="41"/>
      <c r="Y87" s="35"/>
      <c r="Z87" s="506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11" t="s">
        <v>5</v>
      </c>
      <c r="G88" s="511"/>
      <c r="H88" s="511"/>
      <c r="I88" s="511"/>
      <c r="J88" s="511"/>
      <c r="K88" s="511"/>
      <c r="L88" s="511"/>
      <c r="M88" s="19"/>
      <c r="N88" s="19"/>
      <c r="O88" s="244" t="s">
        <v>35</v>
      </c>
      <c r="P88" s="244"/>
      <c r="Q88" s="244"/>
      <c r="R88" s="244"/>
      <c r="S88" s="19"/>
      <c r="T88" s="249" t="s">
        <v>6</v>
      </c>
      <c r="U88" s="249"/>
      <c r="V88" s="249"/>
      <c r="W88" s="249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22">
        <f>C78</f>
        <v>0</v>
      </c>
      <c r="G89" s="522"/>
      <c r="H89" s="522"/>
      <c r="I89" s="522"/>
      <c r="J89" s="522"/>
      <c r="K89" s="522"/>
      <c r="L89" s="522"/>
      <c r="M89" s="44"/>
      <c r="N89" s="44"/>
      <c r="O89" s="523" t="s">
        <v>95</v>
      </c>
      <c r="P89" s="524"/>
      <c r="Q89" s="524"/>
      <c r="R89" s="525"/>
      <c r="S89" s="49"/>
      <c r="T89" s="526">
        <v>44795</v>
      </c>
      <c r="U89" s="526"/>
      <c r="V89" s="526"/>
      <c r="W89" s="526"/>
      <c r="X89" s="41"/>
      <c r="Y89" s="35"/>
      <c r="Z89" s="506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22">
        <f>C76</f>
        <v>0</v>
      </c>
      <c r="G90" s="522"/>
      <c r="H90" s="522"/>
      <c r="I90" s="522"/>
      <c r="J90" s="522"/>
      <c r="K90" s="522"/>
      <c r="L90" s="522"/>
      <c r="M90" s="44"/>
      <c r="N90" s="44"/>
      <c r="O90" s="523" t="s">
        <v>95</v>
      </c>
      <c r="P90" s="524"/>
      <c r="Q90" s="524"/>
      <c r="R90" s="525"/>
      <c r="S90" s="49"/>
      <c r="T90" s="526">
        <v>44795</v>
      </c>
      <c r="U90" s="526"/>
      <c r="V90" s="526"/>
      <c r="W90" s="526"/>
      <c r="X90" s="41"/>
      <c r="Y90" s="35"/>
      <c r="Z90" s="506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11" t="s">
        <v>5</v>
      </c>
      <c r="G91" s="511"/>
      <c r="H91" s="511"/>
      <c r="I91" s="511"/>
      <c r="J91" s="511"/>
      <c r="K91" s="511"/>
      <c r="L91" s="511"/>
      <c r="M91" s="19"/>
      <c r="N91" s="19"/>
      <c r="O91" s="244" t="s">
        <v>97</v>
      </c>
      <c r="P91" s="244"/>
      <c r="Q91" s="244"/>
      <c r="R91" s="244"/>
      <c r="S91" s="19"/>
      <c r="T91" s="249" t="s">
        <v>6</v>
      </c>
      <c r="U91" s="249"/>
      <c r="V91" s="249"/>
      <c r="W91" s="249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01">
        <f>C80</f>
        <v>0</v>
      </c>
      <c r="G92" s="501"/>
      <c r="H92" s="501"/>
      <c r="I92" s="501"/>
      <c r="J92" s="501"/>
      <c r="K92" s="501"/>
      <c r="L92" s="501"/>
      <c r="M92" s="71"/>
      <c r="N92" s="71"/>
      <c r="O92" s="531" t="s">
        <v>96</v>
      </c>
      <c r="P92" s="532"/>
      <c r="Q92" s="532"/>
      <c r="R92" s="533"/>
      <c r="S92" s="78"/>
      <c r="T92" s="503">
        <v>44790</v>
      </c>
      <c r="U92" s="504"/>
      <c r="V92" s="504"/>
      <c r="W92" s="505"/>
      <c r="X92" s="41"/>
      <c r="Y92" s="35"/>
      <c r="Z92" s="506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07">
        <f>C74</f>
        <v>0</v>
      </c>
      <c r="G93" s="507"/>
      <c r="H93" s="507"/>
      <c r="I93" s="507"/>
      <c r="J93" s="507"/>
      <c r="K93" s="507"/>
      <c r="L93" s="507"/>
      <c r="M93" s="73"/>
      <c r="N93" s="44"/>
      <c r="O93" s="508" t="s">
        <v>96</v>
      </c>
      <c r="P93" s="508"/>
      <c r="Q93" s="508"/>
      <c r="R93" s="508"/>
      <c r="S93" s="76"/>
      <c r="T93" s="239">
        <v>44797</v>
      </c>
      <c r="U93" s="240"/>
      <c r="V93" s="240"/>
      <c r="W93" s="241"/>
      <c r="X93" s="41"/>
      <c r="Y93" s="35"/>
      <c r="Z93" s="506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54" t="s">
        <v>113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27" t="s">
        <v>12</v>
      </c>
      <c r="B98" s="61"/>
      <c r="C98" s="79" t="s">
        <v>0</v>
      </c>
      <c r="D98" s="79"/>
      <c r="E98" s="528">
        <v>1</v>
      </c>
      <c r="F98" s="528"/>
      <c r="G98" s="528">
        <v>2</v>
      </c>
      <c r="H98" s="528"/>
      <c r="I98" s="528">
        <v>3</v>
      </c>
      <c r="J98" s="528"/>
      <c r="K98" s="528"/>
      <c r="L98" s="52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27"/>
      <c r="B99" s="273">
        <v>1</v>
      </c>
      <c r="C99" s="519"/>
      <c r="D99" s="519"/>
      <c r="E99" s="297"/>
      <c r="F99" s="298"/>
      <c r="G99" s="520"/>
      <c r="H99" s="31"/>
      <c r="I99" s="281"/>
      <c r="J99" s="17"/>
      <c r="K99" s="515"/>
      <c r="L99" s="516"/>
      <c r="M99" s="45"/>
      <c r="N99" s="34"/>
      <c r="O99" s="250">
        <f>P99+Q99</f>
        <v>0</v>
      </c>
      <c r="P99" s="260">
        <f>IF(Y111&gt;AA111,"1")+IF(Y115&gt;AA115,"1")+IF(AA118&gt;Y118,"1")</f>
        <v>0</v>
      </c>
      <c r="Q99" s="260">
        <f>IF(Y111&lt;AA111,"1")+IF(Y115&lt;AA115,"1")+IF(AA118&lt;Y118,"1")</f>
        <v>0</v>
      </c>
      <c r="R99" s="250">
        <v>0</v>
      </c>
      <c r="S99" s="260">
        <v>0</v>
      </c>
      <c r="T99" s="262">
        <f>SUM(H99,J99,L99)</f>
        <v>0</v>
      </c>
      <c r="U99" s="262">
        <f>SUM(H100,J100,L100)</f>
        <v>0</v>
      </c>
      <c r="V99" s="262">
        <f>+T99-U99</f>
        <v>0</v>
      </c>
      <c r="W99" s="287">
        <f>SUM(G99,I99,K99)</f>
        <v>0</v>
      </c>
      <c r="X99" s="250"/>
      <c r="Y99" s="509"/>
      <c r="Z99" s="509"/>
      <c r="AA99" s="513"/>
      <c r="AB99" s="509"/>
    </row>
    <row r="100" spans="1:28" s="1" customFormat="1" ht="17.25" hidden="1" customHeight="1" x14ac:dyDescent="0.3">
      <c r="A100" s="527"/>
      <c r="B100" s="274"/>
      <c r="C100" s="519"/>
      <c r="D100" s="519"/>
      <c r="E100" s="299"/>
      <c r="F100" s="300"/>
      <c r="G100" s="521"/>
      <c r="H100" s="31"/>
      <c r="I100" s="282"/>
      <c r="J100" s="17"/>
      <c r="K100" s="517"/>
      <c r="L100" s="518"/>
      <c r="M100" s="45"/>
      <c r="N100" s="34"/>
      <c r="O100" s="250"/>
      <c r="P100" s="261"/>
      <c r="Q100" s="261"/>
      <c r="R100" s="250"/>
      <c r="S100" s="261"/>
      <c r="T100" s="250"/>
      <c r="U100" s="250"/>
      <c r="V100" s="250"/>
      <c r="W100" s="287"/>
      <c r="X100" s="250"/>
      <c r="Y100" s="509"/>
      <c r="Z100" s="509"/>
      <c r="AA100" s="513"/>
      <c r="AB100" s="509"/>
    </row>
    <row r="101" spans="1:28" s="1" customFormat="1" ht="15" hidden="1" customHeight="1" x14ac:dyDescent="0.3">
      <c r="A101" s="527"/>
      <c r="B101" s="273">
        <v>2</v>
      </c>
      <c r="C101" s="514"/>
      <c r="D101" s="514"/>
      <c r="E101" s="279"/>
      <c r="F101" s="17"/>
      <c r="G101" s="292"/>
      <c r="H101" s="293"/>
      <c r="I101" s="281"/>
      <c r="J101" s="17"/>
      <c r="K101" s="515"/>
      <c r="L101" s="516"/>
      <c r="M101" s="45"/>
      <c r="N101" s="34"/>
      <c r="O101" s="250">
        <f t="shared" ref="O101" si="3">P101+Q101</f>
        <v>0</v>
      </c>
      <c r="P101" s="260">
        <f>IF(Y112&gt;AA112,"1")+IF(AA115&gt;Y115,"1")+IF(Y117&gt;AA117,"1")</f>
        <v>0</v>
      </c>
      <c r="Q101" s="260">
        <f>IF(Y112&lt;AA112,"1")+IF(AA115&lt;Y115,"1")+IF(Y117&lt;AA117,"1")</f>
        <v>0</v>
      </c>
      <c r="R101" s="250">
        <v>0</v>
      </c>
      <c r="S101" s="260">
        <v>0</v>
      </c>
      <c r="T101" s="262">
        <f>SUM(F101,J101,L101)</f>
        <v>0</v>
      </c>
      <c r="U101" s="262">
        <f>SUM(F102,J102,L102)</f>
        <v>0</v>
      </c>
      <c r="V101" s="262">
        <f>+T101-U101</f>
        <v>0</v>
      </c>
      <c r="W101" s="287">
        <f>SUM(E101,I101,K101)</f>
        <v>0</v>
      </c>
      <c r="X101" s="250"/>
      <c r="Y101" s="509"/>
      <c r="Z101" s="509"/>
      <c r="AA101" s="513"/>
      <c r="AB101" s="509"/>
    </row>
    <row r="102" spans="1:28" s="1" customFormat="1" ht="15" hidden="1" customHeight="1" x14ac:dyDescent="0.3">
      <c r="A102" s="527"/>
      <c r="B102" s="274"/>
      <c r="C102" s="514"/>
      <c r="D102" s="514"/>
      <c r="E102" s="280"/>
      <c r="F102" s="17"/>
      <c r="G102" s="294"/>
      <c r="H102" s="295"/>
      <c r="I102" s="282"/>
      <c r="J102" s="17"/>
      <c r="K102" s="517"/>
      <c r="L102" s="518"/>
      <c r="M102" s="45"/>
      <c r="N102" s="34"/>
      <c r="O102" s="250"/>
      <c r="P102" s="261"/>
      <c r="Q102" s="261"/>
      <c r="R102" s="250"/>
      <c r="S102" s="261"/>
      <c r="T102" s="250"/>
      <c r="U102" s="250"/>
      <c r="V102" s="250"/>
      <c r="W102" s="287"/>
      <c r="X102" s="250"/>
      <c r="Y102" s="509"/>
      <c r="Z102" s="509"/>
      <c r="AA102" s="513"/>
      <c r="AB102" s="509"/>
    </row>
    <row r="103" spans="1:28" s="1" customFormat="1" ht="15" hidden="1" customHeight="1" x14ac:dyDescent="0.3">
      <c r="A103" s="527"/>
      <c r="B103" s="273">
        <v>3</v>
      </c>
      <c r="C103" s="514"/>
      <c r="D103" s="514"/>
      <c r="E103" s="279"/>
      <c r="F103" s="17"/>
      <c r="G103" s="281"/>
      <c r="H103" s="17"/>
      <c r="I103" s="292"/>
      <c r="J103" s="293"/>
      <c r="K103" s="515"/>
      <c r="L103" s="516"/>
      <c r="M103" s="45"/>
      <c r="N103" s="34"/>
      <c r="O103" s="250">
        <f t="shared" ref="O103" si="4">P103+Q103</f>
        <v>0</v>
      </c>
      <c r="P103" s="260">
        <f>IF(AA112&gt;Y112,"1")+IF(AA114&gt;Y114,"1")+IF(AA118&gt;Y118,"1")</f>
        <v>0</v>
      </c>
      <c r="Q103" s="260">
        <f>IF(AA112&lt;Y112,"1")+IF(AA114&lt;Y114,"1")+IF(AA118&lt;Y118,"1")</f>
        <v>0</v>
      </c>
      <c r="R103" s="250">
        <v>0</v>
      </c>
      <c r="S103" s="260">
        <v>0</v>
      </c>
      <c r="T103" s="262">
        <f>SUM(F103,H103,L103)</f>
        <v>0</v>
      </c>
      <c r="U103" s="262">
        <f>SUM(F104,H104,L104)</f>
        <v>0</v>
      </c>
      <c r="V103" s="262">
        <f>+T103-U103</f>
        <v>0</v>
      </c>
      <c r="W103" s="287">
        <f>SUM(E103,G103,K103)</f>
        <v>0</v>
      </c>
      <c r="X103" s="250"/>
      <c r="Y103" s="509"/>
      <c r="Z103" s="509"/>
      <c r="AA103" s="513"/>
      <c r="AB103" s="509"/>
    </row>
    <row r="104" spans="1:28" s="1" customFormat="1" ht="15" hidden="1" customHeight="1" x14ac:dyDescent="0.3">
      <c r="A104" s="527"/>
      <c r="B104" s="274"/>
      <c r="C104" s="514"/>
      <c r="D104" s="514"/>
      <c r="E104" s="280"/>
      <c r="F104" s="17"/>
      <c r="G104" s="282"/>
      <c r="H104" s="17"/>
      <c r="I104" s="294"/>
      <c r="J104" s="295"/>
      <c r="K104" s="517"/>
      <c r="L104" s="518"/>
      <c r="M104" s="45"/>
      <c r="N104" s="34"/>
      <c r="O104" s="250"/>
      <c r="P104" s="261"/>
      <c r="Q104" s="261"/>
      <c r="R104" s="250"/>
      <c r="S104" s="261"/>
      <c r="T104" s="250"/>
      <c r="U104" s="250"/>
      <c r="V104" s="250"/>
      <c r="W104" s="287"/>
      <c r="X104" s="250"/>
      <c r="Y104" s="509"/>
      <c r="Z104" s="509"/>
      <c r="AA104" s="513"/>
      <c r="AB104" s="509"/>
    </row>
    <row r="105" spans="1:28" s="1" customFormat="1" ht="15" hidden="1" customHeight="1" x14ac:dyDescent="0.3">
      <c r="A105" s="527"/>
      <c r="B105" s="273">
        <v>4</v>
      </c>
      <c r="C105" s="514"/>
      <c r="D105" s="514"/>
      <c r="E105" s="279"/>
      <c r="F105" s="17"/>
      <c r="G105" s="281"/>
      <c r="H105" s="17"/>
      <c r="I105" s="281"/>
      <c r="J105" s="17"/>
      <c r="K105" s="292"/>
      <c r="L105" s="293"/>
      <c r="M105" s="45"/>
      <c r="N105" s="34"/>
      <c r="O105" s="250">
        <f t="shared" ref="O105" si="5">P105+Q105</f>
        <v>0</v>
      </c>
      <c r="P105" s="260">
        <f>IF(AA111&gt;Y111,"1")+IF(Y114&gt;AA114,"1")+IF(AA117&gt;Y117,"1")</f>
        <v>0</v>
      </c>
      <c r="Q105" s="260">
        <f>IF(AA111&lt;Y111,"1")+IF(Y114&lt;AA114,"1")+IF(AA117&lt;Y117,"1")</f>
        <v>0</v>
      </c>
      <c r="R105" s="250">
        <v>0</v>
      </c>
      <c r="S105" s="260">
        <v>0</v>
      </c>
      <c r="T105" s="262">
        <f>SUM(F105,H105,J105)</f>
        <v>0</v>
      </c>
      <c r="U105" s="262">
        <f>SUM(F106,H106,J106)</f>
        <v>0</v>
      </c>
      <c r="V105" s="262">
        <f>+T105-U105</f>
        <v>0</v>
      </c>
      <c r="W105" s="287">
        <f>SUM(E105,G105,I105)</f>
        <v>0</v>
      </c>
      <c r="X105" s="512"/>
      <c r="Y105" s="509"/>
      <c r="Z105" s="509"/>
      <c r="AA105" s="513"/>
      <c r="AB105" s="509"/>
    </row>
    <row r="106" spans="1:28" s="1" customFormat="1" ht="15" hidden="1" customHeight="1" x14ac:dyDescent="0.3">
      <c r="A106" s="527"/>
      <c r="B106" s="274"/>
      <c r="C106" s="514"/>
      <c r="D106" s="514"/>
      <c r="E106" s="280"/>
      <c r="F106" s="17"/>
      <c r="G106" s="282"/>
      <c r="H106" s="17"/>
      <c r="I106" s="282"/>
      <c r="J106" s="17"/>
      <c r="K106" s="294"/>
      <c r="L106" s="295"/>
      <c r="M106" s="45"/>
      <c r="N106" s="34"/>
      <c r="O106" s="250"/>
      <c r="P106" s="261"/>
      <c r="Q106" s="261"/>
      <c r="R106" s="250"/>
      <c r="S106" s="261"/>
      <c r="T106" s="250"/>
      <c r="U106" s="250"/>
      <c r="V106" s="250"/>
      <c r="W106" s="287"/>
      <c r="X106" s="512"/>
      <c r="Y106" s="509"/>
      <c r="Z106" s="509"/>
      <c r="AA106" s="513"/>
      <c r="AB106" s="509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54" t="s">
        <v>114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10" t="s">
        <v>2</v>
      </c>
      <c r="Y109" s="510"/>
      <c r="Z109" s="510"/>
      <c r="AA109" s="510"/>
      <c r="AB109" s="25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44" t="s">
        <v>5</v>
      </c>
      <c r="G110" s="244"/>
      <c r="H110" s="244"/>
      <c r="I110" s="244"/>
      <c r="J110" s="244"/>
      <c r="K110" s="244"/>
      <c r="L110" s="244"/>
      <c r="M110" s="19"/>
      <c r="N110" s="19"/>
      <c r="O110" s="244" t="s">
        <v>35</v>
      </c>
      <c r="P110" s="244"/>
      <c r="Q110" s="244"/>
      <c r="R110" s="244"/>
      <c r="S110" s="19"/>
      <c r="T110" s="244" t="s">
        <v>6</v>
      </c>
      <c r="U110" s="244"/>
      <c r="V110" s="244"/>
      <c r="W110" s="24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30">
        <f>C105</f>
        <v>0</v>
      </c>
      <c r="G111" s="530"/>
      <c r="H111" s="530"/>
      <c r="I111" s="530"/>
      <c r="J111" s="530"/>
      <c r="K111" s="530"/>
      <c r="L111" s="530"/>
      <c r="M111" s="74"/>
      <c r="N111" s="44"/>
      <c r="O111" s="523" t="s">
        <v>96</v>
      </c>
      <c r="P111" s="524"/>
      <c r="Q111" s="524"/>
      <c r="R111" s="525"/>
      <c r="S111" s="48"/>
      <c r="T111" s="239">
        <v>44790</v>
      </c>
      <c r="U111" s="240"/>
      <c r="V111" s="240"/>
      <c r="W111" s="241"/>
      <c r="X111" s="41"/>
      <c r="Y111" s="35"/>
      <c r="Z111" s="506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30">
        <f>C103</f>
        <v>0</v>
      </c>
      <c r="G112" s="530"/>
      <c r="H112" s="530"/>
      <c r="I112" s="530"/>
      <c r="J112" s="530"/>
      <c r="K112" s="530"/>
      <c r="L112" s="530"/>
      <c r="M112" s="74"/>
      <c r="N112" s="44"/>
      <c r="O112" s="523" t="s">
        <v>96</v>
      </c>
      <c r="P112" s="524"/>
      <c r="Q112" s="524"/>
      <c r="R112" s="525"/>
      <c r="S112" s="48"/>
      <c r="T112" s="239">
        <v>44790</v>
      </c>
      <c r="U112" s="240"/>
      <c r="V112" s="240"/>
      <c r="W112" s="241"/>
      <c r="X112" s="41"/>
      <c r="Y112" s="35"/>
      <c r="Z112" s="506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11" t="s">
        <v>5</v>
      </c>
      <c r="G113" s="511"/>
      <c r="H113" s="511"/>
      <c r="I113" s="511"/>
      <c r="J113" s="511"/>
      <c r="K113" s="511"/>
      <c r="L113" s="511"/>
      <c r="M113" s="19"/>
      <c r="N113" s="19"/>
      <c r="O113" s="244" t="s">
        <v>35</v>
      </c>
      <c r="P113" s="244"/>
      <c r="Q113" s="244"/>
      <c r="R113" s="244"/>
      <c r="S113" s="19"/>
      <c r="T113" s="249" t="s">
        <v>6</v>
      </c>
      <c r="U113" s="249"/>
      <c r="V113" s="249"/>
      <c r="W113" s="249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22">
        <f>C103</f>
        <v>0</v>
      </c>
      <c r="G114" s="522"/>
      <c r="H114" s="522"/>
      <c r="I114" s="522"/>
      <c r="J114" s="522"/>
      <c r="K114" s="522"/>
      <c r="L114" s="522"/>
      <c r="M114" s="44"/>
      <c r="N114" s="44"/>
      <c r="O114" s="523" t="s">
        <v>95</v>
      </c>
      <c r="P114" s="524"/>
      <c r="Q114" s="524"/>
      <c r="R114" s="525"/>
      <c r="S114" s="49"/>
      <c r="T114" s="526">
        <v>44795</v>
      </c>
      <c r="U114" s="526"/>
      <c r="V114" s="526"/>
      <c r="W114" s="526"/>
      <c r="X114" s="41"/>
      <c r="Y114" s="35"/>
      <c r="Z114" s="506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22">
        <f>C101</f>
        <v>0</v>
      </c>
      <c r="G115" s="522"/>
      <c r="H115" s="522"/>
      <c r="I115" s="522"/>
      <c r="J115" s="522"/>
      <c r="K115" s="522"/>
      <c r="L115" s="522"/>
      <c r="M115" s="44"/>
      <c r="N115" s="44"/>
      <c r="O115" s="523" t="s">
        <v>95</v>
      </c>
      <c r="P115" s="524"/>
      <c r="Q115" s="524"/>
      <c r="R115" s="525"/>
      <c r="S115" s="49"/>
      <c r="T115" s="526">
        <v>44795</v>
      </c>
      <c r="U115" s="526"/>
      <c r="V115" s="526"/>
      <c r="W115" s="526"/>
      <c r="X115" s="41"/>
      <c r="Y115" s="35"/>
      <c r="Z115" s="506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11" t="s">
        <v>5</v>
      </c>
      <c r="G116" s="511"/>
      <c r="H116" s="511"/>
      <c r="I116" s="511"/>
      <c r="J116" s="511"/>
      <c r="K116" s="511"/>
      <c r="L116" s="511"/>
      <c r="M116" s="19"/>
      <c r="N116" s="19"/>
      <c r="O116" s="244" t="s">
        <v>97</v>
      </c>
      <c r="P116" s="244"/>
      <c r="Q116" s="244"/>
      <c r="R116" s="244"/>
      <c r="S116" s="19"/>
      <c r="T116" s="249" t="s">
        <v>6</v>
      </c>
      <c r="U116" s="249"/>
      <c r="V116" s="249"/>
      <c r="W116" s="249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01">
        <f>C105</f>
        <v>0</v>
      </c>
      <c r="G117" s="501"/>
      <c r="H117" s="501"/>
      <c r="I117" s="501"/>
      <c r="J117" s="501"/>
      <c r="K117" s="501"/>
      <c r="L117" s="501"/>
      <c r="M117" s="71"/>
      <c r="N117" s="71"/>
      <c r="O117" s="502" t="s">
        <v>96</v>
      </c>
      <c r="P117" s="502"/>
      <c r="Q117" s="502"/>
      <c r="R117" s="502"/>
      <c r="S117" s="83"/>
      <c r="T117" s="503">
        <v>44790</v>
      </c>
      <c r="U117" s="504"/>
      <c r="V117" s="504"/>
      <c r="W117" s="505"/>
      <c r="X117" s="41"/>
      <c r="Y117" s="35"/>
      <c r="Z117" s="506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07">
        <f>C99</f>
        <v>0</v>
      </c>
      <c r="G118" s="507"/>
      <c r="H118" s="507"/>
      <c r="I118" s="507"/>
      <c r="J118" s="507"/>
      <c r="K118" s="507"/>
      <c r="L118" s="507"/>
      <c r="M118" s="73"/>
      <c r="N118" s="44"/>
      <c r="O118" s="508" t="s">
        <v>96</v>
      </c>
      <c r="P118" s="508"/>
      <c r="Q118" s="508"/>
      <c r="R118" s="508"/>
      <c r="S118" s="76"/>
      <c r="T118" s="239">
        <v>44797</v>
      </c>
      <c r="U118" s="240"/>
      <c r="V118" s="240"/>
      <c r="W118" s="241"/>
      <c r="X118" s="41"/>
      <c r="Y118" s="35"/>
      <c r="Z118" s="506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56" t="s">
        <v>56</v>
      </c>
      <c r="E2" s="556"/>
      <c r="F2" s="556"/>
      <c r="G2" s="556"/>
      <c r="H2" s="556"/>
      <c r="I2" s="556"/>
    </row>
    <row r="3" spans="1:9" ht="15.75" thickBot="1" x14ac:dyDescent="0.3">
      <c r="A3" s="557" t="s">
        <v>39</v>
      </c>
      <c r="B3" s="557"/>
    </row>
    <row r="4" spans="1:9" ht="15.75" thickBot="1" x14ac:dyDescent="0.3">
      <c r="A4" s="11">
        <v>1</v>
      </c>
      <c r="B4" s="16" t="s">
        <v>40</v>
      </c>
      <c r="C4" t="s">
        <v>54</v>
      </c>
      <c r="D4" s="558" t="s">
        <v>10</v>
      </c>
      <c r="E4" s="559"/>
      <c r="G4" s="560" t="s">
        <v>11</v>
      </c>
      <c r="H4" s="56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14"/>
      <c r="Q2" s="314"/>
      <c r="R2" s="314"/>
      <c r="S2" s="314"/>
    </row>
    <row r="3" spans="1:31" x14ac:dyDescent="0.3">
      <c r="P3" s="314"/>
      <c r="Q3" s="314"/>
      <c r="R3" s="314"/>
      <c r="S3" s="314"/>
    </row>
    <row r="4" spans="1:31" x14ac:dyDescent="0.3">
      <c r="P4" s="314"/>
      <c r="Q4" s="314"/>
      <c r="R4" s="314"/>
      <c r="S4" s="314"/>
    </row>
    <row r="8" spans="1:31" ht="15" customHeight="1" x14ac:dyDescent="0.3">
      <c r="A8" s="103" t="s">
        <v>225</v>
      </c>
      <c r="B8" s="4"/>
      <c r="V8" s="87" t="s">
        <v>226</v>
      </c>
      <c r="W8" s="87"/>
      <c r="X8" s="87"/>
      <c r="Y8" s="87"/>
      <c r="Z8" s="87"/>
      <c r="AA8" s="87"/>
    </row>
    <row r="9" spans="1:31" ht="21.75" customHeight="1" x14ac:dyDescent="0.3">
      <c r="A9" s="315" t="s">
        <v>129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70" t="s">
        <v>10</v>
      </c>
      <c r="B11" s="58"/>
      <c r="C11" s="284" t="s">
        <v>0</v>
      </c>
      <c r="D11" s="285"/>
      <c r="E11" s="284">
        <v>1</v>
      </c>
      <c r="F11" s="285"/>
      <c r="G11" s="284">
        <v>2</v>
      </c>
      <c r="H11" s="285"/>
      <c r="I11" s="284">
        <v>3</v>
      </c>
      <c r="J11" s="285"/>
      <c r="K11" s="286">
        <v>4</v>
      </c>
      <c r="L11" s="286"/>
      <c r="M11" s="286"/>
      <c r="N11" s="286"/>
      <c r="O11" s="272">
        <v>5</v>
      </c>
      <c r="P11" s="272"/>
      <c r="Q11" s="33"/>
      <c r="R11" s="272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71"/>
      <c r="B12" s="273">
        <v>1</v>
      </c>
      <c r="C12" s="275" t="str">
        <f>SORTEO!F7</f>
        <v xml:space="preserve">AGENCIA PUBLICA DE EMPLEO </v>
      </c>
      <c r="D12" s="276"/>
      <c r="E12" s="297"/>
      <c r="F12" s="298"/>
      <c r="G12" s="312">
        <v>0</v>
      </c>
      <c r="H12" s="147">
        <v>1</v>
      </c>
      <c r="I12" s="290">
        <v>3</v>
      </c>
      <c r="J12" s="146">
        <v>2</v>
      </c>
      <c r="K12" s="296">
        <v>3</v>
      </c>
      <c r="L12" s="146">
        <v>4</v>
      </c>
      <c r="M12" s="283"/>
      <c r="N12" s="17"/>
      <c r="O12" s="259"/>
      <c r="P12" s="86"/>
      <c r="Q12" s="86"/>
      <c r="R12" s="272"/>
      <c r="S12" s="250">
        <v>3</v>
      </c>
      <c r="T12" s="260">
        <v>2</v>
      </c>
      <c r="U12" s="260">
        <v>1</v>
      </c>
      <c r="V12" s="260">
        <v>0</v>
      </c>
      <c r="W12" s="250">
        <v>0</v>
      </c>
      <c r="X12" s="262">
        <f>H12+J12+L12+N12</f>
        <v>7</v>
      </c>
      <c r="Y12" s="262">
        <f>H13+J13+L13+N13</f>
        <v>8</v>
      </c>
      <c r="Z12" s="262">
        <f>+X12-Y12</f>
        <v>-1</v>
      </c>
      <c r="AA12" s="287">
        <f>G12+I12+K12+M12</f>
        <v>6</v>
      </c>
      <c r="AB12" s="303">
        <v>2</v>
      </c>
    </row>
    <row r="13" spans="1:31" ht="15" customHeight="1" x14ac:dyDescent="0.3">
      <c r="A13" s="271"/>
      <c r="B13" s="274"/>
      <c r="C13" s="277"/>
      <c r="D13" s="278"/>
      <c r="E13" s="299"/>
      <c r="F13" s="300"/>
      <c r="G13" s="313"/>
      <c r="H13" s="147">
        <v>5</v>
      </c>
      <c r="I13" s="291"/>
      <c r="J13" s="146">
        <v>1</v>
      </c>
      <c r="K13" s="296"/>
      <c r="L13" s="146">
        <v>2</v>
      </c>
      <c r="M13" s="283"/>
      <c r="N13" s="17"/>
      <c r="O13" s="259"/>
      <c r="P13" s="86"/>
      <c r="Q13" s="86"/>
      <c r="R13" s="272"/>
      <c r="S13" s="250"/>
      <c r="T13" s="261"/>
      <c r="U13" s="261"/>
      <c r="V13" s="261"/>
      <c r="W13" s="250"/>
      <c r="X13" s="250"/>
      <c r="Y13" s="250"/>
      <c r="Z13" s="250"/>
      <c r="AA13" s="287"/>
      <c r="AB13" s="303"/>
    </row>
    <row r="14" spans="1:31" ht="15" customHeight="1" x14ac:dyDescent="0.3">
      <c r="A14" s="271"/>
      <c r="B14" s="273">
        <v>2</v>
      </c>
      <c r="C14" s="275" t="str">
        <f>SORTEO!F8</f>
        <v>INDEPORTES</v>
      </c>
      <c r="D14" s="276"/>
      <c r="E14" s="288">
        <v>3</v>
      </c>
      <c r="F14" s="146">
        <v>5</v>
      </c>
      <c r="G14" s="292"/>
      <c r="H14" s="293"/>
      <c r="I14" s="290">
        <v>3</v>
      </c>
      <c r="J14" s="146">
        <v>3</v>
      </c>
      <c r="K14" s="296">
        <v>3</v>
      </c>
      <c r="L14" s="146">
        <v>3</v>
      </c>
      <c r="M14" s="283"/>
      <c r="N14" s="17"/>
      <c r="O14" s="259"/>
      <c r="P14" s="86"/>
      <c r="Q14" s="86"/>
      <c r="R14" s="272"/>
      <c r="S14" s="250">
        <v>3</v>
      </c>
      <c r="T14" s="260">
        <v>2</v>
      </c>
      <c r="U14" s="260">
        <v>0</v>
      </c>
      <c r="V14" s="260">
        <v>0</v>
      </c>
      <c r="W14" s="250">
        <v>1</v>
      </c>
      <c r="X14" s="262">
        <f>F14+J14+L14+N14</f>
        <v>11</v>
      </c>
      <c r="Y14" s="262">
        <f>F15+J15+L15+N15</f>
        <v>2</v>
      </c>
      <c r="Z14" s="262">
        <f>+X14-Y14</f>
        <v>9</v>
      </c>
      <c r="AA14" s="251">
        <f>E14+I14+K14+M14</f>
        <v>9</v>
      </c>
      <c r="AB14" s="303">
        <v>1</v>
      </c>
    </row>
    <row r="15" spans="1:31" ht="15" customHeight="1" x14ac:dyDescent="0.3">
      <c r="A15" s="271"/>
      <c r="B15" s="274"/>
      <c r="C15" s="277"/>
      <c r="D15" s="278"/>
      <c r="E15" s="289"/>
      <c r="F15" s="146">
        <v>1</v>
      </c>
      <c r="G15" s="294"/>
      <c r="H15" s="295"/>
      <c r="I15" s="291"/>
      <c r="J15" s="146">
        <v>1</v>
      </c>
      <c r="K15" s="296"/>
      <c r="L15" s="146">
        <v>0</v>
      </c>
      <c r="M15" s="283"/>
      <c r="N15" s="17"/>
      <c r="O15" s="259"/>
      <c r="P15" s="86"/>
      <c r="Q15" s="86"/>
      <c r="R15" s="272"/>
      <c r="S15" s="250"/>
      <c r="T15" s="261"/>
      <c r="U15" s="261"/>
      <c r="V15" s="261"/>
      <c r="W15" s="250"/>
      <c r="X15" s="250"/>
      <c r="Y15" s="250"/>
      <c r="Z15" s="250"/>
      <c r="AA15" s="252"/>
      <c r="AB15" s="303"/>
    </row>
    <row r="16" spans="1:31" ht="15" customHeight="1" x14ac:dyDescent="0.3">
      <c r="A16" s="271"/>
      <c r="B16" s="273">
        <v>3</v>
      </c>
      <c r="C16" s="275" t="str">
        <f>SORTEO!F9</f>
        <v>RIESGOS</v>
      </c>
      <c r="D16" s="276"/>
      <c r="E16" s="306">
        <v>0</v>
      </c>
      <c r="F16" s="155">
        <v>1</v>
      </c>
      <c r="G16" s="304">
        <v>0</v>
      </c>
      <c r="H16" s="155">
        <v>1</v>
      </c>
      <c r="I16" s="292"/>
      <c r="J16" s="293"/>
      <c r="K16" s="262">
        <v>3</v>
      </c>
      <c r="L16" s="155">
        <v>3</v>
      </c>
      <c r="M16" s="283"/>
      <c r="N16" s="17"/>
      <c r="O16" s="259"/>
      <c r="P16" s="86"/>
      <c r="Q16" s="86"/>
      <c r="R16" s="272"/>
      <c r="S16" s="250">
        <v>3</v>
      </c>
      <c r="T16" s="260">
        <v>0</v>
      </c>
      <c r="U16" s="260">
        <v>2</v>
      </c>
      <c r="V16" s="260">
        <v>0</v>
      </c>
      <c r="W16" s="250">
        <v>1</v>
      </c>
      <c r="X16" s="262">
        <f>F16+H16+L16+N16</f>
        <v>5</v>
      </c>
      <c r="Y16" s="262">
        <f>F17+H17+L17+N17</f>
        <v>5</v>
      </c>
      <c r="Z16" s="250">
        <f>+X16-Y16</f>
        <v>0</v>
      </c>
      <c r="AA16" s="251">
        <f>E16+G16+K16+M16</f>
        <v>3</v>
      </c>
      <c r="AB16" s="253">
        <v>3</v>
      </c>
    </row>
    <row r="17" spans="1:31" ht="15" customHeight="1" x14ac:dyDescent="0.3">
      <c r="A17" s="271"/>
      <c r="B17" s="274"/>
      <c r="C17" s="277"/>
      <c r="D17" s="278"/>
      <c r="E17" s="307"/>
      <c r="F17" s="155">
        <v>2</v>
      </c>
      <c r="G17" s="305"/>
      <c r="H17" s="155">
        <v>3</v>
      </c>
      <c r="I17" s="294"/>
      <c r="J17" s="295"/>
      <c r="K17" s="262"/>
      <c r="L17" s="155">
        <v>0</v>
      </c>
      <c r="M17" s="283"/>
      <c r="N17" s="17"/>
      <c r="O17" s="259"/>
      <c r="P17" s="86"/>
      <c r="Q17" s="86"/>
      <c r="R17" s="272"/>
      <c r="S17" s="250"/>
      <c r="T17" s="261"/>
      <c r="U17" s="261"/>
      <c r="V17" s="261"/>
      <c r="W17" s="250"/>
      <c r="X17" s="250"/>
      <c r="Y17" s="250"/>
      <c r="Z17" s="250"/>
      <c r="AA17" s="252"/>
      <c r="AB17" s="253"/>
    </row>
    <row r="18" spans="1:31" ht="15" customHeight="1" x14ac:dyDescent="0.3">
      <c r="A18" s="271"/>
      <c r="B18" s="273">
        <v>4</v>
      </c>
      <c r="C18" s="275" t="str">
        <f>SORTEO!F10</f>
        <v>TRANSPORTE Y MOVILIDAD</v>
      </c>
      <c r="D18" s="276"/>
      <c r="E18" s="306">
        <v>0</v>
      </c>
      <c r="F18" s="155">
        <v>2</v>
      </c>
      <c r="G18" s="304">
        <v>0</v>
      </c>
      <c r="H18" s="155">
        <v>0</v>
      </c>
      <c r="I18" s="304">
        <v>0</v>
      </c>
      <c r="J18" s="155">
        <v>0</v>
      </c>
      <c r="K18" s="258"/>
      <c r="L18" s="258"/>
      <c r="M18" s="283"/>
      <c r="N18" s="17"/>
      <c r="O18" s="259"/>
      <c r="P18" s="86"/>
      <c r="Q18" s="86"/>
      <c r="R18" s="272"/>
      <c r="S18" s="250">
        <v>3</v>
      </c>
      <c r="T18" s="260">
        <v>0</v>
      </c>
      <c r="U18" s="260">
        <v>3</v>
      </c>
      <c r="V18" s="260">
        <v>0</v>
      </c>
      <c r="W18" s="250">
        <v>0</v>
      </c>
      <c r="X18" s="262">
        <f>F18+H18+J18+N18</f>
        <v>2</v>
      </c>
      <c r="Y18" s="262">
        <f>F19+H19+J19+N19</f>
        <v>10</v>
      </c>
      <c r="Z18" s="250">
        <f>+X18-Y18</f>
        <v>-8</v>
      </c>
      <c r="AA18" s="251">
        <f>E18+G18+I18+M18</f>
        <v>0</v>
      </c>
      <c r="AB18" s="253">
        <v>4</v>
      </c>
    </row>
    <row r="19" spans="1:31" ht="15" customHeight="1" x14ac:dyDescent="0.3">
      <c r="A19" s="271"/>
      <c r="B19" s="274"/>
      <c r="C19" s="277"/>
      <c r="D19" s="278"/>
      <c r="E19" s="307"/>
      <c r="F19" s="155">
        <v>4</v>
      </c>
      <c r="G19" s="305"/>
      <c r="H19" s="155">
        <v>3</v>
      </c>
      <c r="I19" s="305"/>
      <c r="J19" s="155">
        <v>3</v>
      </c>
      <c r="K19" s="258"/>
      <c r="L19" s="258"/>
      <c r="M19" s="283"/>
      <c r="N19" s="17"/>
      <c r="O19" s="259"/>
      <c r="P19" s="86"/>
      <c r="Q19" s="86"/>
      <c r="R19" s="272"/>
      <c r="S19" s="250"/>
      <c r="T19" s="261"/>
      <c r="U19" s="261"/>
      <c r="V19" s="261"/>
      <c r="W19" s="250"/>
      <c r="X19" s="250"/>
      <c r="Y19" s="250"/>
      <c r="Z19" s="250"/>
      <c r="AA19" s="252"/>
      <c r="AB19" s="253"/>
    </row>
    <row r="20" spans="1:31" ht="16.5" customHeight="1" x14ac:dyDescent="0.3"/>
    <row r="21" spans="1:31" ht="15" customHeight="1" x14ac:dyDescent="0.3">
      <c r="A21" s="254" t="s">
        <v>99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10"/>
      <c r="AC21" s="10"/>
      <c r="AD21" s="39"/>
      <c r="AE21" s="10"/>
    </row>
    <row r="22" spans="1:31" ht="13.5" customHeight="1" x14ac:dyDescent="0.3">
      <c r="A22" s="105"/>
      <c r="B22" s="5"/>
      <c r="AB22" s="255" t="s">
        <v>2</v>
      </c>
      <c r="AC22" s="255"/>
      <c r="AD22" s="255"/>
      <c r="AE22" s="255"/>
    </row>
    <row r="23" spans="1:31" ht="15" customHeight="1" x14ac:dyDescent="0.3">
      <c r="A23" s="106" t="s">
        <v>3</v>
      </c>
      <c r="B23" s="19"/>
      <c r="C23" s="19" t="s">
        <v>4</v>
      </c>
      <c r="D23" s="233"/>
      <c r="E23" s="234"/>
      <c r="F23" s="233" t="s">
        <v>5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34"/>
      <c r="Q23" s="84"/>
      <c r="R23" s="244" t="s">
        <v>35</v>
      </c>
      <c r="S23" s="244"/>
      <c r="T23" s="244"/>
      <c r="U23" s="244"/>
      <c r="V23" s="19"/>
      <c r="W23" s="244" t="s">
        <v>6</v>
      </c>
      <c r="X23" s="244"/>
      <c r="Y23" s="244"/>
      <c r="Z23" s="24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10" t="s">
        <v>9</v>
      </c>
      <c r="E24" s="311"/>
      <c r="F24" s="231" t="str">
        <f>C18</f>
        <v>TRANSPORTE Y MOVILIDAD</v>
      </c>
      <c r="G24" s="235"/>
      <c r="H24" s="235"/>
      <c r="I24" s="235"/>
      <c r="J24" s="235"/>
      <c r="K24" s="235"/>
      <c r="L24" s="235"/>
      <c r="M24" s="235"/>
      <c r="N24" s="235"/>
      <c r="O24" s="235"/>
      <c r="P24" s="232"/>
      <c r="Q24" s="91"/>
      <c r="R24" s="236" t="s">
        <v>137</v>
      </c>
      <c r="S24" s="237"/>
      <c r="T24" s="237"/>
      <c r="U24" s="238"/>
      <c r="V24" s="48"/>
      <c r="W24" s="266">
        <v>45152</v>
      </c>
      <c r="X24" s="267"/>
      <c r="Y24" s="267"/>
      <c r="Z24" s="268"/>
      <c r="AA24" s="242">
        <v>4</v>
      </c>
      <c r="AB24" s="243"/>
      <c r="AC24" s="244" t="s">
        <v>9</v>
      </c>
      <c r="AD24" s="242">
        <v>2</v>
      </c>
      <c r="AE24" s="243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10" t="s">
        <v>101</v>
      </c>
      <c r="E25" s="311"/>
      <c r="F25" s="231" t="str">
        <f>C16</f>
        <v>RIESGOS</v>
      </c>
      <c r="G25" s="235"/>
      <c r="H25" s="235"/>
      <c r="I25" s="235"/>
      <c r="J25" s="235"/>
      <c r="K25" s="235"/>
      <c r="L25" s="235"/>
      <c r="M25" s="235"/>
      <c r="N25" s="235"/>
      <c r="O25" s="235"/>
      <c r="P25" s="232"/>
      <c r="Q25" s="91"/>
      <c r="R25" s="236" t="s">
        <v>137</v>
      </c>
      <c r="S25" s="237"/>
      <c r="T25" s="237"/>
      <c r="U25" s="238"/>
      <c r="V25" s="89"/>
      <c r="W25" s="266">
        <v>45152</v>
      </c>
      <c r="X25" s="267"/>
      <c r="Y25" s="267"/>
      <c r="Z25" s="268"/>
      <c r="AA25" s="242">
        <v>3</v>
      </c>
      <c r="AB25" s="243"/>
      <c r="AC25" s="244"/>
      <c r="AD25" s="242">
        <v>1</v>
      </c>
      <c r="AE25" s="243"/>
    </row>
    <row r="26" spans="1:31" ht="15" customHeight="1" x14ac:dyDescent="0.3">
      <c r="A26" s="106" t="s">
        <v>3</v>
      </c>
      <c r="B26" s="19"/>
      <c r="C26" s="56" t="s">
        <v>4</v>
      </c>
      <c r="D26" s="229"/>
      <c r="E26" s="230"/>
      <c r="F26" s="229" t="s">
        <v>5</v>
      </c>
      <c r="G26" s="248"/>
      <c r="H26" s="248"/>
      <c r="I26" s="248"/>
      <c r="J26" s="248"/>
      <c r="K26" s="248"/>
      <c r="L26" s="248"/>
      <c r="M26" s="248"/>
      <c r="N26" s="248"/>
      <c r="O26" s="248"/>
      <c r="P26" s="230"/>
      <c r="Q26" s="85"/>
      <c r="R26" s="244" t="s">
        <v>35</v>
      </c>
      <c r="S26" s="244"/>
      <c r="T26" s="244"/>
      <c r="U26" s="244"/>
      <c r="V26" s="19"/>
      <c r="W26" s="249" t="s">
        <v>6</v>
      </c>
      <c r="X26" s="249"/>
      <c r="Y26" s="249"/>
      <c r="Z26" s="249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31" t="s">
        <v>9</v>
      </c>
      <c r="E27" s="232"/>
      <c r="F27" s="231" t="str">
        <f>C16</f>
        <v>RIESGOS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2"/>
      <c r="Q27" s="91"/>
      <c r="R27" s="236" t="s">
        <v>138</v>
      </c>
      <c r="S27" s="237"/>
      <c r="T27" s="237"/>
      <c r="U27" s="238"/>
      <c r="V27" s="48"/>
      <c r="W27" s="239">
        <v>45173</v>
      </c>
      <c r="X27" s="240"/>
      <c r="Y27" s="240"/>
      <c r="Z27" s="241"/>
      <c r="AA27" s="242" t="s">
        <v>203</v>
      </c>
      <c r="AB27" s="243"/>
      <c r="AC27" s="256" t="s">
        <v>9</v>
      </c>
      <c r="AD27" s="242">
        <v>3</v>
      </c>
      <c r="AE27" s="243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31" t="s">
        <v>9</v>
      </c>
      <c r="E28" s="232"/>
      <c r="F28" s="231" t="str">
        <f>C14</f>
        <v>INDEPORTES</v>
      </c>
      <c r="G28" s="235"/>
      <c r="H28" s="235"/>
      <c r="I28" s="235"/>
      <c r="J28" s="235"/>
      <c r="K28" s="235"/>
      <c r="L28" s="235"/>
      <c r="M28" s="235"/>
      <c r="N28" s="235"/>
      <c r="O28" s="235"/>
      <c r="P28" s="232"/>
      <c r="Q28" s="91"/>
      <c r="R28" s="236" t="s">
        <v>138</v>
      </c>
      <c r="S28" s="237"/>
      <c r="T28" s="237"/>
      <c r="U28" s="238"/>
      <c r="V28" s="48"/>
      <c r="W28" s="239">
        <v>45160</v>
      </c>
      <c r="X28" s="240"/>
      <c r="Y28" s="240"/>
      <c r="Z28" s="241"/>
      <c r="AA28" s="242">
        <v>1</v>
      </c>
      <c r="AB28" s="243"/>
      <c r="AC28" s="257"/>
      <c r="AD28" s="242">
        <v>5</v>
      </c>
      <c r="AE28" s="243"/>
    </row>
    <row r="29" spans="1:31" ht="15" customHeight="1" x14ac:dyDescent="0.3">
      <c r="A29" s="106" t="s">
        <v>3</v>
      </c>
      <c r="B29" s="19"/>
      <c r="C29" s="56" t="s">
        <v>4</v>
      </c>
      <c r="D29" s="229"/>
      <c r="E29" s="230"/>
      <c r="F29" s="229" t="s">
        <v>5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30"/>
      <c r="Q29" s="85"/>
      <c r="R29" s="244" t="s">
        <v>35</v>
      </c>
      <c r="S29" s="244"/>
      <c r="T29" s="244"/>
      <c r="U29" s="244"/>
      <c r="V29" s="19"/>
      <c r="W29" s="249" t="s">
        <v>6</v>
      </c>
      <c r="X29" s="249"/>
      <c r="Y29" s="249"/>
      <c r="Z29" s="249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31" t="s">
        <v>9</v>
      </c>
      <c r="E30" s="232"/>
      <c r="F30" s="231" t="str">
        <f>C18</f>
        <v>TRANSPORTE Y MOVILIDAD</v>
      </c>
      <c r="G30" s="235"/>
      <c r="H30" s="235"/>
      <c r="I30" s="235"/>
      <c r="J30" s="235"/>
      <c r="K30" s="235"/>
      <c r="L30" s="235"/>
      <c r="M30" s="235"/>
      <c r="N30" s="235"/>
      <c r="O30" s="235"/>
      <c r="P30" s="232"/>
      <c r="Q30" s="91"/>
      <c r="R30" s="236" t="s">
        <v>134</v>
      </c>
      <c r="S30" s="237"/>
      <c r="T30" s="237"/>
      <c r="U30" s="238"/>
      <c r="V30" s="48"/>
      <c r="W30" s="239">
        <v>45166</v>
      </c>
      <c r="X30" s="240"/>
      <c r="Y30" s="240"/>
      <c r="Z30" s="241"/>
      <c r="AA30" s="242">
        <v>3</v>
      </c>
      <c r="AB30" s="243"/>
      <c r="AC30" s="244" t="s">
        <v>9</v>
      </c>
      <c r="AD30" s="242" t="s">
        <v>193</v>
      </c>
      <c r="AE30" s="243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31" t="s">
        <v>9</v>
      </c>
      <c r="E31" s="232"/>
      <c r="F31" s="231" t="str">
        <f>C12</f>
        <v xml:space="preserve">AGENCIA PUBLICA DE EMPLEO </v>
      </c>
      <c r="G31" s="235"/>
      <c r="H31" s="235"/>
      <c r="I31" s="235"/>
      <c r="J31" s="235"/>
      <c r="K31" s="235"/>
      <c r="L31" s="235"/>
      <c r="M31" s="235"/>
      <c r="N31" s="235"/>
      <c r="O31" s="235"/>
      <c r="P31" s="232"/>
      <c r="Q31" s="92"/>
      <c r="R31" s="245" t="s">
        <v>134</v>
      </c>
      <c r="S31" s="246"/>
      <c r="T31" s="246"/>
      <c r="U31" s="247"/>
      <c r="V31" s="50"/>
      <c r="W31" s="239">
        <v>45166</v>
      </c>
      <c r="X31" s="240"/>
      <c r="Y31" s="240"/>
      <c r="Z31" s="241"/>
      <c r="AA31" s="242">
        <v>1</v>
      </c>
      <c r="AB31" s="243"/>
      <c r="AC31" s="244"/>
      <c r="AD31" s="242">
        <v>2</v>
      </c>
      <c r="AE31" s="243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70" t="s">
        <v>11</v>
      </c>
      <c r="B33" s="58"/>
      <c r="C33" s="284" t="s">
        <v>0</v>
      </c>
      <c r="D33" s="285"/>
      <c r="E33" s="284">
        <v>1</v>
      </c>
      <c r="F33" s="285"/>
      <c r="G33" s="284">
        <v>2</v>
      </c>
      <c r="H33" s="285"/>
      <c r="I33" s="284">
        <v>3</v>
      </c>
      <c r="J33" s="285"/>
      <c r="K33" s="286">
        <v>4</v>
      </c>
      <c r="L33" s="286"/>
      <c r="M33" s="286">
        <v>5</v>
      </c>
      <c r="N33" s="286"/>
      <c r="O33" s="272">
        <v>5</v>
      </c>
      <c r="P33" s="272"/>
      <c r="Q33" s="33"/>
      <c r="R33" s="272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71"/>
      <c r="B34" s="273">
        <v>1</v>
      </c>
      <c r="C34" s="275" t="str">
        <f>SORTEO!I7</f>
        <v>CORPORACION SOCIAL</v>
      </c>
      <c r="D34" s="276"/>
      <c r="E34" s="297"/>
      <c r="F34" s="298"/>
      <c r="G34" s="308">
        <v>0</v>
      </c>
      <c r="H34" s="228">
        <v>1</v>
      </c>
      <c r="I34" s="304">
        <v>0</v>
      </c>
      <c r="J34" s="155">
        <v>0</v>
      </c>
      <c r="K34" s="262">
        <v>0</v>
      </c>
      <c r="L34" s="155">
        <v>1</v>
      </c>
      <c r="M34" s="283"/>
      <c r="N34" s="17"/>
      <c r="O34" s="259"/>
      <c r="P34" s="86"/>
      <c r="Q34" s="86"/>
      <c r="R34" s="272"/>
      <c r="S34" s="250">
        <v>3</v>
      </c>
      <c r="T34" s="260">
        <v>0</v>
      </c>
      <c r="U34" s="260">
        <v>3</v>
      </c>
      <c r="V34" s="260">
        <v>0</v>
      </c>
      <c r="W34" s="250">
        <v>0</v>
      </c>
      <c r="X34" s="262">
        <v>2</v>
      </c>
      <c r="Y34" s="262">
        <v>13</v>
      </c>
      <c r="Z34" s="262">
        <f>+X34-Y34</f>
        <v>-11</v>
      </c>
      <c r="AA34" s="287">
        <f>G34+I34+K34+M34</f>
        <v>0</v>
      </c>
      <c r="AB34" s="253">
        <v>4</v>
      </c>
    </row>
    <row r="35" spans="1:31" ht="15" customHeight="1" x14ac:dyDescent="0.3">
      <c r="A35" s="271"/>
      <c r="B35" s="274"/>
      <c r="C35" s="277"/>
      <c r="D35" s="278"/>
      <c r="E35" s="299"/>
      <c r="F35" s="300"/>
      <c r="G35" s="309"/>
      <c r="H35" s="228">
        <v>3</v>
      </c>
      <c r="I35" s="305"/>
      <c r="J35" s="155">
        <v>5</v>
      </c>
      <c r="K35" s="262"/>
      <c r="L35" s="155">
        <v>5</v>
      </c>
      <c r="M35" s="283"/>
      <c r="N35" s="17"/>
      <c r="O35" s="259"/>
      <c r="P35" s="86"/>
      <c r="Q35" s="86"/>
      <c r="R35" s="272"/>
      <c r="S35" s="250"/>
      <c r="T35" s="261"/>
      <c r="U35" s="261"/>
      <c r="V35" s="261"/>
      <c r="W35" s="250"/>
      <c r="X35" s="305"/>
      <c r="Y35" s="250"/>
      <c r="Z35" s="250"/>
      <c r="AA35" s="287"/>
      <c r="AB35" s="253"/>
    </row>
    <row r="36" spans="1:31" ht="15" customHeight="1" x14ac:dyDescent="0.3">
      <c r="A36" s="271"/>
      <c r="B36" s="273">
        <v>2</v>
      </c>
      <c r="C36" s="275" t="str">
        <f>SORTEO!I8</f>
        <v>General</v>
      </c>
      <c r="D36" s="276"/>
      <c r="E36" s="306">
        <v>3</v>
      </c>
      <c r="F36" s="155">
        <v>3</v>
      </c>
      <c r="G36" s="292"/>
      <c r="H36" s="293"/>
      <c r="I36" s="304">
        <v>0</v>
      </c>
      <c r="J36" s="155">
        <v>1</v>
      </c>
      <c r="K36" s="262">
        <v>0</v>
      </c>
      <c r="L36" s="155">
        <v>0</v>
      </c>
      <c r="M36" s="283"/>
      <c r="N36" s="17"/>
      <c r="O36" s="259"/>
      <c r="P36" s="86"/>
      <c r="Q36" s="86"/>
      <c r="R36" s="272"/>
      <c r="S36" s="250">
        <v>3</v>
      </c>
      <c r="T36" s="260">
        <v>1</v>
      </c>
      <c r="U36" s="260">
        <v>2</v>
      </c>
      <c r="V36" s="260">
        <v>0</v>
      </c>
      <c r="W36" s="250">
        <v>0</v>
      </c>
      <c r="X36" s="262">
        <f>F36+J36+L36+N36</f>
        <v>4</v>
      </c>
      <c r="Y36" s="262">
        <f>F37+J37+L37+N37</f>
        <v>8</v>
      </c>
      <c r="Z36" s="262">
        <f>+X36-Y36</f>
        <v>-4</v>
      </c>
      <c r="AA36" s="251">
        <f>E36+I36+K36+M36</f>
        <v>3</v>
      </c>
      <c r="AB36" s="253">
        <v>3</v>
      </c>
    </row>
    <row r="37" spans="1:31" ht="15" customHeight="1" x14ac:dyDescent="0.3">
      <c r="A37" s="271"/>
      <c r="B37" s="274"/>
      <c r="C37" s="277"/>
      <c r="D37" s="278"/>
      <c r="E37" s="307"/>
      <c r="F37" s="155">
        <v>1</v>
      </c>
      <c r="G37" s="294"/>
      <c r="H37" s="295"/>
      <c r="I37" s="305"/>
      <c r="J37" s="155">
        <v>2</v>
      </c>
      <c r="K37" s="262"/>
      <c r="L37" s="155">
        <v>5</v>
      </c>
      <c r="M37" s="283"/>
      <c r="N37" s="17"/>
      <c r="O37" s="259"/>
      <c r="P37" s="86"/>
      <c r="Q37" s="86"/>
      <c r="R37" s="272"/>
      <c r="S37" s="250"/>
      <c r="T37" s="261"/>
      <c r="U37" s="261"/>
      <c r="V37" s="261"/>
      <c r="W37" s="250"/>
      <c r="X37" s="250"/>
      <c r="Y37" s="250"/>
      <c r="Z37" s="250"/>
      <c r="AA37" s="252"/>
      <c r="AB37" s="253"/>
    </row>
    <row r="38" spans="1:31" ht="15" customHeight="1" x14ac:dyDescent="0.3">
      <c r="A38" s="271"/>
      <c r="B38" s="273">
        <v>3</v>
      </c>
      <c r="C38" s="275" t="str">
        <f>SORTEO!I9</f>
        <v>FONDECUN</v>
      </c>
      <c r="D38" s="276"/>
      <c r="E38" s="288">
        <v>3</v>
      </c>
      <c r="F38" s="146">
        <v>5</v>
      </c>
      <c r="G38" s="290">
        <v>3</v>
      </c>
      <c r="H38" s="146">
        <v>2</v>
      </c>
      <c r="I38" s="292"/>
      <c r="J38" s="293"/>
      <c r="K38" s="296">
        <v>1</v>
      </c>
      <c r="L38" s="146">
        <v>1</v>
      </c>
      <c r="M38" s="283"/>
      <c r="N38" s="17"/>
      <c r="O38" s="259"/>
      <c r="P38" s="86"/>
      <c r="Q38" s="86"/>
      <c r="R38" s="272"/>
      <c r="S38" s="250">
        <v>3</v>
      </c>
      <c r="T38" s="260">
        <v>2</v>
      </c>
      <c r="U38" s="260">
        <v>0</v>
      </c>
      <c r="V38" s="260">
        <v>1</v>
      </c>
      <c r="W38" s="250">
        <v>0</v>
      </c>
      <c r="X38" s="262">
        <f>F38+H38+L38+N38</f>
        <v>8</v>
      </c>
      <c r="Y38" s="262">
        <f>F39+H39+L39+N39</f>
        <v>2</v>
      </c>
      <c r="Z38" s="250">
        <f>+X38-Y38</f>
        <v>6</v>
      </c>
      <c r="AA38" s="251">
        <f>E38+G38+K38+M38</f>
        <v>7</v>
      </c>
      <c r="AB38" s="303">
        <v>2</v>
      </c>
    </row>
    <row r="39" spans="1:31" ht="15" customHeight="1" x14ac:dyDescent="0.3">
      <c r="A39" s="271"/>
      <c r="B39" s="274"/>
      <c r="C39" s="277"/>
      <c r="D39" s="278"/>
      <c r="E39" s="289"/>
      <c r="F39" s="146">
        <v>0</v>
      </c>
      <c r="G39" s="291"/>
      <c r="H39" s="146">
        <v>1</v>
      </c>
      <c r="I39" s="294"/>
      <c r="J39" s="295"/>
      <c r="K39" s="296"/>
      <c r="L39" s="146">
        <v>1</v>
      </c>
      <c r="M39" s="283"/>
      <c r="N39" s="17"/>
      <c r="O39" s="259"/>
      <c r="P39" s="86"/>
      <c r="Q39" s="86"/>
      <c r="R39" s="272"/>
      <c r="S39" s="250"/>
      <c r="T39" s="261"/>
      <c r="U39" s="261"/>
      <c r="V39" s="261"/>
      <c r="W39" s="250"/>
      <c r="X39" s="250"/>
      <c r="Y39" s="250"/>
      <c r="Z39" s="250"/>
      <c r="AA39" s="252"/>
      <c r="AB39" s="303"/>
    </row>
    <row r="40" spans="1:31" ht="15" customHeight="1" x14ac:dyDescent="0.3">
      <c r="A40" s="271"/>
      <c r="B40" s="273">
        <v>4</v>
      </c>
      <c r="C40" s="275" t="str">
        <f>SORTEO!I10</f>
        <v>IDECUT</v>
      </c>
      <c r="D40" s="276"/>
      <c r="E40" s="288">
        <v>3</v>
      </c>
      <c r="F40" s="146">
        <v>5</v>
      </c>
      <c r="G40" s="290">
        <v>3</v>
      </c>
      <c r="H40" s="146">
        <v>5</v>
      </c>
      <c r="I40" s="290">
        <v>1</v>
      </c>
      <c r="J40" s="146">
        <v>1</v>
      </c>
      <c r="K40" s="258"/>
      <c r="L40" s="258"/>
      <c r="M40" s="283"/>
      <c r="N40" s="17"/>
      <c r="O40" s="259"/>
      <c r="P40" s="86"/>
      <c r="Q40" s="86"/>
      <c r="R40" s="272"/>
      <c r="S40" s="250">
        <v>3</v>
      </c>
      <c r="T40" s="260">
        <v>2</v>
      </c>
      <c r="U40" s="260">
        <v>0</v>
      </c>
      <c r="V40" s="260">
        <v>1</v>
      </c>
      <c r="W40" s="250">
        <v>0</v>
      </c>
      <c r="X40" s="262">
        <f>F40+H40+J40+N40</f>
        <v>11</v>
      </c>
      <c r="Y40" s="262">
        <f>F41+H41+J41+N41</f>
        <v>2</v>
      </c>
      <c r="Z40" s="250">
        <f>+X40-Y40</f>
        <v>9</v>
      </c>
      <c r="AA40" s="251">
        <f>E40+G40+I40+M40</f>
        <v>7</v>
      </c>
      <c r="AB40" s="303">
        <v>1</v>
      </c>
    </row>
    <row r="41" spans="1:31" ht="15" customHeight="1" x14ac:dyDescent="0.3">
      <c r="A41" s="271"/>
      <c r="B41" s="274"/>
      <c r="C41" s="277"/>
      <c r="D41" s="278"/>
      <c r="E41" s="289"/>
      <c r="F41" s="146">
        <v>1</v>
      </c>
      <c r="G41" s="291"/>
      <c r="H41" s="146">
        <v>0</v>
      </c>
      <c r="I41" s="291"/>
      <c r="J41" s="146">
        <v>1</v>
      </c>
      <c r="K41" s="258"/>
      <c r="L41" s="258"/>
      <c r="M41" s="283"/>
      <c r="N41" s="17"/>
      <c r="O41" s="259"/>
      <c r="P41" s="86"/>
      <c r="Q41" s="86"/>
      <c r="R41" s="272"/>
      <c r="S41" s="250"/>
      <c r="T41" s="261"/>
      <c r="U41" s="261"/>
      <c r="V41" s="261"/>
      <c r="W41" s="250"/>
      <c r="X41" s="250"/>
      <c r="Y41" s="250"/>
      <c r="Z41" s="250"/>
      <c r="AA41" s="252"/>
      <c r="AB41" s="303"/>
    </row>
    <row r="42" spans="1:31" ht="16.5" customHeight="1" x14ac:dyDescent="0.3"/>
    <row r="43" spans="1:31" ht="15" customHeight="1" x14ac:dyDescent="0.3">
      <c r="A43" s="254" t="s">
        <v>100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10"/>
      <c r="AC43" s="10"/>
      <c r="AD43" s="39"/>
      <c r="AE43" s="10"/>
    </row>
    <row r="44" spans="1:31" ht="13.5" customHeight="1" x14ac:dyDescent="0.3">
      <c r="A44" s="105"/>
      <c r="B44" s="5"/>
      <c r="AB44" s="255" t="s">
        <v>2</v>
      </c>
      <c r="AC44" s="255"/>
      <c r="AD44" s="255"/>
      <c r="AE44" s="255"/>
    </row>
    <row r="45" spans="1:31" ht="15" customHeight="1" x14ac:dyDescent="0.3">
      <c r="A45" s="106" t="s">
        <v>3</v>
      </c>
      <c r="B45" s="19"/>
      <c r="C45" s="19" t="s">
        <v>4</v>
      </c>
      <c r="D45" s="233"/>
      <c r="E45" s="234"/>
      <c r="F45" s="233" t="s">
        <v>5</v>
      </c>
      <c r="G45" s="269"/>
      <c r="H45" s="269"/>
      <c r="I45" s="269"/>
      <c r="J45" s="269"/>
      <c r="K45" s="269"/>
      <c r="L45" s="269"/>
      <c r="M45" s="269"/>
      <c r="N45" s="269"/>
      <c r="O45" s="269"/>
      <c r="P45" s="234"/>
      <c r="Q45" s="84"/>
      <c r="R45" s="244" t="s">
        <v>35</v>
      </c>
      <c r="S45" s="244"/>
      <c r="T45" s="244"/>
      <c r="U45" s="244"/>
      <c r="V45" s="19"/>
      <c r="W45" s="244" t="s">
        <v>6</v>
      </c>
      <c r="X45" s="244"/>
      <c r="Y45" s="244"/>
      <c r="Z45" s="24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31"/>
      <c r="E46" s="232"/>
      <c r="F46" s="231" t="str">
        <f>C40</f>
        <v>IDECUT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2"/>
      <c r="Q46" s="91"/>
      <c r="R46" s="236" t="s">
        <v>134</v>
      </c>
      <c r="S46" s="237"/>
      <c r="T46" s="237"/>
      <c r="U46" s="238"/>
      <c r="V46" s="48"/>
      <c r="W46" s="266">
        <v>45153</v>
      </c>
      <c r="X46" s="267"/>
      <c r="Y46" s="267"/>
      <c r="Z46" s="268"/>
      <c r="AA46" s="242">
        <v>1</v>
      </c>
      <c r="AB46" s="243"/>
      <c r="AC46" s="244" t="s">
        <v>9</v>
      </c>
      <c r="AD46" s="242">
        <v>5</v>
      </c>
      <c r="AE46" s="243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31"/>
      <c r="E47" s="232"/>
      <c r="F47" s="231" t="str">
        <f>C38</f>
        <v>FONDECUN</v>
      </c>
      <c r="G47" s="235"/>
      <c r="H47" s="235"/>
      <c r="I47" s="235"/>
      <c r="J47" s="235"/>
      <c r="K47" s="235"/>
      <c r="L47" s="235"/>
      <c r="M47" s="235"/>
      <c r="N47" s="235"/>
      <c r="O47" s="235"/>
      <c r="P47" s="232"/>
      <c r="Q47" s="91"/>
      <c r="R47" s="236" t="s">
        <v>134</v>
      </c>
      <c r="S47" s="237"/>
      <c r="T47" s="237"/>
      <c r="U47" s="238"/>
      <c r="V47" s="89"/>
      <c r="W47" s="266">
        <v>45153</v>
      </c>
      <c r="X47" s="267"/>
      <c r="Y47" s="267"/>
      <c r="Z47" s="268"/>
      <c r="AA47" s="242">
        <v>1</v>
      </c>
      <c r="AB47" s="243"/>
      <c r="AC47" s="244"/>
      <c r="AD47" s="242">
        <v>2</v>
      </c>
      <c r="AE47" s="243"/>
    </row>
    <row r="48" spans="1:31" ht="15" customHeight="1" x14ac:dyDescent="0.3">
      <c r="A48" s="106" t="s">
        <v>3</v>
      </c>
      <c r="B48" s="19"/>
      <c r="C48" s="56" t="s">
        <v>4</v>
      </c>
      <c r="D48" s="229"/>
      <c r="E48" s="230"/>
      <c r="F48" s="229" t="s">
        <v>5</v>
      </c>
      <c r="G48" s="248"/>
      <c r="H48" s="248"/>
      <c r="I48" s="248"/>
      <c r="J48" s="248"/>
      <c r="K48" s="248"/>
      <c r="L48" s="248"/>
      <c r="M48" s="248"/>
      <c r="N48" s="248"/>
      <c r="O48" s="248"/>
      <c r="P48" s="230"/>
      <c r="Q48" s="85"/>
      <c r="R48" s="244" t="s">
        <v>35</v>
      </c>
      <c r="S48" s="244"/>
      <c r="T48" s="244"/>
      <c r="U48" s="244"/>
      <c r="V48" s="19"/>
      <c r="W48" s="249" t="s">
        <v>6</v>
      </c>
      <c r="X48" s="249"/>
      <c r="Y48" s="249"/>
      <c r="Z48" s="249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31"/>
      <c r="E49" s="232"/>
      <c r="F49" s="231" t="str">
        <f>C38</f>
        <v>FONDECUN</v>
      </c>
      <c r="G49" s="235"/>
      <c r="H49" s="235"/>
      <c r="I49" s="235"/>
      <c r="J49" s="235"/>
      <c r="K49" s="235"/>
      <c r="L49" s="235"/>
      <c r="M49" s="235"/>
      <c r="N49" s="235"/>
      <c r="O49" s="235"/>
      <c r="P49" s="232"/>
      <c r="Q49" s="91"/>
      <c r="R49" s="236" t="s">
        <v>138</v>
      </c>
      <c r="S49" s="237"/>
      <c r="T49" s="237"/>
      <c r="U49" s="238"/>
      <c r="V49" s="48"/>
      <c r="W49" s="239">
        <v>45161</v>
      </c>
      <c r="X49" s="240"/>
      <c r="Y49" s="240"/>
      <c r="Z49" s="241"/>
      <c r="AA49" s="242">
        <v>1</v>
      </c>
      <c r="AB49" s="243"/>
      <c r="AC49" s="256" t="s">
        <v>9</v>
      </c>
      <c r="AD49" s="242">
        <v>1</v>
      </c>
      <c r="AE49" s="243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31"/>
      <c r="E50" s="232"/>
      <c r="F50" s="231" t="str">
        <f>C36</f>
        <v>General</v>
      </c>
      <c r="G50" s="235"/>
      <c r="H50" s="235"/>
      <c r="I50" s="235"/>
      <c r="J50" s="235"/>
      <c r="K50" s="235"/>
      <c r="L50" s="235"/>
      <c r="M50" s="235"/>
      <c r="N50" s="235"/>
      <c r="O50" s="235"/>
      <c r="P50" s="232"/>
      <c r="Q50" s="91"/>
      <c r="R50" s="236" t="s">
        <v>138</v>
      </c>
      <c r="S50" s="237"/>
      <c r="T50" s="237"/>
      <c r="U50" s="238"/>
      <c r="V50" s="48"/>
      <c r="W50" s="239">
        <v>45161</v>
      </c>
      <c r="X50" s="240"/>
      <c r="Y50" s="240"/>
      <c r="Z50" s="241"/>
      <c r="AA50" s="242">
        <v>1</v>
      </c>
      <c r="AB50" s="243"/>
      <c r="AC50" s="257"/>
      <c r="AD50" s="242">
        <v>3</v>
      </c>
      <c r="AE50" s="243"/>
    </row>
    <row r="51" spans="1:31" ht="15" customHeight="1" x14ac:dyDescent="0.3">
      <c r="A51" s="106" t="s">
        <v>3</v>
      </c>
      <c r="B51" s="19"/>
      <c r="C51" s="56" t="s">
        <v>4</v>
      </c>
      <c r="D51" s="229"/>
      <c r="E51" s="230"/>
      <c r="F51" s="229" t="s">
        <v>5</v>
      </c>
      <c r="G51" s="248"/>
      <c r="H51" s="248"/>
      <c r="I51" s="248"/>
      <c r="J51" s="248"/>
      <c r="K51" s="248"/>
      <c r="L51" s="248"/>
      <c r="M51" s="248"/>
      <c r="N51" s="248"/>
      <c r="O51" s="248"/>
      <c r="P51" s="230"/>
      <c r="Q51" s="85"/>
      <c r="R51" s="244" t="s">
        <v>35</v>
      </c>
      <c r="S51" s="244"/>
      <c r="T51" s="244"/>
      <c r="U51" s="244"/>
      <c r="V51" s="19"/>
      <c r="W51" s="249" t="s">
        <v>6</v>
      </c>
      <c r="X51" s="249"/>
      <c r="Y51" s="249"/>
      <c r="Z51" s="249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31"/>
      <c r="E52" s="232"/>
      <c r="F52" s="231" t="str">
        <f>C40</f>
        <v>IDECUT</v>
      </c>
      <c r="G52" s="235"/>
      <c r="H52" s="235"/>
      <c r="I52" s="235"/>
      <c r="J52" s="235"/>
      <c r="K52" s="235"/>
      <c r="L52" s="235"/>
      <c r="M52" s="235"/>
      <c r="N52" s="235"/>
      <c r="O52" s="235"/>
      <c r="P52" s="232"/>
      <c r="Q52" s="91"/>
      <c r="R52" s="236" t="s">
        <v>137</v>
      </c>
      <c r="S52" s="237"/>
      <c r="T52" s="237"/>
      <c r="U52" s="238"/>
      <c r="V52" s="48"/>
      <c r="W52" s="239">
        <v>45167</v>
      </c>
      <c r="X52" s="240"/>
      <c r="Y52" s="240"/>
      <c r="Z52" s="241"/>
      <c r="AA52" s="242">
        <v>0</v>
      </c>
      <c r="AB52" s="243"/>
      <c r="AC52" s="244" t="s">
        <v>9</v>
      </c>
      <c r="AD52" s="242">
        <v>5</v>
      </c>
      <c r="AE52" s="243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31"/>
      <c r="E53" s="232"/>
      <c r="F53" s="231" t="str">
        <f>C34</f>
        <v>CORPORACION SOCIAL</v>
      </c>
      <c r="G53" s="235"/>
      <c r="H53" s="235"/>
      <c r="I53" s="235"/>
      <c r="J53" s="235"/>
      <c r="K53" s="235"/>
      <c r="L53" s="235"/>
      <c r="M53" s="235"/>
      <c r="N53" s="235"/>
      <c r="O53" s="235"/>
      <c r="P53" s="232"/>
      <c r="Q53" s="92"/>
      <c r="R53" s="245" t="s">
        <v>137</v>
      </c>
      <c r="S53" s="246"/>
      <c r="T53" s="246"/>
      <c r="U53" s="247"/>
      <c r="V53" s="50"/>
      <c r="W53" s="239">
        <v>45167</v>
      </c>
      <c r="X53" s="240"/>
      <c r="Y53" s="240"/>
      <c r="Z53" s="241"/>
      <c r="AA53" s="242">
        <v>5</v>
      </c>
      <c r="AB53" s="243"/>
      <c r="AC53" s="244"/>
      <c r="AD53" s="242">
        <v>0</v>
      </c>
      <c r="AE53" s="243"/>
    </row>
    <row r="55" spans="1:31" ht="15" customHeight="1" x14ac:dyDescent="0.3">
      <c r="A55" s="270" t="s">
        <v>12</v>
      </c>
      <c r="B55" s="58"/>
      <c r="C55" s="284" t="s">
        <v>0</v>
      </c>
      <c r="D55" s="285"/>
      <c r="E55" s="284">
        <v>1</v>
      </c>
      <c r="F55" s="285"/>
      <c r="G55" s="284">
        <v>2</v>
      </c>
      <c r="H55" s="285"/>
      <c r="I55" s="284">
        <v>3</v>
      </c>
      <c r="J55" s="285"/>
      <c r="K55" s="286">
        <v>4</v>
      </c>
      <c r="L55" s="286"/>
      <c r="M55" s="286">
        <v>5</v>
      </c>
      <c r="N55" s="286"/>
      <c r="O55" s="272">
        <v>5</v>
      </c>
      <c r="P55" s="272"/>
      <c r="Q55" s="33"/>
      <c r="R55" s="272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71"/>
      <c r="B56" s="273">
        <v>1</v>
      </c>
      <c r="C56" s="275" t="str">
        <f>SORTEO!L7</f>
        <v>FUNCION PUBLICA</v>
      </c>
      <c r="D56" s="276"/>
      <c r="E56" s="297"/>
      <c r="F56" s="298"/>
      <c r="G56" s="308">
        <v>0</v>
      </c>
      <c r="H56" s="228">
        <v>0</v>
      </c>
      <c r="I56" s="304">
        <v>1</v>
      </c>
      <c r="J56" s="155">
        <v>1</v>
      </c>
      <c r="K56" s="262">
        <v>0</v>
      </c>
      <c r="L56" s="155">
        <v>0</v>
      </c>
      <c r="M56" s="283"/>
      <c r="N56" s="17"/>
      <c r="O56" s="259"/>
      <c r="P56" s="86"/>
      <c r="Q56" s="86"/>
      <c r="R56" s="272"/>
      <c r="S56" s="250">
        <v>3</v>
      </c>
      <c r="T56" s="260">
        <v>0</v>
      </c>
      <c r="U56" s="260">
        <v>2</v>
      </c>
      <c r="V56" s="260">
        <v>1</v>
      </c>
      <c r="W56" s="250">
        <v>0</v>
      </c>
      <c r="X56" s="262">
        <f>H56+J56+L56+N56</f>
        <v>1</v>
      </c>
      <c r="Y56" s="262">
        <f>H57+J57+L57+N57</f>
        <v>8</v>
      </c>
      <c r="Z56" s="262">
        <f>+X56-Y56</f>
        <v>-7</v>
      </c>
      <c r="AA56" s="287">
        <f>G56+I56+K56+M56</f>
        <v>1</v>
      </c>
      <c r="AB56" s="253">
        <v>4</v>
      </c>
    </row>
    <row r="57" spans="1:31" ht="15" customHeight="1" x14ac:dyDescent="0.3">
      <c r="A57" s="271"/>
      <c r="B57" s="274"/>
      <c r="C57" s="277"/>
      <c r="D57" s="278"/>
      <c r="E57" s="299"/>
      <c r="F57" s="300"/>
      <c r="G57" s="309"/>
      <c r="H57" s="228">
        <v>3</v>
      </c>
      <c r="I57" s="305"/>
      <c r="J57" s="155">
        <v>1</v>
      </c>
      <c r="K57" s="262"/>
      <c r="L57" s="155">
        <v>4</v>
      </c>
      <c r="M57" s="283"/>
      <c r="N57" s="17"/>
      <c r="O57" s="259"/>
      <c r="P57" s="86"/>
      <c r="Q57" s="86"/>
      <c r="R57" s="272"/>
      <c r="S57" s="250"/>
      <c r="T57" s="261"/>
      <c r="U57" s="261"/>
      <c r="V57" s="261"/>
      <c r="W57" s="250"/>
      <c r="X57" s="250"/>
      <c r="Y57" s="250"/>
      <c r="Z57" s="250"/>
      <c r="AA57" s="287"/>
      <c r="AB57" s="253"/>
    </row>
    <row r="58" spans="1:31" ht="15" customHeight="1" x14ac:dyDescent="0.3">
      <c r="A58" s="271"/>
      <c r="B58" s="273">
        <v>2</v>
      </c>
      <c r="C58" s="275" t="str">
        <f>SORTEO!L8</f>
        <v>ICCU</v>
      </c>
      <c r="D58" s="276"/>
      <c r="E58" s="288">
        <v>3</v>
      </c>
      <c r="F58" s="146">
        <v>3</v>
      </c>
      <c r="G58" s="292"/>
      <c r="H58" s="293"/>
      <c r="I58" s="290">
        <v>1</v>
      </c>
      <c r="J58" s="146">
        <v>1</v>
      </c>
      <c r="K58" s="296">
        <v>0</v>
      </c>
      <c r="L58" s="146">
        <v>0</v>
      </c>
      <c r="M58" s="283"/>
      <c r="N58" s="17"/>
      <c r="O58" s="259"/>
      <c r="P58" s="86"/>
      <c r="Q58" s="86"/>
      <c r="R58" s="272"/>
      <c r="S58" s="250">
        <v>3</v>
      </c>
      <c r="T58" s="260">
        <v>1</v>
      </c>
      <c r="U58" s="260">
        <v>1</v>
      </c>
      <c r="V58" s="260">
        <v>1</v>
      </c>
      <c r="W58" s="250">
        <v>0</v>
      </c>
      <c r="X58" s="262">
        <v>4</v>
      </c>
      <c r="Y58" s="262">
        <f>F59+J59+L59+N59</f>
        <v>5</v>
      </c>
      <c r="Z58" s="262">
        <f>+X58-Y58</f>
        <v>-1</v>
      </c>
      <c r="AA58" s="251">
        <f>E58+I58+K58+M58</f>
        <v>4</v>
      </c>
      <c r="AB58" s="303">
        <v>2</v>
      </c>
    </row>
    <row r="59" spans="1:31" ht="15" customHeight="1" x14ac:dyDescent="0.3">
      <c r="A59" s="271"/>
      <c r="B59" s="274"/>
      <c r="C59" s="277"/>
      <c r="D59" s="278"/>
      <c r="E59" s="289"/>
      <c r="F59" s="146">
        <v>0</v>
      </c>
      <c r="G59" s="294"/>
      <c r="H59" s="295"/>
      <c r="I59" s="291"/>
      <c r="J59" s="146">
        <v>1</v>
      </c>
      <c r="K59" s="296"/>
      <c r="L59" s="146">
        <v>4</v>
      </c>
      <c r="M59" s="283"/>
      <c r="N59" s="17"/>
      <c r="O59" s="259"/>
      <c r="P59" s="86"/>
      <c r="Q59" s="86"/>
      <c r="R59" s="272"/>
      <c r="S59" s="250"/>
      <c r="T59" s="261"/>
      <c r="U59" s="261"/>
      <c r="V59" s="261"/>
      <c r="W59" s="250"/>
      <c r="X59" s="250"/>
      <c r="Y59" s="250"/>
      <c r="Z59" s="250"/>
      <c r="AA59" s="252"/>
      <c r="AB59" s="303"/>
    </row>
    <row r="60" spans="1:31" ht="15" customHeight="1" x14ac:dyDescent="0.3">
      <c r="A60" s="271"/>
      <c r="B60" s="273">
        <v>3</v>
      </c>
      <c r="C60" s="275" t="str">
        <f>SORTEO!L9</f>
        <v>HABITAT Y VIVIENDA</v>
      </c>
      <c r="D60" s="276"/>
      <c r="E60" s="306">
        <v>1</v>
      </c>
      <c r="F60" s="155">
        <v>1</v>
      </c>
      <c r="G60" s="304">
        <v>1</v>
      </c>
      <c r="H60" s="155">
        <v>1</v>
      </c>
      <c r="I60" s="292"/>
      <c r="J60" s="293"/>
      <c r="K60" s="262">
        <v>0</v>
      </c>
      <c r="L60" s="155">
        <v>0</v>
      </c>
      <c r="M60" s="283"/>
      <c r="N60" s="17"/>
      <c r="O60" s="259"/>
      <c r="P60" s="86"/>
      <c r="Q60" s="86"/>
      <c r="R60" s="272"/>
      <c r="S60" s="250">
        <v>3</v>
      </c>
      <c r="T60" s="260">
        <v>0</v>
      </c>
      <c r="U60" s="260">
        <v>1</v>
      </c>
      <c r="V60" s="260">
        <v>2</v>
      </c>
      <c r="W60" s="250">
        <v>0</v>
      </c>
      <c r="X60" s="262">
        <f>F60+H60+L60+N60</f>
        <v>2</v>
      </c>
      <c r="Y60" s="262">
        <f>F61+H61+L61+N61</f>
        <v>6</v>
      </c>
      <c r="Z60" s="250">
        <f>+X60-Y60</f>
        <v>-4</v>
      </c>
      <c r="AA60" s="251">
        <f>E60+G60+K60+M60</f>
        <v>2</v>
      </c>
      <c r="AB60" s="253">
        <v>3</v>
      </c>
    </row>
    <row r="61" spans="1:31" ht="15" customHeight="1" x14ac:dyDescent="0.3">
      <c r="A61" s="271"/>
      <c r="B61" s="274"/>
      <c r="C61" s="277"/>
      <c r="D61" s="278"/>
      <c r="E61" s="307"/>
      <c r="F61" s="155">
        <v>1</v>
      </c>
      <c r="G61" s="305"/>
      <c r="H61" s="155">
        <v>1</v>
      </c>
      <c r="I61" s="294"/>
      <c r="J61" s="295"/>
      <c r="K61" s="262"/>
      <c r="L61" s="155">
        <v>4</v>
      </c>
      <c r="M61" s="283"/>
      <c r="N61" s="17"/>
      <c r="O61" s="259"/>
      <c r="P61" s="86"/>
      <c r="Q61" s="86"/>
      <c r="R61" s="272"/>
      <c r="S61" s="250"/>
      <c r="T61" s="261"/>
      <c r="U61" s="261"/>
      <c r="V61" s="261"/>
      <c r="W61" s="250"/>
      <c r="X61" s="250"/>
      <c r="Y61" s="250"/>
      <c r="Z61" s="250"/>
      <c r="AA61" s="252"/>
      <c r="AB61" s="253"/>
    </row>
    <row r="62" spans="1:31" ht="15" customHeight="1" x14ac:dyDescent="0.3">
      <c r="A62" s="271"/>
      <c r="B62" s="273">
        <v>4</v>
      </c>
      <c r="C62" s="275" t="str">
        <f>SORTEO!L10</f>
        <v xml:space="preserve">Educacion </v>
      </c>
      <c r="D62" s="276"/>
      <c r="E62" s="288">
        <v>3</v>
      </c>
      <c r="F62" s="146">
        <v>4</v>
      </c>
      <c r="G62" s="290">
        <v>3</v>
      </c>
      <c r="H62" s="146">
        <v>4</v>
      </c>
      <c r="I62" s="290">
        <v>3</v>
      </c>
      <c r="J62" s="146">
        <v>4</v>
      </c>
      <c r="K62" s="258"/>
      <c r="L62" s="258"/>
      <c r="M62" s="283"/>
      <c r="N62" s="17"/>
      <c r="O62" s="259"/>
      <c r="P62" s="86"/>
      <c r="Q62" s="86"/>
      <c r="R62" s="272"/>
      <c r="S62" s="250">
        <v>3</v>
      </c>
      <c r="T62" s="260">
        <v>3</v>
      </c>
      <c r="U62" s="260">
        <v>0</v>
      </c>
      <c r="V62" s="260">
        <v>0</v>
      </c>
      <c r="W62" s="250">
        <v>0</v>
      </c>
      <c r="X62" s="304">
        <v>12</v>
      </c>
      <c r="Y62" s="262">
        <f>F63+H63+J63+N63</f>
        <v>0</v>
      </c>
      <c r="Z62" s="250">
        <f>+X62-Y62</f>
        <v>12</v>
      </c>
      <c r="AA62" s="251">
        <f>E62+G62+I62+M62</f>
        <v>9</v>
      </c>
      <c r="AB62" s="303">
        <v>1</v>
      </c>
    </row>
    <row r="63" spans="1:31" ht="15" customHeight="1" x14ac:dyDescent="0.3">
      <c r="A63" s="271"/>
      <c r="B63" s="274"/>
      <c r="C63" s="277"/>
      <c r="D63" s="278"/>
      <c r="E63" s="289"/>
      <c r="F63" s="146">
        <v>0</v>
      </c>
      <c r="G63" s="291"/>
      <c r="H63" s="146">
        <v>0</v>
      </c>
      <c r="I63" s="291"/>
      <c r="J63" s="146">
        <v>0</v>
      </c>
      <c r="K63" s="258"/>
      <c r="L63" s="258"/>
      <c r="M63" s="283"/>
      <c r="N63" s="17"/>
      <c r="O63" s="259"/>
      <c r="P63" s="86"/>
      <c r="Q63" s="86"/>
      <c r="R63" s="272"/>
      <c r="S63" s="250"/>
      <c r="T63" s="261"/>
      <c r="U63" s="261"/>
      <c r="V63" s="261"/>
      <c r="W63" s="250"/>
      <c r="X63" s="305"/>
      <c r="Y63" s="250"/>
      <c r="Z63" s="250"/>
      <c r="AA63" s="252"/>
      <c r="AB63" s="303"/>
    </row>
    <row r="64" spans="1:31" ht="16.5" customHeight="1" x14ac:dyDescent="0.3"/>
    <row r="65" spans="1:31" ht="15" customHeight="1" x14ac:dyDescent="0.3">
      <c r="A65" s="254" t="s">
        <v>128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10"/>
      <c r="AC65" s="10"/>
      <c r="AD65" s="39"/>
      <c r="AE65" s="10"/>
    </row>
    <row r="66" spans="1:31" ht="13.5" customHeight="1" x14ac:dyDescent="0.3">
      <c r="A66" s="105"/>
      <c r="B66" s="5"/>
      <c r="AB66" s="255" t="s">
        <v>2</v>
      </c>
      <c r="AC66" s="255"/>
      <c r="AD66" s="255"/>
      <c r="AE66" s="25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33" t="s">
        <v>5</v>
      </c>
      <c r="G67" s="269"/>
      <c r="H67" s="269"/>
      <c r="I67" s="269"/>
      <c r="J67" s="269"/>
      <c r="K67" s="269"/>
      <c r="L67" s="269"/>
      <c r="M67" s="269"/>
      <c r="N67" s="269"/>
      <c r="O67" s="269"/>
      <c r="P67" s="234"/>
      <c r="Q67" s="84"/>
      <c r="R67" s="244" t="s">
        <v>35</v>
      </c>
      <c r="S67" s="244"/>
      <c r="T67" s="244"/>
      <c r="U67" s="244"/>
      <c r="V67" s="19"/>
      <c r="W67" s="244" t="s">
        <v>6</v>
      </c>
      <c r="X67" s="244"/>
      <c r="Y67" s="244"/>
      <c r="Z67" s="24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31" t="str">
        <f>C62</f>
        <v xml:space="preserve">Educacion </v>
      </c>
      <c r="G68" s="235"/>
      <c r="H68" s="235"/>
      <c r="I68" s="235"/>
      <c r="J68" s="235"/>
      <c r="K68" s="235"/>
      <c r="L68" s="235"/>
      <c r="M68" s="235"/>
      <c r="N68" s="235"/>
      <c r="O68" s="235"/>
      <c r="P68" s="232"/>
      <c r="Q68" s="91"/>
      <c r="R68" s="236" t="s">
        <v>138</v>
      </c>
      <c r="S68" s="237"/>
      <c r="T68" s="237"/>
      <c r="U68" s="238"/>
      <c r="V68" s="48"/>
      <c r="W68" s="266">
        <v>45154</v>
      </c>
      <c r="X68" s="267"/>
      <c r="Y68" s="267"/>
      <c r="Z68" s="268"/>
      <c r="AA68" s="242">
        <v>0</v>
      </c>
      <c r="AB68" s="243"/>
      <c r="AC68" s="244" t="s">
        <v>9</v>
      </c>
      <c r="AD68" s="242">
        <v>4</v>
      </c>
      <c r="AE68" s="243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31" t="str">
        <f>C60</f>
        <v>HABITAT Y VIVIENDA</v>
      </c>
      <c r="G69" s="235"/>
      <c r="H69" s="235"/>
      <c r="I69" s="235"/>
      <c r="J69" s="235"/>
      <c r="K69" s="235"/>
      <c r="L69" s="235"/>
      <c r="M69" s="235"/>
      <c r="N69" s="235"/>
      <c r="O69" s="235"/>
      <c r="P69" s="232"/>
      <c r="Q69" s="91"/>
      <c r="R69" s="236" t="s">
        <v>138</v>
      </c>
      <c r="S69" s="237"/>
      <c r="T69" s="237"/>
      <c r="U69" s="238"/>
      <c r="V69" s="89"/>
      <c r="W69" s="266">
        <v>45154</v>
      </c>
      <c r="X69" s="267"/>
      <c r="Y69" s="267"/>
      <c r="Z69" s="268"/>
      <c r="AA69" s="242">
        <v>1</v>
      </c>
      <c r="AB69" s="243"/>
      <c r="AC69" s="244"/>
      <c r="AD69" s="242">
        <v>1</v>
      </c>
      <c r="AE69" s="243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29" t="s">
        <v>5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30"/>
      <c r="Q70" s="85"/>
      <c r="R70" s="244" t="s">
        <v>35</v>
      </c>
      <c r="S70" s="244"/>
      <c r="T70" s="244"/>
      <c r="U70" s="244"/>
      <c r="V70" s="19"/>
      <c r="W70" s="249" t="s">
        <v>6</v>
      </c>
      <c r="X70" s="249"/>
      <c r="Y70" s="249"/>
      <c r="Z70" s="249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31" t="str">
        <f>C60</f>
        <v>HABITAT Y VIVIENDA</v>
      </c>
      <c r="G71" s="235"/>
      <c r="H71" s="235"/>
      <c r="I71" s="235"/>
      <c r="J71" s="235"/>
      <c r="K71" s="235"/>
      <c r="L71" s="235"/>
      <c r="M71" s="235"/>
      <c r="N71" s="235"/>
      <c r="O71" s="235"/>
      <c r="P71" s="232"/>
      <c r="Q71" s="91"/>
      <c r="R71" s="236" t="s">
        <v>137</v>
      </c>
      <c r="S71" s="237"/>
      <c r="T71" s="237"/>
      <c r="U71" s="238"/>
      <c r="V71" s="48"/>
      <c r="W71" s="239">
        <v>45162</v>
      </c>
      <c r="X71" s="240"/>
      <c r="Y71" s="240"/>
      <c r="Z71" s="241"/>
      <c r="AA71" s="242">
        <v>4</v>
      </c>
      <c r="AB71" s="243"/>
      <c r="AC71" s="256" t="s">
        <v>9</v>
      </c>
      <c r="AD71" s="242">
        <v>0</v>
      </c>
      <c r="AE71" s="243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31" t="str">
        <f>C58</f>
        <v>ICCU</v>
      </c>
      <c r="G72" s="235"/>
      <c r="H72" s="235"/>
      <c r="I72" s="235"/>
      <c r="J72" s="235"/>
      <c r="K72" s="235"/>
      <c r="L72" s="235"/>
      <c r="M72" s="235"/>
      <c r="N72" s="235"/>
      <c r="O72" s="235"/>
      <c r="P72" s="232"/>
      <c r="Q72" s="91"/>
      <c r="R72" s="236" t="s">
        <v>137</v>
      </c>
      <c r="S72" s="237"/>
      <c r="T72" s="237"/>
      <c r="U72" s="238"/>
      <c r="V72" s="48"/>
      <c r="W72" s="239">
        <v>45162</v>
      </c>
      <c r="X72" s="240"/>
      <c r="Y72" s="240"/>
      <c r="Z72" s="241"/>
      <c r="AA72" s="242">
        <v>0</v>
      </c>
      <c r="AB72" s="243"/>
      <c r="AC72" s="257"/>
      <c r="AD72" s="242">
        <v>3</v>
      </c>
      <c r="AE72" s="243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29" t="s">
        <v>5</v>
      </c>
      <c r="G73" s="248"/>
      <c r="H73" s="248"/>
      <c r="I73" s="248"/>
      <c r="J73" s="248"/>
      <c r="K73" s="248"/>
      <c r="L73" s="248"/>
      <c r="M73" s="248"/>
      <c r="N73" s="248"/>
      <c r="O73" s="248"/>
      <c r="P73" s="230"/>
      <c r="Q73" s="85"/>
      <c r="R73" s="244" t="s">
        <v>35</v>
      </c>
      <c r="S73" s="244"/>
      <c r="T73" s="244"/>
      <c r="U73" s="244"/>
      <c r="V73" s="19"/>
      <c r="W73" s="249" t="s">
        <v>6</v>
      </c>
      <c r="X73" s="249"/>
      <c r="Y73" s="249"/>
      <c r="Z73" s="249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31" t="str">
        <f>C62</f>
        <v xml:space="preserve">Educacion 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2"/>
      <c r="Q74" s="91"/>
      <c r="R74" s="236" t="s">
        <v>134</v>
      </c>
      <c r="S74" s="237"/>
      <c r="T74" s="237"/>
      <c r="U74" s="238"/>
      <c r="V74" s="48"/>
      <c r="W74" s="239">
        <v>45168</v>
      </c>
      <c r="X74" s="240"/>
      <c r="Y74" s="240"/>
      <c r="Z74" s="241"/>
      <c r="AA74" s="242">
        <v>0</v>
      </c>
      <c r="AB74" s="243"/>
      <c r="AC74" s="244" t="s">
        <v>9</v>
      </c>
      <c r="AD74" s="242">
        <v>4</v>
      </c>
      <c r="AE74" s="243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31" t="str">
        <f>C56</f>
        <v>FUNCION PUBLICA</v>
      </c>
      <c r="G75" s="235"/>
      <c r="H75" s="235"/>
      <c r="I75" s="235"/>
      <c r="J75" s="235"/>
      <c r="K75" s="235"/>
      <c r="L75" s="235"/>
      <c r="M75" s="235"/>
      <c r="N75" s="235"/>
      <c r="O75" s="235"/>
      <c r="P75" s="232"/>
      <c r="Q75" s="92"/>
      <c r="R75" s="245" t="s">
        <v>134</v>
      </c>
      <c r="S75" s="246"/>
      <c r="T75" s="246"/>
      <c r="U75" s="247"/>
      <c r="V75" s="50"/>
      <c r="W75" s="239">
        <v>45168</v>
      </c>
      <c r="X75" s="240"/>
      <c r="Y75" s="240"/>
      <c r="Z75" s="241"/>
      <c r="AA75" s="242">
        <v>1</v>
      </c>
      <c r="AB75" s="243"/>
      <c r="AC75" s="244"/>
      <c r="AD75" s="242">
        <v>1</v>
      </c>
      <c r="AE75" s="243"/>
    </row>
    <row r="77" spans="1:31" ht="15" customHeight="1" x14ac:dyDescent="0.3">
      <c r="A77" s="270" t="s">
        <v>118</v>
      </c>
      <c r="B77" s="58"/>
      <c r="C77" s="284" t="s">
        <v>0</v>
      </c>
      <c r="D77" s="285"/>
      <c r="E77" s="284">
        <v>1</v>
      </c>
      <c r="F77" s="285"/>
      <c r="G77" s="284">
        <v>2</v>
      </c>
      <c r="H77" s="285"/>
      <c r="I77" s="284">
        <v>3</v>
      </c>
      <c r="J77" s="285"/>
      <c r="K77" s="286">
        <v>4</v>
      </c>
      <c r="L77" s="286"/>
      <c r="M77" s="286">
        <v>5</v>
      </c>
      <c r="N77" s="286"/>
      <c r="O77" s="272">
        <v>5</v>
      </c>
      <c r="P77" s="272"/>
      <c r="Q77" s="33"/>
      <c r="R77" s="272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71"/>
      <c r="B78" s="273">
        <v>1</v>
      </c>
      <c r="C78" s="275" t="str">
        <f>SORTEO!F13</f>
        <v>Contraloria de Cundinamarca</v>
      </c>
      <c r="D78" s="276"/>
      <c r="E78" s="297"/>
      <c r="F78" s="298"/>
      <c r="G78" s="301">
        <v>3</v>
      </c>
      <c r="H78" s="31">
        <v>2</v>
      </c>
      <c r="I78" s="281">
        <v>0</v>
      </c>
      <c r="J78" s="17">
        <v>0</v>
      </c>
      <c r="K78" s="283">
        <v>1</v>
      </c>
      <c r="L78" s="17">
        <v>3</v>
      </c>
      <c r="M78" s="283">
        <v>0</v>
      </c>
      <c r="N78" s="17">
        <v>1</v>
      </c>
      <c r="O78" s="259"/>
      <c r="P78" s="86"/>
      <c r="Q78" s="86"/>
      <c r="R78" s="272"/>
      <c r="S78" s="250">
        <v>4</v>
      </c>
      <c r="T78" s="260">
        <v>1</v>
      </c>
      <c r="U78" s="260">
        <v>2</v>
      </c>
      <c r="V78" s="260">
        <v>1</v>
      </c>
      <c r="W78" s="250">
        <v>0</v>
      </c>
      <c r="X78" s="262">
        <f>H78+J78+L78+N78</f>
        <v>6</v>
      </c>
      <c r="Y78" s="262">
        <f>H79+J79+L79+N79</f>
        <v>10</v>
      </c>
      <c r="Z78" s="262">
        <f>+X78-Y78</f>
        <v>-4</v>
      </c>
      <c r="AA78" s="287">
        <f>G78+I78+K78+M78</f>
        <v>4</v>
      </c>
      <c r="AB78" s="253">
        <v>4</v>
      </c>
    </row>
    <row r="79" spans="1:31" ht="15" customHeight="1" x14ac:dyDescent="0.3">
      <c r="A79" s="271"/>
      <c r="B79" s="274"/>
      <c r="C79" s="277"/>
      <c r="D79" s="278"/>
      <c r="E79" s="299"/>
      <c r="F79" s="300"/>
      <c r="G79" s="302"/>
      <c r="H79" s="31">
        <v>1</v>
      </c>
      <c r="I79" s="282"/>
      <c r="J79" s="17">
        <v>4</v>
      </c>
      <c r="K79" s="283"/>
      <c r="L79" s="17">
        <v>3</v>
      </c>
      <c r="M79" s="283"/>
      <c r="N79" s="17">
        <v>2</v>
      </c>
      <c r="O79" s="259"/>
      <c r="P79" s="86"/>
      <c r="Q79" s="86"/>
      <c r="R79" s="272"/>
      <c r="S79" s="250"/>
      <c r="T79" s="261"/>
      <c r="U79" s="261"/>
      <c r="V79" s="261"/>
      <c r="W79" s="250"/>
      <c r="X79" s="250"/>
      <c r="Y79" s="250"/>
      <c r="Z79" s="250"/>
      <c r="AA79" s="287"/>
      <c r="AB79" s="253"/>
    </row>
    <row r="80" spans="1:31" ht="15" customHeight="1" x14ac:dyDescent="0.3">
      <c r="A80" s="271"/>
      <c r="B80" s="273">
        <v>2</v>
      </c>
      <c r="C80" s="275" t="str">
        <f>SORTEO!F14</f>
        <v>EPC</v>
      </c>
      <c r="D80" s="276"/>
      <c r="E80" s="279">
        <v>0</v>
      </c>
      <c r="F80" s="17">
        <v>1</v>
      </c>
      <c r="G80" s="292"/>
      <c r="H80" s="293"/>
      <c r="I80" s="281">
        <v>0</v>
      </c>
      <c r="J80" s="17">
        <v>1</v>
      </c>
      <c r="K80" s="283">
        <v>0</v>
      </c>
      <c r="L80" s="17">
        <v>1</v>
      </c>
      <c r="M80" s="283">
        <v>0</v>
      </c>
      <c r="N80" s="17">
        <v>0</v>
      </c>
      <c r="O80" s="259"/>
      <c r="P80" s="86"/>
      <c r="Q80" s="86"/>
      <c r="R80" s="272"/>
      <c r="S80" s="250">
        <v>4</v>
      </c>
      <c r="T80" s="260">
        <v>0</v>
      </c>
      <c r="U80" s="260">
        <v>4</v>
      </c>
      <c r="V80" s="260">
        <v>0</v>
      </c>
      <c r="W80" s="250">
        <v>0</v>
      </c>
      <c r="X80" s="262">
        <f>F80+J80+L80+N80</f>
        <v>3</v>
      </c>
      <c r="Y80" s="262">
        <f>F81+J81+L81+N81</f>
        <v>15</v>
      </c>
      <c r="Z80" s="262">
        <f>+X80-Y80</f>
        <v>-12</v>
      </c>
      <c r="AA80" s="251">
        <f>E80+I80+K80+M80</f>
        <v>0</v>
      </c>
      <c r="AB80" s="253">
        <v>5</v>
      </c>
    </row>
    <row r="81" spans="1:33" ht="15" customHeight="1" x14ac:dyDescent="0.3">
      <c r="A81" s="271"/>
      <c r="B81" s="274"/>
      <c r="C81" s="277"/>
      <c r="D81" s="278"/>
      <c r="E81" s="280"/>
      <c r="F81" s="17">
        <v>2</v>
      </c>
      <c r="G81" s="294"/>
      <c r="H81" s="295"/>
      <c r="I81" s="282"/>
      <c r="J81" s="17">
        <v>5</v>
      </c>
      <c r="K81" s="283"/>
      <c r="L81" s="17">
        <v>7</v>
      </c>
      <c r="M81" s="283"/>
      <c r="N81" s="17">
        <v>1</v>
      </c>
      <c r="O81" s="259"/>
      <c r="P81" s="86"/>
      <c r="Q81" s="86"/>
      <c r="R81" s="272"/>
      <c r="S81" s="250"/>
      <c r="T81" s="261"/>
      <c r="U81" s="261"/>
      <c r="V81" s="261"/>
      <c r="W81" s="250"/>
      <c r="X81" s="250"/>
      <c r="Y81" s="250"/>
      <c r="Z81" s="250"/>
      <c r="AA81" s="252"/>
      <c r="AB81" s="253"/>
    </row>
    <row r="82" spans="1:33" ht="15" customHeight="1" x14ac:dyDescent="0.3">
      <c r="A82" s="271"/>
      <c r="B82" s="273">
        <v>3</v>
      </c>
      <c r="C82" s="275" t="str">
        <f>SORTEO!F15</f>
        <v>SALUD</v>
      </c>
      <c r="D82" s="276"/>
      <c r="E82" s="288">
        <v>3</v>
      </c>
      <c r="F82" s="146">
        <v>4</v>
      </c>
      <c r="G82" s="290">
        <v>3</v>
      </c>
      <c r="H82" s="146">
        <v>5</v>
      </c>
      <c r="I82" s="292"/>
      <c r="J82" s="293"/>
      <c r="K82" s="296">
        <v>1</v>
      </c>
      <c r="L82" s="146">
        <v>2</v>
      </c>
      <c r="M82" s="296">
        <v>1</v>
      </c>
      <c r="N82" s="146">
        <v>1</v>
      </c>
      <c r="O82" s="259"/>
      <c r="P82" s="86"/>
      <c r="Q82" s="86"/>
      <c r="R82" s="272"/>
      <c r="S82" s="250">
        <v>4</v>
      </c>
      <c r="T82" s="260">
        <v>2</v>
      </c>
      <c r="U82" s="260">
        <v>0</v>
      </c>
      <c r="V82" s="260">
        <v>2</v>
      </c>
      <c r="W82" s="250">
        <v>0</v>
      </c>
      <c r="X82" s="262">
        <f>F82+H82+L82+N82</f>
        <v>12</v>
      </c>
      <c r="Y82" s="262">
        <f>F83+H83+L83+N83</f>
        <v>4</v>
      </c>
      <c r="Z82" s="250">
        <f>+X82-Y82</f>
        <v>8</v>
      </c>
      <c r="AA82" s="251">
        <f>E82+G82+K82+M82</f>
        <v>8</v>
      </c>
      <c r="AB82" s="303">
        <v>1</v>
      </c>
    </row>
    <row r="83" spans="1:33" ht="15" customHeight="1" x14ac:dyDescent="0.3">
      <c r="A83" s="271"/>
      <c r="B83" s="274"/>
      <c r="C83" s="277"/>
      <c r="D83" s="278"/>
      <c r="E83" s="289"/>
      <c r="F83" s="146">
        <v>0</v>
      </c>
      <c r="G83" s="291"/>
      <c r="H83" s="146">
        <v>1</v>
      </c>
      <c r="I83" s="294"/>
      <c r="J83" s="295"/>
      <c r="K83" s="296"/>
      <c r="L83" s="146">
        <v>2</v>
      </c>
      <c r="M83" s="296"/>
      <c r="N83" s="146">
        <v>1</v>
      </c>
      <c r="O83" s="259"/>
      <c r="P83" s="86"/>
      <c r="Q83" s="86"/>
      <c r="R83" s="272"/>
      <c r="S83" s="250"/>
      <c r="T83" s="261"/>
      <c r="U83" s="261"/>
      <c r="V83" s="261"/>
      <c r="W83" s="250"/>
      <c r="X83" s="250"/>
      <c r="Y83" s="250"/>
      <c r="Z83" s="250"/>
      <c r="AA83" s="252"/>
      <c r="AB83" s="303"/>
    </row>
    <row r="84" spans="1:33" ht="15" customHeight="1" x14ac:dyDescent="0.3">
      <c r="A84" s="271"/>
      <c r="B84" s="273">
        <v>4</v>
      </c>
      <c r="C84" s="275" t="str">
        <f>SORTEO!F16</f>
        <v xml:space="preserve">AGENCIA CATASTRAL </v>
      </c>
      <c r="D84" s="276"/>
      <c r="E84" s="288">
        <v>1</v>
      </c>
      <c r="F84" s="146">
        <v>3</v>
      </c>
      <c r="G84" s="290">
        <v>3</v>
      </c>
      <c r="H84" s="146">
        <v>7</v>
      </c>
      <c r="I84" s="290">
        <v>1</v>
      </c>
      <c r="J84" s="146">
        <v>2</v>
      </c>
      <c r="K84" s="258"/>
      <c r="L84" s="258"/>
      <c r="M84" s="296">
        <v>3</v>
      </c>
      <c r="N84" s="146">
        <v>2</v>
      </c>
      <c r="O84" s="259"/>
      <c r="P84" s="86"/>
      <c r="Q84" s="86"/>
      <c r="R84" s="272"/>
      <c r="S84" s="250">
        <v>4</v>
      </c>
      <c r="T84" s="260">
        <v>2</v>
      </c>
      <c r="U84" s="260">
        <v>0</v>
      </c>
      <c r="V84" s="260">
        <v>2</v>
      </c>
      <c r="W84" s="250">
        <v>0</v>
      </c>
      <c r="X84" s="262">
        <f>F84+H84+J84+N84</f>
        <v>14</v>
      </c>
      <c r="Y84" s="262">
        <f>F85+H85+J85+N85</f>
        <v>7</v>
      </c>
      <c r="Z84" s="250">
        <f>+X84-Y84</f>
        <v>7</v>
      </c>
      <c r="AA84" s="251">
        <f>E84+G84+I84+M84</f>
        <v>8</v>
      </c>
      <c r="AB84" s="303">
        <v>2</v>
      </c>
    </row>
    <row r="85" spans="1:33" ht="15" customHeight="1" x14ac:dyDescent="0.3">
      <c r="A85" s="271"/>
      <c r="B85" s="274"/>
      <c r="C85" s="277"/>
      <c r="D85" s="278"/>
      <c r="E85" s="289"/>
      <c r="F85" s="146">
        <v>3</v>
      </c>
      <c r="G85" s="291"/>
      <c r="H85" s="146">
        <v>1</v>
      </c>
      <c r="I85" s="291"/>
      <c r="J85" s="146">
        <v>2</v>
      </c>
      <c r="K85" s="258"/>
      <c r="L85" s="258"/>
      <c r="M85" s="296"/>
      <c r="N85" s="146">
        <v>1</v>
      </c>
      <c r="O85" s="259"/>
      <c r="P85" s="86"/>
      <c r="Q85" s="86"/>
      <c r="R85" s="272"/>
      <c r="S85" s="250"/>
      <c r="T85" s="261"/>
      <c r="U85" s="261"/>
      <c r="V85" s="261"/>
      <c r="W85" s="250"/>
      <c r="X85" s="250"/>
      <c r="Y85" s="250"/>
      <c r="Z85" s="250"/>
      <c r="AA85" s="252"/>
      <c r="AB85" s="303"/>
    </row>
    <row r="86" spans="1:33" ht="15" customHeight="1" x14ac:dyDescent="0.3">
      <c r="A86" s="271"/>
      <c r="B86" s="273">
        <v>5</v>
      </c>
      <c r="C86" s="275" t="str">
        <f>SORTEO!F17</f>
        <v>HACIENDA</v>
      </c>
      <c r="D86" s="276"/>
      <c r="E86" s="279">
        <v>3</v>
      </c>
      <c r="F86" s="17">
        <v>2</v>
      </c>
      <c r="G86" s="281">
        <v>3</v>
      </c>
      <c r="H86" s="17">
        <v>1</v>
      </c>
      <c r="I86" s="281">
        <v>1</v>
      </c>
      <c r="J86" s="17">
        <v>1</v>
      </c>
      <c r="K86" s="283">
        <v>0</v>
      </c>
      <c r="L86" s="17">
        <v>1</v>
      </c>
      <c r="M86" s="258"/>
      <c r="N86" s="258"/>
      <c r="O86" s="259"/>
      <c r="P86" s="86"/>
      <c r="Q86" s="86"/>
      <c r="R86" s="272"/>
      <c r="S86" s="250">
        <v>4</v>
      </c>
      <c r="T86" s="260">
        <v>2</v>
      </c>
      <c r="U86" s="260">
        <v>1</v>
      </c>
      <c r="V86" s="260">
        <v>1</v>
      </c>
      <c r="W86" s="250">
        <v>0</v>
      </c>
      <c r="X86" s="262">
        <f>F86+H86+J86+L86</f>
        <v>5</v>
      </c>
      <c r="Y86" s="262">
        <f>F87+H87+J87+L87</f>
        <v>4</v>
      </c>
      <c r="Z86" s="250">
        <f>+X86-Y86</f>
        <v>1</v>
      </c>
      <c r="AA86" s="251">
        <f>E86+G86+I86+K86</f>
        <v>7</v>
      </c>
      <c r="AB86" s="253">
        <v>3</v>
      </c>
    </row>
    <row r="87" spans="1:33" ht="15" customHeight="1" x14ac:dyDescent="0.3">
      <c r="A87" s="271"/>
      <c r="B87" s="274"/>
      <c r="C87" s="277"/>
      <c r="D87" s="278"/>
      <c r="E87" s="280"/>
      <c r="F87" s="17">
        <v>1</v>
      </c>
      <c r="G87" s="282"/>
      <c r="H87" s="17">
        <v>0</v>
      </c>
      <c r="I87" s="282"/>
      <c r="J87" s="17">
        <v>1</v>
      </c>
      <c r="K87" s="283"/>
      <c r="L87" s="17">
        <v>2</v>
      </c>
      <c r="M87" s="258"/>
      <c r="N87" s="258"/>
      <c r="O87" s="259"/>
      <c r="P87" s="86"/>
      <c r="Q87" s="86"/>
      <c r="R87" s="272"/>
      <c r="S87" s="250"/>
      <c r="T87" s="261"/>
      <c r="U87" s="261"/>
      <c r="V87" s="261"/>
      <c r="W87" s="250"/>
      <c r="X87" s="250"/>
      <c r="Y87" s="250"/>
      <c r="Z87" s="250"/>
      <c r="AA87" s="252"/>
      <c r="AB87" s="253"/>
    </row>
    <row r="88" spans="1:33" ht="16.5" customHeight="1" x14ac:dyDescent="0.3"/>
    <row r="89" spans="1:33" ht="15" customHeight="1" x14ac:dyDescent="0.3">
      <c r="A89" s="254" t="s">
        <v>133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10"/>
      <c r="AC89" s="10"/>
      <c r="AD89" s="39"/>
      <c r="AE89" s="10"/>
    </row>
    <row r="90" spans="1:33" ht="16.5" customHeight="1" x14ac:dyDescent="0.3">
      <c r="A90" s="105"/>
      <c r="B90" s="5"/>
      <c r="AB90" s="255" t="s">
        <v>2</v>
      </c>
      <c r="AC90" s="255"/>
      <c r="AD90" s="255"/>
      <c r="AE90" s="255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33" t="s">
        <v>5</v>
      </c>
      <c r="G91" s="269"/>
      <c r="H91" s="269"/>
      <c r="I91" s="269"/>
      <c r="J91" s="269"/>
      <c r="K91" s="269"/>
      <c r="L91" s="269"/>
      <c r="M91" s="269"/>
      <c r="N91" s="269"/>
      <c r="O91" s="269"/>
      <c r="P91" s="234"/>
      <c r="Q91" s="84"/>
      <c r="R91" s="244" t="s">
        <v>35</v>
      </c>
      <c r="S91" s="244"/>
      <c r="T91" s="244"/>
      <c r="U91" s="244"/>
      <c r="V91" s="19"/>
      <c r="W91" s="244" t="s">
        <v>6</v>
      </c>
      <c r="X91" s="244"/>
      <c r="Y91" s="244"/>
      <c r="Z91" s="24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31" t="str">
        <f>C86</f>
        <v>HACIENDA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2"/>
      <c r="Q92" s="91"/>
      <c r="R92" s="236" t="s">
        <v>137</v>
      </c>
      <c r="S92" s="237"/>
      <c r="T92" s="237"/>
      <c r="U92" s="238"/>
      <c r="V92" s="48"/>
      <c r="W92" s="266">
        <v>45177</v>
      </c>
      <c r="X92" s="267"/>
      <c r="Y92" s="267"/>
      <c r="Z92" s="268"/>
      <c r="AA92" s="242">
        <v>1</v>
      </c>
      <c r="AB92" s="316"/>
      <c r="AC92" s="256" t="s">
        <v>9</v>
      </c>
      <c r="AD92" s="316">
        <v>2</v>
      </c>
      <c r="AE92" s="243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31" t="str">
        <f>C84</f>
        <v xml:space="preserve">AGENCIA CATASTRAL </v>
      </c>
      <c r="G93" s="235"/>
      <c r="H93" s="235"/>
      <c r="I93" s="235"/>
      <c r="J93" s="235"/>
      <c r="K93" s="235"/>
      <c r="L93" s="235"/>
      <c r="M93" s="235"/>
      <c r="N93" s="235"/>
      <c r="O93" s="235"/>
      <c r="P93" s="232"/>
      <c r="Q93" s="91"/>
      <c r="R93" s="236" t="s">
        <v>137</v>
      </c>
      <c r="S93" s="237"/>
      <c r="T93" s="237"/>
      <c r="U93" s="238"/>
      <c r="V93" s="89"/>
      <c r="W93" s="266">
        <v>45177</v>
      </c>
      <c r="X93" s="267"/>
      <c r="Y93" s="267"/>
      <c r="Z93" s="268"/>
      <c r="AA93" s="242">
        <v>2</v>
      </c>
      <c r="AB93" s="316"/>
      <c r="AC93" s="257"/>
      <c r="AD93" s="316">
        <v>2</v>
      </c>
      <c r="AE93" s="243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29" t="s">
        <v>5</v>
      </c>
      <c r="G94" s="248"/>
      <c r="H94" s="248"/>
      <c r="I94" s="248"/>
      <c r="J94" s="248"/>
      <c r="K94" s="248"/>
      <c r="L94" s="248"/>
      <c r="M94" s="248"/>
      <c r="N94" s="248"/>
      <c r="O94" s="248"/>
      <c r="P94" s="230"/>
      <c r="Q94" s="85"/>
      <c r="R94" s="244" t="s">
        <v>35</v>
      </c>
      <c r="S94" s="244"/>
      <c r="T94" s="244"/>
      <c r="U94" s="244"/>
      <c r="V94" s="19"/>
      <c r="W94" s="249" t="s">
        <v>6</v>
      </c>
      <c r="X94" s="249"/>
      <c r="Y94" s="249"/>
      <c r="Z94" s="249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31" t="str">
        <f>C86</f>
        <v>HACIENDA</v>
      </c>
      <c r="G95" s="235"/>
      <c r="H95" s="235"/>
      <c r="I95" s="235"/>
      <c r="J95" s="235"/>
      <c r="K95" s="235"/>
      <c r="L95" s="235"/>
      <c r="M95" s="235"/>
      <c r="N95" s="235"/>
      <c r="O95" s="235"/>
      <c r="P95" s="232"/>
      <c r="Q95" s="91"/>
      <c r="R95" s="236" t="s">
        <v>137</v>
      </c>
      <c r="S95" s="237"/>
      <c r="T95" s="237"/>
      <c r="U95" s="238"/>
      <c r="V95" s="48"/>
      <c r="W95" s="239">
        <v>45163</v>
      </c>
      <c r="X95" s="240"/>
      <c r="Y95" s="240"/>
      <c r="Z95" s="241"/>
      <c r="AA95" s="242">
        <v>0</v>
      </c>
      <c r="AB95" s="243"/>
      <c r="AC95" s="256" t="s">
        <v>9</v>
      </c>
      <c r="AD95" s="242">
        <v>1</v>
      </c>
      <c r="AE95" s="243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31" t="str">
        <f>C84</f>
        <v xml:space="preserve">AGENCIA CATASTRAL </v>
      </c>
      <c r="G96" s="235"/>
      <c r="H96" s="235"/>
      <c r="I96" s="235"/>
      <c r="J96" s="235"/>
      <c r="K96" s="235"/>
      <c r="L96" s="235"/>
      <c r="M96" s="235"/>
      <c r="N96" s="235"/>
      <c r="O96" s="235"/>
      <c r="P96" s="232"/>
      <c r="Q96" s="91"/>
      <c r="R96" s="236" t="s">
        <v>137</v>
      </c>
      <c r="S96" s="237"/>
      <c r="T96" s="237"/>
      <c r="U96" s="238"/>
      <c r="V96" s="48"/>
      <c r="W96" s="239">
        <v>45163</v>
      </c>
      <c r="X96" s="240"/>
      <c r="Y96" s="240"/>
      <c r="Z96" s="241"/>
      <c r="AA96" s="242">
        <v>3</v>
      </c>
      <c r="AB96" s="243"/>
      <c r="AC96" s="257"/>
      <c r="AD96" s="242">
        <v>3</v>
      </c>
      <c r="AE96" s="243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63" t="s">
        <v>5</v>
      </c>
      <c r="G97" s="264"/>
      <c r="H97" s="264"/>
      <c r="I97" s="264"/>
      <c r="J97" s="264"/>
      <c r="K97" s="264"/>
      <c r="L97" s="264"/>
      <c r="M97" s="264"/>
      <c r="N97" s="264"/>
      <c r="O97" s="264"/>
      <c r="P97" s="265"/>
      <c r="Q97" s="85"/>
      <c r="R97" s="244" t="s">
        <v>35</v>
      </c>
      <c r="S97" s="244"/>
      <c r="T97" s="244"/>
      <c r="U97" s="244"/>
      <c r="V97" s="19"/>
      <c r="W97" s="249" t="s">
        <v>6</v>
      </c>
      <c r="X97" s="249"/>
      <c r="Y97" s="249"/>
      <c r="Z97" s="249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31" t="str">
        <f>C82</f>
        <v>SALUD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2"/>
      <c r="Q98" s="91"/>
      <c r="R98" s="236" t="s">
        <v>138</v>
      </c>
      <c r="S98" s="237"/>
      <c r="T98" s="237"/>
      <c r="U98" s="238"/>
      <c r="V98" s="48"/>
      <c r="W98" s="239">
        <v>45169</v>
      </c>
      <c r="X98" s="240"/>
      <c r="Y98" s="240"/>
      <c r="Z98" s="241"/>
      <c r="AA98" s="242">
        <v>1</v>
      </c>
      <c r="AB98" s="243"/>
      <c r="AC98" s="244" t="s">
        <v>9</v>
      </c>
      <c r="AD98" s="242">
        <v>5</v>
      </c>
      <c r="AE98" s="243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31" t="str">
        <f>C86</f>
        <v>HACIENDA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2"/>
      <c r="Q99" s="92"/>
      <c r="R99" s="236" t="s">
        <v>138</v>
      </c>
      <c r="S99" s="237"/>
      <c r="T99" s="237"/>
      <c r="U99" s="238"/>
      <c r="V99" s="50"/>
      <c r="W99" s="239">
        <v>45169</v>
      </c>
      <c r="X99" s="240"/>
      <c r="Y99" s="240"/>
      <c r="Z99" s="241"/>
      <c r="AA99" s="242">
        <v>2</v>
      </c>
      <c r="AB99" s="243"/>
      <c r="AC99" s="244"/>
      <c r="AD99" s="242">
        <v>1</v>
      </c>
      <c r="AE99" s="243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29" t="s">
        <v>5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30"/>
      <c r="Q100" s="85"/>
      <c r="R100" s="244" t="s">
        <v>35</v>
      </c>
      <c r="S100" s="244"/>
      <c r="T100" s="244"/>
      <c r="U100" s="244"/>
      <c r="V100" s="19"/>
      <c r="W100" s="249" t="s">
        <v>6</v>
      </c>
      <c r="X100" s="249"/>
      <c r="Y100" s="249"/>
      <c r="Z100" s="249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31" t="str">
        <f>C86</f>
        <v>HACIENDA</v>
      </c>
      <c r="G101" s="235"/>
      <c r="H101" s="235"/>
      <c r="I101" s="235"/>
      <c r="J101" s="235"/>
      <c r="K101" s="235"/>
      <c r="L101" s="235"/>
      <c r="M101" s="235"/>
      <c r="N101" s="235"/>
      <c r="O101" s="235"/>
      <c r="P101" s="232"/>
      <c r="Q101" s="91"/>
      <c r="R101" s="236" t="s">
        <v>134</v>
      </c>
      <c r="S101" s="237"/>
      <c r="T101" s="237"/>
      <c r="U101" s="238"/>
      <c r="V101" s="48"/>
      <c r="W101" s="239">
        <v>45173</v>
      </c>
      <c r="X101" s="240"/>
      <c r="Y101" s="240"/>
      <c r="Z101" s="241"/>
      <c r="AA101" s="242">
        <v>1</v>
      </c>
      <c r="AB101" s="243"/>
      <c r="AC101" s="244" t="s">
        <v>9</v>
      </c>
      <c r="AD101" s="242">
        <v>1</v>
      </c>
      <c r="AE101" s="243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31" t="str">
        <f>C80</f>
        <v>EPC</v>
      </c>
      <c r="G102" s="235"/>
      <c r="H102" s="235"/>
      <c r="I102" s="235"/>
      <c r="J102" s="235"/>
      <c r="K102" s="235"/>
      <c r="L102" s="235"/>
      <c r="M102" s="235"/>
      <c r="N102" s="235"/>
      <c r="O102" s="235"/>
      <c r="P102" s="232"/>
      <c r="Q102" s="92"/>
      <c r="R102" s="236" t="s">
        <v>134</v>
      </c>
      <c r="S102" s="237"/>
      <c r="T102" s="237"/>
      <c r="U102" s="238"/>
      <c r="V102" s="50"/>
      <c r="W102" s="239">
        <v>45173</v>
      </c>
      <c r="X102" s="240"/>
      <c r="Y102" s="240"/>
      <c r="Z102" s="241"/>
      <c r="AA102" s="242">
        <v>2</v>
      </c>
      <c r="AB102" s="243"/>
      <c r="AC102" s="244"/>
      <c r="AD102" s="242">
        <v>1</v>
      </c>
      <c r="AE102" s="243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29" t="s">
        <v>5</v>
      </c>
      <c r="G103" s="248"/>
      <c r="H103" s="248"/>
      <c r="I103" s="248"/>
      <c r="J103" s="248"/>
      <c r="K103" s="248"/>
      <c r="L103" s="248"/>
      <c r="M103" s="248"/>
      <c r="N103" s="248"/>
      <c r="O103" s="248"/>
      <c r="P103" s="230"/>
      <c r="Q103" s="85"/>
      <c r="R103" s="244" t="s">
        <v>35</v>
      </c>
      <c r="S103" s="244"/>
      <c r="T103" s="244"/>
      <c r="U103" s="244"/>
      <c r="V103" s="19"/>
      <c r="W103" s="249" t="s">
        <v>6</v>
      </c>
      <c r="X103" s="249"/>
      <c r="Y103" s="249"/>
      <c r="Z103" s="249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31" t="str">
        <f>C84</f>
        <v xml:space="preserve">AGENCIA CATASTRAL </v>
      </c>
      <c r="G104" s="235"/>
      <c r="H104" s="235"/>
      <c r="I104" s="235"/>
      <c r="J104" s="235"/>
      <c r="K104" s="235"/>
      <c r="L104" s="235"/>
      <c r="M104" s="235"/>
      <c r="N104" s="235"/>
      <c r="O104" s="235"/>
      <c r="P104" s="232"/>
      <c r="Q104" s="91"/>
      <c r="R104" s="236" t="s">
        <v>138</v>
      </c>
      <c r="S104" s="237"/>
      <c r="T104" s="237"/>
      <c r="U104" s="238"/>
      <c r="V104" s="48"/>
      <c r="W104" s="239">
        <v>45176</v>
      </c>
      <c r="X104" s="240"/>
      <c r="Y104" s="240"/>
      <c r="Z104" s="241"/>
      <c r="AA104" s="242">
        <v>1</v>
      </c>
      <c r="AB104" s="243"/>
      <c r="AC104" s="244" t="s">
        <v>9</v>
      </c>
      <c r="AD104" s="242">
        <v>7</v>
      </c>
      <c r="AE104" s="243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31" t="str">
        <f>C78</f>
        <v>Contraloria de Cundinamarca</v>
      </c>
      <c r="G105" s="235"/>
      <c r="H105" s="235"/>
      <c r="I105" s="235"/>
      <c r="J105" s="235"/>
      <c r="K105" s="235"/>
      <c r="L105" s="235"/>
      <c r="M105" s="235"/>
      <c r="N105" s="235"/>
      <c r="O105" s="235"/>
      <c r="P105" s="232"/>
      <c r="Q105" s="92"/>
      <c r="R105" s="245" t="s">
        <v>138</v>
      </c>
      <c r="S105" s="246"/>
      <c r="T105" s="246"/>
      <c r="U105" s="247"/>
      <c r="V105" s="50"/>
      <c r="W105" s="239">
        <v>45176</v>
      </c>
      <c r="X105" s="240"/>
      <c r="Y105" s="240"/>
      <c r="Z105" s="241"/>
      <c r="AA105" s="242">
        <v>4</v>
      </c>
      <c r="AB105" s="243"/>
      <c r="AC105" s="244"/>
      <c r="AD105" s="242">
        <v>0</v>
      </c>
      <c r="AE105" s="243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AB44:AE44"/>
    <mergeCell ref="AB16:AB1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AC24:AC25"/>
    <mergeCell ref="W24:Z24"/>
    <mergeCell ref="AA34:AA35"/>
    <mergeCell ref="R26:U26"/>
    <mergeCell ref="A21:AA21"/>
    <mergeCell ref="K16:K17"/>
    <mergeCell ref="K18:L19"/>
    <mergeCell ref="AB34:AB35"/>
    <mergeCell ref="W28:Z28"/>
    <mergeCell ref="W26:Z26"/>
    <mergeCell ref="AA27:AB27"/>
    <mergeCell ref="AD27:AE27"/>
    <mergeCell ref="AA24:AB24"/>
    <mergeCell ref="AA25:AB25"/>
    <mergeCell ref="AA28:AB28"/>
    <mergeCell ref="W27:Z27"/>
    <mergeCell ref="F24:P24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R24:U24"/>
    <mergeCell ref="AB12:AB13"/>
    <mergeCell ref="F27:P27"/>
    <mergeCell ref="F23:P23"/>
    <mergeCell ref="W16:W17"/>
    <mergeCell ref="X16:X17"/>
    <mergeCell ref="V18:V19"/>
    <mergeCell ref="R23:U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F26:P26"/>
    <mergeCell ref="E11:F11"/>
    <mergeCell ref="I11:J11"/>
    <mergeCell ref="I12:I13"/>
    <mergeCell ref="E12:F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36:O37"/>
    <mergeCell ref="S36:S37"/>
    <mergeCell ref="U38:U39"/>
    <mergeCell ref="V38:V39"/>
    <mergeCell ref="M33:N33"/>
    <mergeCell ref="O33:P33"/>
    <mergeCell ref="F29:P29"/>
    <mergeCell ref="T38:T3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O12:O13"/>
    <mergeCell ref="O14:O15"/>
    <mergeCell ref="M18:M19"/>
    <mergeCell ref="R27:U27"/>
    <mergeCell ref="I14:I15"/>
    <mergeCell ref="M12:M13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W56:W57"/>
    <mergeCell ref="X56:X57"/>
    <mergeCell ref="Y56:Y57"/>
    <mergeCell ref="Z56:Z57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T71"/>
  <sheetViews>
    <sheetView tabSelected="1" zoomScale="75" workbookViewId="0">
      <selection activeCell="A5" sqref="A5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9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2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2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2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2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2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2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323" t="s">
        <v>232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  <c r="U9" s="326" t="s">
        <v>233</v>
      </c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8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329" t="s">
        <v>211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1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332" t="s">
        <v>212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4"/>
      <c r="AK12" s="158" t="s">
        <v>213</v>
      </c>
      <c r="AL12" s="159"/>
      <c r="AM12" s="159"/>
      <c r="AN12" s="335" t="s">
        <v>154</v>
      </c>
      <c r="AO12" s="335"/>
      <c r="AP12" s="159"/>
      <c r="AQ12" s="159"/>
      <c r="AR12" s="158" t="s">
        <v>213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346" t="s">
        <v>10</v>
      </c>
      <c r="C14" s="162"/>
      <c r="D14" s="349" t="s">
        <v>0</v>
      </c>
      <c r="E14" s="350"/>
      <c r="F14" s="351">
        <v>1</v>
      </c>
      <c r="G14" s="336"/>
      <c r="H14" s="336">
        <v>2</v>
      </c>
      <c r="I14" s="336"/>
      <c r="J14" s="336">
        <v>3</v>
      </c>
      <c r="K14" s="336"/>
      <c r="L14" s="336">
        <v>4</v>
      </c>
      <c r="M14" s="336"/>
      <c r="N14" s="336"/>
      <c r="O14" s="337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347"/>
      <c r="C15" s="338">
        <v>1</v>
      </c>
      <c r="D15" s="340" t="str">
        <f>'[1]SORTEO OCTAVOS '!F7</f>
        <v>EDUCACION</v>
      </c>
      <c r="E15" s="341"/>
      <c r="F15" s="343"/>
      <c r="G15" s="344"/>
      <c r="H15" s="345"/>
      <c r="I15" s="17"/>
      <c r="J15" s="283"/>
      <c r="K15" s="17"/>
      <c r="L15" s="281">
        <v>3</v>
      </c>
      <c r="M15" s="17">
        <v>3</v>
      </c>
      <c r="N15" s="283"/>
      <c r="O15" s="174"/>
      <c r="P15" s="172"/>
      <c r="Q15" s="172"/>
      <c r="R15" s="172"/>
      <c r="S15" s="172"/>
      <c r="T15" s="358">
        <v>1</v>
      </c>
      <c r="U15" s="260">
        <v>1</v>
      </c>
      <c r="V15" s="260">
        <v>0</v>
      </c>
      <c r="W15" s="260">
        <v>0</v>
      </c>
      <c r="X15" s="250">
        <v>0</v>
      </c>
      <c r="Y15" s="262">
        <f>I15+K15+M15+O15</f>
        <v>3</v>
      </c>
      <c r="Z15" s="262">
        <f>I16+K16+M16+O16</f>
        <v>0</v>
      </c>
      <c r="AA15" s="262">
        <f>+Y15-Z15</f>
        <v>3</v>
      </c>
      <c r="AB15" s="287">
        <f>H15+J15+L15+N15</f>
        <v>3</v>
      </c>
      <c r="AC15" s="354"/>
      <c r="AD15" s="172"/>
      <c r="AE15" s="172"/>
      <c r="AF15" s="172"/>
      <c r="AG15" s="172"/>
      <c r="AH15" s="172"/>
      <c r="AI15" s="172"/>
      <c r="AJ15" s="172"/>
      <c r="AK15" s="168"/>
      <c r="AL15" s="168"/>
      <c r="AM15" s="168"/>
      <c r="AN15" s="168"/>
      <c r="AO15" s="168"/>
      <c r="AP15" s="168"/>
      <c r="AQ15" s="168"/>
      <c r="AR15" s="168"/>
    </row>
    <row r="16" spans="2:46" x14ac:dyDescent="0.25">
      <c r="B16" s="347"/>
      <c r="C16" s="339"/>
      <c r="D16" s="277"/>
      <c r="E16" s="342"/>
      <c r="F16" s="343"/>
      <c r="G16" s="344"/>
      <c r="H16" s="345"/>
      <c r="I16" s="17"/>
      <c r="J16" s="283"/>
      <c r="K16" s="17"/>
      <c r="L16" s="282"/>
      <c r="M16" s="17">
        <v>0</v>
      </c>
      <c r="N16" s="283"/>
      <c r="O16" s="174"/>
      <c r="P16" s="172"/>
      <c r="Q16" s="172"/>
      <c r="R16" s="172"/>
      <c r="S16" s="172"/>
      <c r="T16" s="358"/>
      <c r="U16" s="261"/>
      <c r="V16" s="261"/>
      <c r="W16" s="261"/>
      <c r="X16" s="250"/>
      <c r="Y16" s="250"/>
      <c r="Z16" s="250"/>
      <c r="AA16" s="250"/>
      <c r="AB16" s="287"/>
      <c r="AC16" s="354"/>
      <c r="AD16" s="172"/>
      <c r="AE16" s="172"/>
      <c r="AF16" s="172"/>
      <c r="AG16" s="172"/>
      <c r="AH16" s="172"/>
      <c r="AI16" s="172"/>
      <c r="AJ16" s="172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347"/>
      <c r="C17" s="355">
        <v>2</v>
      </c>
      <c r="D17" s="275" t="str">
        <f>'[1]SORTEO OCTAVOS '!F8</f>
        <v>IDECUT</v>
      </c>
      <c r="E17" s="356"/>
      <c r="F17" s="357"/>
      <c r="G17" s="17"/>
      <c r="H17" s="225"/>
      <c r="I17" s="352"/>
      <c r="J17" s="283"/>
      <c r="K17" s="17"/>
      <c r="L17" s="17"/>
      <c r="M17" s="17"/>
      <c r="N17" s="283"/>
      <c r="O17" s="174"/>
      <c r="P17" s="172"/>
      <c r="Q17" s="172"/>
      <c r="R17" s="172"/>
      <c r="S17" s="172"/>
      <c r="T17" s="358">
        <v>0</v>
      </c>
      <c r="U17" s="260">
        <v>0</v>
      </c>
      <c r="V17" s="260">
        <v>0</v>
      </c>
      <c r="W17" s="260">
        <v>0</v>
      </c>
      <c r="X17" s="250">
        <v>0</v>
      </c>
      <c r="Y17" s="262">
        <f>G17+K17+M17+O17</f>
        <v>0</v>
      </c>
      <c r="Z17" s="262">
        <f>G18+K18+M18+O18</f>
        <v>0</v>
      </c>
      <c r="AA17" s="262">
        <f>+Y17-Z17</f>
        <v>0</v>
      </c>
      <c r="AB17" s="251">
        <f>F17+J17+L17+N17</f>
        <v>0</v>
      </c>
      <c r="AC17" s="354"/>
      <c r="AD17" s="172"/>
      <c r="AE17" s="172"/>
      <c r="AF17" s="172"/>
      <c r="AG17" s="172"/>
      <c r="AH17" s="172"/>
      <c r="AI17" s="172"/>
      <c r="AJ17" s="172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x14ac:dyDescent="0.25">
      <c r="B18" s="347"/>
      <c r="C18" s="339"/>
      <c r="D18" s="277"/>
      <c r="E18" s="342"/>
      <c r="F18" s="357"/>
      <c r="G18" s="17"/>
      <c r="H18" s="225"/>
      <c r="I18" s="352"/>
      <c r="J18" s="283"/>
      <c r="K18" s="17"/>
      <c r="L18" s="17"/>
      <c r="M18" s="17"/>
      <c r="N18" s="283"/>
      <c r="O18" s="174"/>
      <c r="P18" s="172"/>
      <c r="Q18" s="172"/>
      <c r="R18" s="172"/>
      <c r="S18" s="172"/>
      <c r="T18" s="358"/>
      <c r="U18" s="261"/>
      <c r="V18" s="261"/>
      <c r="W18" s="261"/>
      <c r="X18" s="250"/>
      <c r="Y18" s="250"/>
      <c r="Z18" s="250"/>
      <c r="AA18" s="250"/>
      <c r="AB18" s="252"/>
      <c r="AC18" s="354"/>
      <c r="AD18" s="172"/>
      <c r="AE18" s="172"/>
      <c r="AF18" s="172"/>
      <c r="AG18" s="172"/>
      <c r="AH18" s="172"/>
      <c r="AI18" s="172"/>
      <c r="AJ18" s="172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347"/>
      <c r="C19" s="355">
        <v>3</v>
      </c>
      <c r="D19" s="275" t="str">
        <f>'[1]SORTEO OCTAVOS '!F9</f>
        <v>SALUD</v>
      </c>
      <c r="E19" s="356"/>
      <c r="F19" s="357"/>
      <c r="G19" s="17"/>
      <c r="H19" s="283"/>
      <c r="I19" s="17"/>
      <c r="J19" s="352"/>
      <c r="K19" s="352"/>
      <c r="L19" s="283"/>
      <c r="M19" s="17"/>
      <c r="N19" s="283"/>
      <c r="O19" s="174"/>
      <c r="P19" s="172"/>
      <c r="Q19" s="172"/>
      <c r="R19" s="172"/>
      <c r="S19" s="172"/>
      <c r="T19" s="358">
        <v>0</v>
      </c>
      <c r="U19" s="260">
        <v>0</v>
      </c>
      <c r="V19" s="260">
        <v>0</v>
      </c>
      <c r="W19" s="260">
        <v>0</v>
      </c>
      <c r="X19" s="250">
        <v>0</v>
      </c>
      <c r="Y19" s="262">
        <f>G19+I19+M19+O19</f>
        <v>0</v>
      </c>
      <c r="Z19" s="262">
        <f>G20+I20+M20+O20</f>
        <v>0</v>
      </c>
      <c r="AA19" s="250">
        <f>+Y19-Z19</f>
        <v>0</v>
      </c>
      <c r="AB19" s="251">
        <f>F19+H19+L19+N19</f>
        <v>0</v>
      </c>
      <c r="AC19" s="354"/>
      <c r="AD19" s="172"/>
      <c r="AE19" s="172"/>
      <c r="AF19" s="172"/>
      <c r="AG19" s="172"/>
      <c r="AH19" s="172"/>
      <c r="AI19" s="172"/>
      <c r="AJ19" s="172"/>
      <c r="AK19" s="168"/>
      <c r="AL19" s="168"/>
      <c r="AM19" s="168"/>
      <c r="AN19" s="168"/>
      <c r="AO19" s="168"/>
      <c r="AP19" s="168"/>
      <c r="AQ19" s="168"/>
      <c r="AR19" s="168"/>
    </row>
    <row r="20" spans="2:44" x14ac:dyDescent="0.25">
      <c r="B20" s="347"/>
      <c r="C20" s="339"/>
      <c r="D20" s="277"/>
      <c r="E20" s="342"/>
      <c r="F20" s="357"/>
      <c r="G20" s="17"/>
      <c r="H20" s="283"/>
      <c r="I20" s="17"/>
      <c r="J20" s="352"/>
      <c r="K20" s="352"/>
      <c r="L20" s="283"/>
      <c r="M20" s="17"/>
      <c r="N20" s="283"/>
      <c r="O20" s="174"/>
      <c r="P20" s="172"/>
      <c r="Q20" s="172"/>
      <c r="R20" s="172"/>
      <c r="S20" s="172"/>
      <c r="T20" s="358"/>
      <c r="U20" s="261"/>
      <c r="V20" s="261"/>
      <c r="W20" s="261"/>
      <c r="X20" s="250"/>
      <c r="Y20" s="250"/>
      <c r="Z20" s="250"/>
      <c r="AA20" s="250"/>
      <c r="AB20" s="252"/>
      <c r="AC20" s="354"/>
      <c r="AD20" s="172"/>
      <c r="AE20" s="172"/>
      <c r="AF20" s="172"/>
      <c r="AG20" s="172"/>
      <c r="AH20" s="172"/>
      <c r="AI20" s="172"/>
      <c r="AJ20" s="172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347"/>
      <c r="C21" s="355">
        <v>4</v>
      </c>
      <c r="D21" s="275" t="str">
        <f>'[1]SORTEO OCTAVOS '!F10</f>
        <v>FONDECUN</v>
      </c>
      <c r="E21" s="356"/>
      <c r="F21" s="357">
        <v>0</v>
      </c>
      <c r="G21" s="17">
        <v>0</v>
      </c>
      <c r="H21" s="283"/>
      <c r="I21" s="17"/>
      <c r="J21" s="283"/>
      <c r="K21" s="17"/>
      <c r="L21" s="225"/>
      <c r="M21" s="352"/>
      <c r="N21" s="283"/>
      <c r="O21" s="174"/>
      <c r="P21" s="172"/>
      <c r="Q21" s="172"/>
      <c r="R21" s="172"/>
      <c r="S21" s="172"/>
      <c r="T21" s="358">
        <v>1</v>
      </c>
      <c r="U21" s="260">
        <v>0</v>
      </c>
      <c r="V21" s="260">
        <v>0</v>
      </c>
      <c r="W21" s="260">
        <v>1</v>
      </c>
      <c r="X21" s="250">
        <v>0</v>
      </c>
      <c r="Y21" s="262">
        <f>G21+I21+K21+O21</f>
        <v>0</v>
      </c>
      <c r="Z21" s="262">
        <f>G22+I22+K22+O22</f>
        <v>3</v>
      </c>
      <c r="AA21" s="250">
        <f>+Y21-Z21</f>
        <v>-3</v>
      </c>
      <c r="AB21" s="251">
        <f>F21+H21+J21+N21</f>
        <v>0</v>
      </c>
      <c r="AC21" s="354"/>
      <c r="AD21" s="172"/>
      <c r="AE21" s="172"/>
      <c r="AF21" s="172"/>
      <c r="AG21" s="172"/>
      <c r="AH21" s="172"/>
      <c r="AI21" s="172"/>
      <c r="AJ21" s="172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348"/>
      <c r="C22" s="383"/>
      <c r="D22" s="384"/>
      <c r="E22" s="385"/>
      <c r="F22" s="386"/>
      <c r="G22" s="178">
        <v>3</v>
      </c>
      <c r="H22" s="359"/>
      <c r="I22" s="178"/>
      <c r="J22" s="359"/>
      <c r="K22" s="178"/>
      <c r="L22" s="226"/>
      <c r="M22" s="353"/>
      <c r="N22" s="359"/>
      <c r="O22" s="180"/>
      <c r="P22" s="172"/>
      <c r="Q22" s="172"/>
      <c r="R22" s="172"/>
      <c r="S22" s="172"/>
      <c r="T22" s="381"/>
      <c r="U22" s="382"/>
      <c r="V22" s="382"/>
      <c r="W22" s="382"/>
      <c r="X22" s="375"/>
      <c r="Y22" s="375"/>
      <c r="Z22" s="375"/>
      <c r="AA22" s="375"/>
      <c r="AB22" s="376"/>
      <c r="AC22" s="377"/>
      <c r="AD22" s="172"/>
      <c r="AE22" s="172"/>
      <c r="AF22" s="172"/>
      <c r="AG22" s="172"/>
      <c r="AH22" s="172"/>
      <c r="AI22" s="172"/>
      <c r="AJ22" s="172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78" t="s">
        <v>214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80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360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2"/>
      <c r="AB25" s="363" t="s">
        <v>2</v>
      </c>
      <c r="AC25" s="364"/>
      <c r="AD25" s="364"/>
      <c r="AE25" s="364"/>
      <c r="AF25" s="365"/>
      <c r="AK25" s="168"/>
      <c r="AL25" s="168"/>
      <c r="AM25" s="168"/>
      <c r="AN25" s="168"/>
      <c r="AO25" s="168"/>
      <c r="AP25" s="168"/>
      <c r="AQ25" s="168"/>
      <c r="AR25" s="168"/>
    </row>
    <row r="26" spans="2:44" s="184" customFormat="1" ht="15.75" thickBot="1" x14ac:dyDescent="0.3">
      <c r="B26" s="181" t="s">
        <v>3</v>
      </c>
      <c r="C26" s="182"/>
      <c r="D26" s="183" t="s">
        <v>4</v>
      </c>
      <c r="E26" s="366" t="s">
        <v>9</v>
      </c>
      <c r="F26" s="366"/>
      <c r="G26" s="367" t="s">
        <v>5</v>
      </c>
      <c r="H26" s="366"/>
      <c r="I26" s="366"/>
      <c r="J26" s="366"/>
      <c r="K26" s="366"/>
      <c r="L26" s="366"/>
      <c r="M26" s="366"/>
      <c r="N26" s="366"/>
      <c r="O26" s="366"/>
      <c r="P26" s="366"/>
      <c r="Q26" s="368"/>
      <c r="R26" s="182"/>
      <c r="S26" s="369" t="s">
        <v>35</v>
      </c>
      <c r="T26" s="370"/>
      <c r="U26" s="370"/>
      <c r="V26" s="371"/>
      <c r="W26" s="182"/>
      <c r="X26" s="367" t="s">
        <v>6</v>
      </c>
      <c r="Y26" s="366"/>
      <c r="Z26" s="366"/>
      <c r="AA26" s="368"/>
      <c r="AB26" s="372" t="s">
        <v>4</v>
      </c>
      <c r="AC26" s="373"/>
      <c r="AD26" s="183" t="s">
        <v>9</v>
      </c>
      <c r="AE26" s="374" t="s">
        <v>5</v>
      </c>
      <c r="AF26" s="373"/>
      <c r="AK26" s="185"/>
      <c r="AL26" s="185"/>
      <c r="AM26" s="185"/>
      <c r="AN26" s="185"/>
      <c r="AO26" s="185"/>
      <c r="AP26" s="185"/>
      <c r="AQ26" s="185"/>
      <c r="AR26" s="185"/>
    </row>
    <row r="27" spans="2:44" x14ac:dyDescent="0.25">
      <c r="B27" s="186" t="s">
        <v>215</v>
      </c>
      <c r="C27" s="187"/>
      <c r="D27" s="188" t="str">
        <f>D15</f>
        <v>EDUCACION</v>
      </c>
      <c r="E27" s="399" t="s">
        <v>9</v>
      </c>
      <c r="F27" s="400"/>
      <c r="G27" s="401" t="str">
        <f>D21</f>
        <v>FONDECUN</v>
      </c>
      <c r="H27" s="402"/>
      <c r="I27" s="402"/>
      <c r="J27" s="402"/>
      <c r="K27" s="402"/>
      <c r="L27" s="402"/>
      <c r="M27" s="402"/>
      <c r="N27" s="402"/>
      <c r="O27" s="402"/>
      <c r="P27" s="402"/>
      <c r="Q27" s="403"/>
      <c r="R27" s="189"/>
      <c r="S27" s="404" t="s">
        <v>216</v>
      </c>
      <c r="T27" s="405"/>
      <c r="U27" s="405"/>
      <c r="V27" s="406"/>
      <c r="W27" s="64"/>
      <c r="X27" s="407">
        <v>45181</v>
      </c>
      <c r="Y27" s="408"/>
      <c r="Z27" s="408"/>
      <c r="AA27" s="409"/>
      <c r="AB27" s="410">
        <v>3</v>
      </c>
      <c r="AC27" s="411"/>
      <c r="AD27" s="257" t="s">
        <v>9</v>
      </c>
      <c r="AE27" s="387">
        <v>0</v>
      </c>
      <c r="AF27" s="388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90" t="s">
        <v>136</v>
      </c>
      <c r="C28" s="191"/>
      <c r="D28" s="192" t="str">
        <f>D17</f>
        <v>IDECUT</v>
      </c>
      <c r="E28" s="389" t="s">
        <v>9</v>
      </c>
      <c r="F28" s="389"/>
      <c r="G28" s="390" t="str">
        <f>D19</f>
        <v>SALUD</v>
      </c>
      <c r="H28" s="235"/>
      <c r="I28" s="235"/>
      <c r="J28" s="235"/>
      <c r="K28" s="235"/>
      <c r="L28" s="235"/>
      <c r="M28" s="235"/>
      <c r="N28" s="235"/>
      <c r="O28" s="235"/>
      <c r="P28" s="235"/>
      <c r="Q28" s="391"/>
      <c r="R28" s="91"/>
      <c r="S28" s="392" t="s">
        <v>216</v>
      </c>
      <c r="T28" s="393"/>
      <c r="U28" s="393"/>
      <c r="V28" s="394"/>
      <c r="W28" s="89"/>
      <c r="X28" s="395">
        <v>45182</v>
      </c>
      <c r="Y28" s="396"/>
      <c r="Z28" s="396"/>
      <c r="AA28" s="397"/>
      <c r="AB28" s="316"/>
      <c r="AC28" s="243"/>
      <c r="AD28" s="244"/>
      <c r="AE28" s="242"/>
      <c r="AF28" s="398"/>
      <c r="AK28" s="168"/>
      <c r="AL28" s="168"/>
      <c r="AM28" s="168"/>
      <c r="AN28" s="168"/>
      <c r="AO28" s="168"/>
      <c r="AP28" s="168"/>
      <c r="AQ28" s="168"/>
      <c r="AR28" s="168"/>
    </row>
    <row r="29" spans="2:44" s="184" customFormat="1" ht="15.75" thickBot="1" x14ac:dyDescent="0.3">
      <c r="B29" s="181" t="s">
        <v>3</v>
      </c>
      <c r="C29" s="182"/>
      <c r="D29" s="183" t="s">
        <v>4</v>
      </c>
      <c r="E29" s="366"/>
      <c r="F29" s="366"/>
      <c r="G29" s="367" t="s">
        <v>5</v>
      </c>
      <c r="H29" s="366"/>
      <c r="I29" s="366"/>
      <c r="J29" s="366"/>
      <c r="K29" s="366"/>
      <c r="L29" s="366"/>
      <c r="M29" s="366"/>
      <c r="N29" s="366"/>
      <c r="O29" s="366"/>
      <c r="P29" s="366"/>
      <c r="Q29" s="368"/>
      <c r="R29" s="182"/>
      <c r="S29" s="369" t="s">
        <v>35</v>
      </c>
      <c r="T29" s="370"/>
      <c r="U29" s="370"/>
      <c r="V29" s="371"/>
      <c r="W29" s="182"/>
      <c r="X29" s="367" t="s">
        <v>6</v>
      </c>
      <c r="Y29" s="366"/>
      <c r="Z29" s="366"/>
      <c r="AA29" s="368"/>
      <c r="AB29" s="372" t="s">
        <v>4</v>
      </c>
      <c r="AC29" s="373"/>
      <c r="AD29" s="183" t="s">
        <v>9</v>
      </c>
      <c r="AE29" s="374" t="s">
        <v>5</v>
      </c>
      <c r="AF29" s="373"/>
      <c r="AK29" s="185"/>
      <c r="AL29" s="185"/>
      <c r="AM29" s="185"/>
      <c r="AN29" s="185"/>
      <c r="AO29" s="185"/>
      <c r="AP29" s="185"/>
      <c r="AQ29" s="185"/>
      <c r="AR29" s="185"/>
    </row>
    <row r="30" spans="2:44" ht="15" customHeight="1" x14ac:dyDescent="0.25">
      <c r="B30" s="190" t="s">
        <v>135</v>
      </c>
      <c r="C30" s="193"/>
      <c r="D30" s="192" t="str">
        <f>D21</f>
        <v>FONDECUN</v>
      </c>
      <c r="E30" s="399" t="s">
        <v>9</v>
      </c>
      <c r="F30" s="400"/>
      <c r="G30" s="390" t="str">
        <f>D19</f>
        <v>SALUD</v>
      </c>
      <c r="H30" s="235"/>
      <c r="I30" s="235"/>
      <c r="J30" s="235"/>
      <c r="K30" s="235"/>
      <c r="L30" s="235"/>
      <c r="M30" s="235"/>
      <c r="N30" s="235"/>
      <c r="O30" s="235"/>
      <c r="P30" s="235"/>
      <c r="Q30" s="391"/>
      <c r="R30" s="91"/>
      <c r="S30" s="404" t="s">
        <v>216</v>
      </c>
      <c r="T30" s="405"/>
      <c r="U30" s="405"/>
      <c r="V30" s="406"/>
      <c r="W30" s="48"/>
      <c r="X30" s="415">
        <v>45187</v>
      </c>
      <c r="Y30" s="416"/>
      <c r="Z30" s="416"/>
      <c r="AA30" s="417"/>
      <c r="AB30" s="316"/>
      <c r="AC30" s="243"/>
      <c r="AD30" s="256" t="s">
        <v>9</v>
      </c>
      <c r="AE30" s="242"/>
      <c r="AF30" s="398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90" t="s">
        <v>136</v>
      </c>
      <c r="C31" s="193"/>
      <c r="D31" s="192" t="str">
        <f>D15</f>
        <v>EDUCACION</v>
      </c>
      <c r="E31" s="389" t="s">
        <v>9</v>
      </c>
      <c r="F31" s="389"/>
      <c r="G31" s="390" t="str">
        <f>D17</f>
        <v>IDECUT</v>
      </c>
      <c r="H31" s="235"/>
      <c r="I31" s="235"/>
      <c r="J31" s="235"/>
      <c r="K31" s="235"/>
      <c r="L31" s="235"/>
      <c r="M31" s="235"/>
      <c r="N31" s="235"/>
      <c r="O31" s="235"/>
      <c r="P31" s="235"/>
      <c r="Q31" s="391"/>
      <c r="R31" s="91"/>
      <c r="S31" s="392" t="s">
        <v>216</v>
      </c>
      <c r="T31" s="393"/>
      <c r="U31" s="393"/>
      <c r="V31" s="394"/>
      <c r="W31" s="48"/>
      <c r="X31" s="412">
        <v>45187</v>
      </c>
      <c r="Y31" s="413"/>
      <c r="Z31" s="413"/>
      <c r="AA31" s="414"/>
      <c r="AB31" s="316"/>
      <c r="AC31" s="243"/>
      <c r="AD31" s="257"/>
      <c r="AE31" s="242"/>
      <c r="AF31" s="398"/>
      <c r="AK31" s="168"/>
      <c r="AL31" s="168"/>
      <c r="AM31" s="168"/>
      <c r="AN31" s="168"/>
      <c r="AO31" s="168"/>
      <c r="AP31" s="168"/>
      <c r="AQ31" s="168"/>
      <c r="AR31" s="168"/>
    </row>
    <row r="32" spans="2:44" s="184" customFormat="1" ht="15.75" thickBot="1" x14ac:dyDescent="0.3">
      <c r="B32" s="181" t="s">
        <v>3</v>
      </c>
      <c r="C32" s="182"/>
      <c r="D32" s="183" t="s">
        <v>4</v>
      </c>
      <c r="E32" s="366"/>
      <c r="F32" s="366"/>
      <c r="G32" s="367" t="s">
        <v>5</v>
      </c>
      <c r="H32" s="366"/>
      <c r="I32" s="366"/>
      <c r="J32" s="366"/>
      <c r="K32" s="366"/>
      <c r="L32" s="366"/>
      <c r="M32" s="366"/>
      <c r="N32" s="366"/>
      <c r="O32" s="366"/>
      <c r="P32" s="366"/>
      <c r="Q32" s="368"/>
      <c r="R32" s="182"/>
      <c r="S32" s="369" t="s">
        <v>35</v>
      </c>
      <c r="T32" s="370"/>
      <c r="U32" s="370"/>
      <c r="V32" s="371"/>
      <c r="W32" s="182"/>
      <c r="X32" s="367" t="s">
        <v>6</v>
      </c>
      <c r="Y32" s="366"/>
      <c r="Z32" s="366"/>
      <c r="AA32" s="368"/>
      <c r="AB32" s="372" t="s">
        <v>4</v>
      </c>
      <c r="AC32" s="373"/>
      <c r="AD32" s="183" t="s">
        <v>9</v>
      </c>
      <c r="AE32" s="374" t="s">
        <v>5</v>
      </c>
      <c r="AF32" s="373"/>
      <c r="AK32" s="185"/>
      <c r="AL32" s="185"/>
      <c r="AM32" s="185"/>
      <c r="AN32" s="185"/>
      <c r="AO32" s="185"/>
      <c r="AP32" s="185"/>
      <c r="AQ32" s="185"/>
      <c r="AR32" s="185"/>
    </row>
    <row r="33" spans="2:44" ht="15" customHeight="1" x14ac:dyDescent="0.25">
      <c r="B33" s="190" t="s">
        <v>217</v>
      </c>
      <c r="C33" s="193"/>
      <c r="D33" s="192" t="str">
        <f>D17</f>
        <v>IDECUT</v>
      </c>
      <c r="E33" s="399" t="s">
        <v>9</v>
      </c>
      <c r="F33" s="400"/>
      <c r="G33" s="390" t="str">
        <f>D21</f>
        <v>FONDECUN</v>
      </c>
      <c r="H33" s="235"/>
      <c r="I33" s="235"/>
      <c r="J33" s="235"/>
      <c r="K33" s="235"/>
      <c r="L33" s="235"/>
      <c r="M33" s="235"/>
      <c r="N33" s="235"/>
      <c r="O33" s="235"/>
      <c r="P33" s="235"/>
      <c r="Q33" s="391"/>
      <c r="R33" s="91"/>
      <c r="S33" s="404" t="s">
        <v>216</v>
      </c>
      <c r="T33" s="405"/>
      <c r="U33" s="405"/>
      <c r="V33" s="406"/>
      <c r="W33" s="48"/>
      <c r="X33" s="415">
        <v>45189</v>
      </c>
      <c r="Y33" s="416"/>
      <c r="Z33" s="416"/>
      <c r="AA33" s="417"/>
      <c r="AB33" s="316"/>
      <c r="AC33" s="243"/>
      <c r="AD33" s="244" t="s">
        <v>9</v>
      </c>
      <c r="AE33" s="242"/>
      <c r="AF33" s="398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4" t="s">
        <v>218</v>
      </c>
      <c r="C34" s="195"/>
      <c r="D34" s="196" t="str">
        <f>D19</f>
        <v>SALUD</v>
      </c>
      <c r="E34" s="418" t="s">
        <v>9</v>
      </c>
      <c r="F34" s="418"/>
      <c r="G34" s="419" t="str">
        <f>D15</f>
        <v>EDUCACION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21"/>
      <c r="R34" s="197"/>
      <c r="S34" s="392" t="s">
        <v>216</v>
      </c>
      <c r="T34" s="393"/>
      <c r="U34" s="393"/>
      <c r="V34" s="394"/>
      <c r="W34" s="198"/>
      <c r="X34" s="412">
        <v>45189</v>
      </c>
      <c r="Y34" s="413"/>
      <c r="Z34" s="413"/>
      <c r="AA34" s="414"/>
      <c r="AB34" s="422"/>
      <c r="AC34" s="423"/>
      <c r="AD34" s="426"/>
      <c r="AE34" s="424"/>
      <c r="AF34" s="425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437" t="s">
        <v>219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9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346" t="s">
        <v>11</v>
      </c>
      <c r="C37" s="162"/>
      <c r="D37" s="349" t="s">
        <v>0</v>
      </c>
      <c r="E37" s="440"/>
      <c r="F37" s="427">
        <v>1</v>
      </c>
      <c r="G37" s="428"/>
      <c r="H37" s="427">
        <v>2</v>
      </c>
      <c r="I37" s="428"/>
      <c r="J37" s="427">
        <v>3</v>
      </c>
      <c r="K37" s="428"/>
      <c r="L37" s="427">
        <v>4</v>
      </c>
      <c r="M37" s="428"/>
      <c r="N37" s="427"/>
      <c r="O37" s="428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347"/>
      <c r="C38" s="338">
        <v>1</v>
      </c>
      <c r="D38" s="340" t="str">
        <f>'[1]SORTEO OCTAVOS '!I7</f>
        <v>INDEPORTES</v>
      </c>
      <c r="E38" s="341"/>
      <c r="F38" s="429"/>
      <c r="G38" s="430"/>
      <c r="H38" s="433"/>
      <c r="I38" s="169"/>
      <c r="J38" s="435"/>
      <c r="K38" s="169"/>
      <c r="L38" s="170"/>
      <c r="M38" s="169"/>
      <c r="N38" s="435"/>
      <c r="O38" s="171"/>
      <c r="P38" s="172"/>
      <c r="Q38" s="172"/>
      <c r="R38" s="172"/>
      <c r="S38" s="172"/>
      <c r="T38" s="358">
        <v>0</v>
      </c>
      <c r="U38" s="260">
        <v>0</v>
      </c>
      <c r="V38" s="260">
        <v>0</v>
      </c>
      <c r="W38" s="260">
        <v>0</v>
      </c>
      <c r="X38" s="250">
        <v>0</v>
      </c>
      <c r="Y38" s="262">
        <f>I38+K38+M38+O38</f>
        <v>0</v>
      </c>
      <c r="Z38" s="262">
        <f>I39+K39+M39+O39</f>
        <v>0</v>
      </c>
      <c r="AA38" s="262">
        <f>+Y38-Z38</f>
        <v>0</v>
      </c>
      <c r="AB38" s="287">
        <f>H38+J38+L38+N38</f>
        <v>0</v>
      </c>
      <c r="AC38" s="354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347"/>
      <c r="C39" s="339"/>
      <c r="D39" s="277"/>
      <c r="E39" s="342"/>
      <c r="F39" s="431"/>
      <c r="G39" s="432"/>
      <c r="H39" s="434"/>
      <c r="I39" s="152"/>
      <c r="J39" s="436"/>
      <c r="K39" s="17"/>
      <c r="L39" s="173"/>
      <c r="M39" s="17"/>
      <c r="N39" s="436"/>
      <c r="O39" s="174"/>
      <c r="P39" s="172"/>
      <c r="Q39" s="172"/>
      <c r="R39" s="172"/>
      <c r="S39" s="172"/>
      <c r="T39" s="358"/>
      <c r="U39" s="261"/>
      <c r="V39" s="261"/>
      <c r="W39" s="261"/>
      <c r="X39" s="250"/>
      <c r="Y39" s="250"/>
      <c r="Z39" s="250"/>
      <c r="AA39" s="250"/>
      <c r="AB39" s="287"/>
      <c r="AC39" s="354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347"/>
      <c r="C40" s="355">
        <v>2</v>
      </c>
      <c r="D40" s="275" t="str">
        <f>'[1]SORTEO OCTAVOS '!I8</f>
        <v>ICCU</v>
      </c>
      <c r="E40" s="356"/>
      <c r="F40" s="447"/>
      <c r="G40" s="154"/>
      <c r="H40" s="175"/>
      <c r="I40" s="441"/>
      <c r="J40" s="281"/>
      <c r="K40" s="17"/>
      <c r="L40" s="152"/>
      <c r="M40" s="17"/>
      <c r="N40" s="281"/>
      <c r="O40" s="174"/>
      <c r="P40" s="172"/>
      <c r="Q40" s="172"/>
      <c r="R40" s="172"/>
      <c r="S40" s="172"/>
      <c r="T40" s="358">
        <v>0</v>
      </c>
      <c r="U40" s="260">
        <v>0</v>
      </c>
      <c r="V40" s="260">
        <v>0</v>
      </c>
      <c r="W40" s="260">
        <v>0</v>
      </c>
      <c r="X40" s="250">
        <v>0</v>
      </c>
      <c r="Y40" s="262">
        <f>G40+K40+M40+O40</f>
        <v>0</v>
      </c>
      <c r="Z40" s="262">
        <f>G41+K41+M41+O41</f>
        <v>0</v>
      </c>
      <c r="AA40" s="262">
        <f>+Y40-Z40</f>
        <v>0</v>
      </c>
      <c r="AB40" s="251">
        <f>F40+J40+L40+N40</f>
        <v>0</v>
      </c>
      <c r="AC40" s="354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347"/>
      <c r="C41" s="339"/>
      <c r="D41" s="277"/>
      <c r="E41" s="342"/>
      <c r="F41" s="357"/>
      <c r="G41" s="176"/>
      <c r="H41" s="177"/>
      <c r="I41" s="442"/>
      <c r="J41" s="446"/>
      <c r="K41" s="152"/>
      <c r="L41" s="153"/>
      <c r="M41" s="17"/>
      <c r="N41" s="282"/>
      <c r="O41" s="174"/>
      <c r="P41" s="172"/>
      <c r="Q41" s="172"/>
      <c r="R41" s="172"/>
      <c r="S41" s="172"/>
      <c r="T41" s="358"/>
      <c r="U41" s="261"/>
      <c r="V41" s="261"/>
      <c r="W41" s="261"/>
      <c r="X41" s="250"/>
      <c r="Y41" s="250"/>
      <c r="Z41" s="250"/>
      <c r="AA41" s="250"/>
      <c r="AB41" s="252"/>
      <c r="AC41" s="354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347"/>
      <c r="C42" s="355">
        <v>3</v>
      </c>
      <c r="D42" s="275" t="str">
        <f>'[1]SORTEO OCTAVOS '!I9</f>
        <v xml:space="preserve">AGENCIA DE EMPLEO </v>
      </c>
      <c r="E42" s="356"/>
      <c r="F42" s="357"/>
      <c r="G42" s="17"/>
      <c r="H42" s="443"/>
      <c r="I42" s="154"/>
      <c r="J42" s="444"/>
      <c r="K42" s="441"/>
      <c r="L42" s="281"/>
      <c r="M42" s="17"/>
      <c r="N42" s="281"/>
      <c r="O42" s="174"/>
      <c r="P42" s="172"/>
      <c r="Q42" s="172"/>
      <c r="R42" s="172"/>
      <c r="S42" s="172"/>
      <c r="T42" s="358">
        <v>0</v>
      </c>
      <c r="U42" s="260">
        <v>0</v>
      </c>
      <c r="V42" s="260">
        <v>0</v>
      </c>
      <c r="W42" s="260">
        <v>0</v>
      </c>
      <c r="X42" s="250">
        <v>0</v>
      </c>
      <c r="Y42" s="262">
        <f>G42+I42+M42+O42</f>
        <v>0</v>
      </c>
      <c r="Z42" s="262">
        <f>G43+I43+M43+O43</f>
        <v>0</v>
      </c>
      <c r="AA42" s="250">
        <f>+Y42-Z42</f>
        <v>0</v>
      </c>
      <c r="AB42" s="251">
        <f>F42+H42+L42+N42</f>
        <v>0</v>
      </c>
      <c r="AC42" s="354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347"/>
      <c r="C43" s="339"/>
      <c r="D43" s="277"/>
      <c r="E43" s="342"/>
      <c r="F43" s="357"/>
      <c r="G43" s="17"/>
      <c r="H43" s="282"/>
      <c r="I43" s="176"/>
      <c r="J43" s="445"/>
      <c r="K43" s="442"/>
      <c r="L43" s="446"/>
      <c r="M43" s="152"/>
      <c r="N43" s="282"/>
      <c r="O43" s="174"/>
      <c r="P43" s="172"/>
      <c r="Q43" s="172"/>
      <c r="R43" s="172"/>
      <c r="S43" s="172"/>
      <c r="T43" s="358"/>
      <c r="U43" s="261"/>
      <c r="V43" s="261"/>
      <c r="W43" s="261"/>
      <c r="X43" s="250"/>
      <c r="Y43" s="250"/>
      <c r="Z43" s="250"/>
      <c r="AA43" s="250"/>
      <c r="AB43" s="252"/>
      <c r="AC43" s="354"/>
    </row>
    <row r="44" spans="2:44" x14ac:dyDescent="0.25">
      <c r="B44" s="347"/>
      <c r="C44" s="355">
        <v>4</v>
      </c>
      <c r="D44" s="275" t="str">
        <f>'[1]SORTEO OCTAVOS '!I10</f>
        <v xml:space="preserve">AGENCIA CATASTRAL </v>
      </c>
      <c r="E44" s="356"/>
      <c r="F44" s="357"/>
      <c r="G44" s="17"/>
      <c r="H44" s="281"/>
      <c r="I44" s="17"/>
      <c r="J44" s="443"/>
      <c r="K44" s="154"/>
      <c r="L44" s="175"/>
      <c r="M44" s="441"/>
      <c r="N44" s="281"/>
      <c r="O44" s="174"/>
      <c r="P44" s="172"/>
      <c r="Q44" s="172"/>
      <c r="R44" s="172"/>
      <c r="S44" s="172"/>
      <c r="T44" s="358">
        <v>0</v>
      </c>
      <c r="U44" s="260">
        <v>0</v>
      </c>
      <c r="V44" s="260">
        <v>0</v>
      </c>
      <c r="W44" s="260">
        <v>0</v>
      </c>
      <c r="X44" s="250">
        <v>0</v>
      </c>
      <c r="Y44" s="262">
        <f>G44+I44+K44+O44</f>
        <v>0</v>
      </c>
      <c r="Z44" s="262">
        <f>G45+I45+K45+O45</f>
        <v>0</v>
      </c>
      <c r="AA44" s="250">
        <f>+Y44-Z44</f>
        <v>0</v>
      </c>
      <c r="AB44" s="251">
        <f>F44+H44+J44+N44</f>
        <v>0</v>
      </c>
      <c r="AC44" s="354"/>
    </row>
    <row r="45" spans="2:44" ht="15" customHeight="1" thickBot="1" x14ac:dyDescent="0.3">
      <c r="B45" s="348"/>
      <c r="C45" s="383"/>
      <c r="D45" s="384"/>
      <c r="E45" s="385"/>
      <c r="F45" s="386"/>
      <c r="G45" s="178"/>
      <c r="H45" s="446"/>
      <c r="I45" s="178"/>
      <c r="J45" s="446"/>
      <c r="K45" s="179"/>
      <c r="L45" s="177"/>
      <c r="M45" s="442"/>
      <c r="N45" s="446"/>
      <c r="O45" s="180"/>
      <c r="P45" s="172"/>
      <c r="Q45" s="172"/>
      <c r="R45" s="172"/>
      <c r="S45" s="172"/>
      <c r="T45" s="381"/>
      <c r="U45" s="382"/>
      <c r="V45" s="382"/>
      <c r="W45" s="382"/>
      <c r="X45" s="375"/>
      <c r="Y45" s="375"/>
      <c r="Z45" s="375"/>
      <c r="AA45" s="375"/>
      <c r="AB45" s="376"/>
      <c r="AC45" s="377"/>
    </row>
    <row r="46" spans="2:44" ht="15" customHeight="1" thickBot="1" x14ac:dyDescent="0.3"/>
    <row r="47" spans="2:44" ht="15.75" thickBot="1" x14ac:dyDescent="0.3">
      <c r="B47" s="378" t="s">
        <v>214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80"/>
    </row>
    <row r="48" spans="2:44" ht="15.75" customHeight="1" thickBot="1" x14ac:dyDescent="0.3">
      <c r="B48" s="448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50"/>
      <c r="AB48" s="451" t="s">
        <v>2</v>
      </c>
      <c r="AC48" s="364"/>
      <c r="AD48" s="364"/>
      <c r="AE48" s="364"/>
      <c r="AF48" s="365"/>
    </row>
    <row r="49" spans="2:32" s="184" customFormat="1" ht="15.75" thickBot="1" x14ac:dyDescent="0.3">
      <c r="B49" s="181" t="s">
        <v>3</v>
      </c>
      <c r="C49" s="182"/>
      <c r="D49" s="183" t="s">
        <v>4</v>
      </c>
      <c r="E49" s="366" t="s">
        <v>9</v>
      </c>
      <c r="F49" s="366"/>
      <c r="G49" s="367" t="s">
        <v>5</v>
      </c>
      <c r="H49" s="366"/>
      <c r="I49" s="366"/>
      <c r="J49" s="366"/>
      <c r="K49" s="366"/>
      <c r="L49" s="366"/>
      <c r="M49" s="366"/>
      <c r="N49" s="366"/>
      <c r="O49" s="366"/>
      <c r="P49" s="366"/>
      <c r="Q49" s="368"/>
      <c r="R49" s="182"/>
      <c r="S49" s="369" t="s">
        <v>35</v>
      </c>
      <c r="T49" s="370"/>
      <c r="U49" s="370"/>
      <c r="V49" s="371"/>
      <c r="W49" s="182"/>
      <c r="X49" s="367" t="s">
        <v>6</v>
      </c>
      <c r="Y49" s="366"/>
      <c r="Z49" s="366"/>
      <c r="AA49" s="368"/>
      <c r="AB49" s="374" t="s">
        <v>4</v>
      </c>
      <c r="AC49" s="373"/>
      <c r="AD49" s="183" t="s">
        <v>9</v>
      </c>
      <c r="AE49" s="374" t="s">
        <v>5</v>
      </c>
      <c r="AF49" s="373"/>
    </row>
    <row r="50" spans="2:32" ht="15" customHeight="1" x14ac:dyDescent="0.25">
      <c r="B50" s="186" t="s">
        <v>135</v>
      </c>
      <c r="C50" s="187"/>
      <c r="D50" s="188" t="str">
        <f>D38</f>
        <v>INDEPORTES</v>
      </c>
      <c r="E50" s="399" t="s">
        <v>9</v>
      </c>
      <c r="F50" s="400"/>
      <c r="G50" s="401" t="str">
        <f>D44</f>
        <v xml:space="preserve">AGENCIA CATASTRAL </v>
      </c>
      <c r="H50" s="402"/>
      <c r="I50" s="402"/>
      <c r="J50" s="402"/>
      <c r="K50" s="402"/>
      <c r="L50" s="402"/>
      <c r="M50" s="402"/>
      <c r="N50" s="402"/>
      <c r="O50" s="402"/>
      <c r="P50" s="402"/>
      <c r="Q50" s="403"/>
      <c r="R50" s="189"/>
      <c r="S50" s="404" t="s">
        <v>216</v>
      </c>
      <c r="T50" s="405"/>
      <c r="U50" s="405"/>
      <c r="V50" s="406"/>
      <c r="W50" s="64"/>
      <c r="X50" s="407">
        <v>45183</v>
      </c>
      <c r="Y50" s="408"/>
      <c r="Z50" s="408"/>
      <c r="AA50" s="409"/>
      <c r="AB50" s="455"/>
      <c r="AC50" s="456"/>
      <c r="AD50" s="457" t="s">
        <v>9</v>
      </c>
      <c r="AE50" s="452"/>
      <c r="AF50" s="453"/>
    </row>
    <row r="51" spans="2:32" ht="15.75" customHeight="1" thickBot="1" x14ac:dyDescent="0.3">
      <c r="B51" s="190" t="s">
        <v>136</v>
      </c>
      <c r="C51" s="191"/>
      <c r="D51" s="192" t="str">
        <f>D40</f>
        <v>ICCU</v>
      </c>
      <c r="E51" s="389" t="s">
        <v>9</v>
      </c>
      <c r="F51" s="389"/>
      <c r="G51" s="390" t="str">
        <f>D42</f>
        <v xml:space="preserve">AGENCIA DE EMPLEO </v>
      </c>
      <c r="H51" s="235"/>
      <c r="I51" s="235"/>
      <c r="J51" s="235"/>
      <c r="K51" s="235"/>
      <c r="L51" s="235"/>
      <c r="M51" s="235"/>
      <c r="N51" s="235"/>
      <c r="O51" s="235"/>
      <c r="P51" s="235"/>
      <c r="Q51" s="391"/>
      <c r="R51" s="91"/>
      <c r="S51" s="392" t="s">
        <v>216</v>
      </c>
      <c r="T51" s="393"/>
      <c r="U51" s="393"/>
      <c r="V51" s="394"/>
      <c r="W51" s="89"/>
      <c r="X51" s="395">
        <v>45184</v>
      </c>
      <c r="Y51" s="396"/>
      <c r="Z51" s="396"/>
      <c r="AA51" s="397"/>
      <c r="AB51" s="454"/>
      <c r="AC51" s="423"/>
      <c r="AD51" s="458"/>
      <c r="AE51" s="424"/>
      <c r="AF51" s="425"/>
    </row>
    <row r="52" spans="2:32" s="184" customFormat="1" ht="15.75" thickBot="1" x14ac:dyDescent="0.3">
      <c r="B52" s="181" t="s">
        <v>3</v>
      </c>
      <c r="C52" s="182"/>
      <c r="D52" s="183" t="s">
        <v>4</v>
      </c>
      <c r="E52" s="366"/>
      <c r="F52" s="366"/>
      <c r="G52" s="367" t="s">
        <v>5</v>
      </c>
      <c r="H52" s="366"/>
      <c r="I52" s="366"/>
      <c r="J52" s="366"/>
      <c r="K52" s="366"/>
      <c r="L52" s="366"/>
      <c r="M52" s="366"/>
      <c r="N52" s="366"/>
      <c r="O52" s="366"/>
      <c r="P52" s="366"/>
      <c r="Q52" s="368"/>
      <c r="R52" s="182"/>
      <c r="S52" s="369" t="s">
        <v>35</v>
      </c>
      <c r="T52" s="370"/>
      <c r="U52" s="370"/>
      <c r="V52" s="371"/>
      <c r="W52" s="182"/>
      <c r="X52" s="367" t="s">
        <v>6</v>
      </c>
      <c r="Y52" s="366"/>
      <c r="Z52" s="366"/>
      <c r="AA52" s="368"/>
      <c r="AB52" s="374" t="s">
        <v>4</v>
      </c>
      <c r="AC52" s="373"/>
      <c r="AD52" s="183" t="s">
        <v>9</v>
      </c>
      <c r="AE52" s="374" t="s">
        <v>5</v>
      </c>
      <c r="AF52" s="373"/>
    </row>
    <row r="53" spans="2:32" ht="15" customHeight="1" x14ac:dyDescent="0.25">
      <c r="B53" s="190" t="s">
        <v>135</v>
      </c>
      <c r="C53" s="193"/>
      <c r="D53" s="192" t="str">
        <f>D44</f>
        <v xml:space="preserve">AGENCIA CATASTRAL </v>
      </c>
      <c r="E53" s="399" t="s">
        <v>9</v>
      </c>
      <c r="F53" s="400"/>
      <c r="G53" s="390" t="str">
        <f>D42</f>
        <v xml:space="preserve">AGENCIA DE EMPLEO </v>
      </c>
      <c r="H53" s="235"/>
      <c r="I53" s="235"/>
      <c r="J53" s="235"/>
      <c r="K53" s="235"/>
      <c r="L53" s="235"/>
      <c r="M53" s="235"/>
      <c r="N53" s="235"/>
      <c r="O53" s="235"/>
      <c r="P53" s="235"/>
      <c r="Q53" s="391"/>
      <c r="R53" s="91"/>
      <c r="S53" s="404" t="s">
        <v>216</v>
      </c>
      <c r="T53" s="405"/>
      <c r="U53" s="405"/>
      <c r="V53" s="406"/>
      <c r="W53" s="48"/>
      <c r="X53" s="415">
        <v>45188</v>
      </c>
      <c r="Y53" s="416"/>
      <c r="Z53" s="416"/>
      <c r="AA53" s="417"/>
      <c r="AB53" s="455"/>
      <c r="AC53" s="456"/>
      <c r="AD53" s="457" t="s">
        <v>9</v>
      </c>
      <c r="AE53" s="452"/>
      <c r="AF53" s="453"/>
    </row>
    <row r="54" spans="2:32" ht="15.75" customHeight="1" thickBot="1" x14ac:dyDescent="0.3">
      <c r="B54" s="190" t="s">
        <v>136</v>
      </c>
      <c r="C54" s="193"/>
      <c r="D54" s="192" t="str">
        <f>D38</f>
        <v>INDEPORTES</v>
      </c>
      <c r="E54" s="389" t="s">
        <v>9</v>
      </c>
      <c r="F54" s="389"/>
      <c r="G54" s="390" t="str">
        <f>D40</f>
        <v>ICCU</v>
      </c>
      <c r="H54" s="235"/>
      <c r="I54" s="235"/>
      <c r="J54" s="235"/>
      <c r="K54" s="235"/>
      <c r="L54" s="235"/>
      <c r="M54" s="235"/>
      <c r="N54" s="235"/>
      <c r="O54" s="235"/>
      <c r="P54" s="235"/>
      <c r="Q54" s="391"/>
      <c r="R54" s="91"/>
      <c r="S54" s="392" t="s">
        <v>216</v>
      </c>
      <c r="T54" s="393"/>
      <c r="U54" s="393"/>
      <c r="V54" s="394"/>
      <c r="W54" s="48"/>
      <c r="X54" s="412">
        <v>45188</v>
      </c>
      <c r="Y54" s="413"/>
      <c r="Z54" s="413"/>
      <c r="AA54" s="414"/>
      <c r="AB54" s="454"/>
      <c r="AC54" s="423"/>
      <c r="AD54" s="458"/>
      <c r="AE54" s="424"/>
      <c r="AF54" s="425"/>
    </row>
    <row r="55" spans="2:32" s="184" customFormat="1" ht="15.75" thickBot="1" x14ac:dyDescent="0.3">
      <c r="B55" s="181" t="s">
        <v>3</v>
      </c>
      <c r="C55" s="182"/>
      <c r="D55" s="183" t="s">
        <v>4</v>
      </c>
      <c r="E55" s="366"/>
      <c r="F55" s="366"/>
      <c r="G55" s="367" t="s">
        <v>5</v>
      </c>
      <c r="H55" s="366"/>
      <c r="I55" s="366"/>
      <c r="J55" s="366"/>
      <c r="K55" s="366"/>
      <c r="L55" s="366"/>
      <c r="M55" s="366"/>
      <c r="N55" s="366"/>
      <c r="O55" s="366"/>
      <c r="P55" s="366"/>
      <c r="Q55" s="368"/>
      <c r="R55" s="182"/>
      <c r="S55" s="369" t="s">
        <v>35</v>
      </c>
      <c r="T55" s="370"/>
      <c r="U55" s="370"/>
      <c r="V55" s="371"/>
      <c r="W55" s="182"/>
      <c r="X55" s="367" t="s">
        <v>6</v>
      </c>
      <c r="Y55" s="366"/>
      <c r="Z55" s="366"/>
      <c r="AA55" s="368"/>
      <c r="AB55" s="374" t="s">
        <v>4</v>
      </c>
      <c r="AC55" s="373"/>
      <c r="AD55" s="183" t="s">
        <v>9</v>
      </c>
      <c r="AE55" s="374" t="s">
        <v>5</v>
      </c>
      <c r="AF55" s="373"/>
    </row>
    <row r="56" spans="2:32" ht="15" customHeight="1" x14ac:dyDescent="0.25">
      <c r="B56" s="190" t="s">
        <v>135</v>
      </c>
      <c r="C56" s="193"/>
      <c r="D56" s="192" t="str">
        <f>D40</f>
        <v>ICCU</v>
      </c>
      <c r="E56" s="399" t="s">
        <v>9</v>
      </c>
      <c r="F56" s="400"/>
      <c r="G56" s="390" t="str">
        <f>D44</f>
        <v xml:space="preserve">AGENCIA CATASTRAL </v>
      </c>
      <c r="H56" s="235"/>
      <c r="I56" s="235"/>
      <c r="J56" s="235"/>
      <c r="K56" s="235"/>
      <c r="L56" s="235"/>
      <c r="M56" s="235"/>
      <c r="N56" s="235"/>
      <c r="O56" s="235"/>
      <c r="P56" s="235"/>
      <c r="Q56" s="391"/>
      <c r="R56" s="91"/>
      <c r="S56" s="404" t="s">
        <v>216</v>
      </c>
      <c r="T56" s="405"/>
      <c r="U56" s="405"/>
      <c r="V56" s="406"/>
      <c r="W56" s="48"/>
      <c r="X56" s="415">
        <v>45190</v>
      </c>
      <c r="Y56" s="416"/>
      <c r="Z56" s="416"/>
      <c r="AA56" s="417"/>
      <c r="AB56" s="455"/>
      <c r="AC56" s="456"/>
      <c r="AD56" s="457" t="s">
        <v>9</v>
      </c>
      <c r="AE56" s="452"/>
      <c r="AF56" s="453"/>
    </row>
    <row r="57" spans="2:32" ht="15.75" customHeight="1" thickBot="1" x14ac:dyDescent="0.3">
      <c r="B57" s="194" t="s">
        <v>136</v>
      </c>
      <c r="C57" s="195"/>
      <c r="D57" s="196" t="str">
        <f>D42</f>
        <v xml:space="preserve">AGENCIA DE EMPLEO </v>
      </c>
      <c r="E57" s="418" t="s">
        <v>9</v>
      </c>
      <c r="F57" s="418"/>
      <c r="G57" s="419" t="str">
        <f>D38</f>
        <v>INDEPORTES</v>
      </c>
      <c r="H57" s="420"/>
      <c r="I57" s="420"/>
      <c r="J57" s="420"/>
      <c r="K57" s="420"/>
      <c r="L57" s="420"/>
      <c r="M57" s="420"/>
      <c r="N57" s="420"/>
      <c r="O57" s="420"/>
      <c r="P57" s="420"/>
      <c r="Q57" s="421"/>
      <c r="R57" s="197"/>
      <c r="S57" s="392" t="s">
        <v>216</v>
      </c>
      <c r="T57" s="393"/>
      <c r="U57" s="393"/>
      <c r="V57" s="394"/>
      <c r="W57" s="198"/>
      <c r="X57" s="412">
        <v>45190</v>
      </c>
      <c r="Y57" s="413"/>
      <c r="Z57" s="413"/>
      <c r="AA57" s="414"/>
      <c r="AB57" s="454"/>
      <c r="AC57" s="423"/>
      <c r="AD57" s="458"/>
      <c r="AE57" s="424"/>
      <c r="AF57" s="425"/>
    </row>
    <row r="58" spans="2:32" ht="36.75" customHeight="1" thickBot="1" x14ac:dyDescent="0.3">
      <c r="B58" s="437" t="s">
        <v>219</v>
      </c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9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4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4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erN9xGD6q1QQB8/5AeLTouaIcwWnKVqCAdgpcyVrSpGkCtDGb88r/I1SoY/qYkhVTdBOmiR16P9VN0aIoGFjTg==" saltValue="sXxpEVQLpb1c/BGE9x1YQA==" spinCount="100000" sheet="1" objects="1" scenarios="1"/>
  <mergeCells count="275"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Z38:Z39"/>
    <mergeCell ref="AA38:AA39"/>
    <mergeCell ref="AB38:AB39"/>
    <mergeCell ref="AC38:AC39"/>
    <mergeCell ref="C40:C41"/>
    <mergeCell ref="D40:E41"/>
    <mergeCell ref="F40:F41"/>
    <mergeCell ref="I40:I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M44:M45"/>
    <mergeCell ref="C42:C43"/>
    <mergeCell ref="D42:E43"/>
    <mergeCell ref="F42:F43"/>
    <mergeCell ref="H42:H43"/>
    <mergeCell ref="J42:K43"/>
    <mergeCell ref="L42:L43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J21:J22"/>
    <mergeCell ref="N19:N20"/>
    <mergeCell ref="T19:T20"/>
    <mergeCell ref="U19:U20"/>
    <mergeCell ref="V19:V20"/>
    <mergeCell ref="W15:W16"/>
    <mergeCell ref="X15:X16"/>
    <mergeCell ref="F17:F18"/>
    <mergeCell ref="I17:I18"/>
    <mergeCell ref="J17:J18"/>
    <mergeCell ref="N17:N18"/>
    <mergeCell ref="T15:T16"/>
    <mergeCell ref="U15:U16"/>
    <mergeCell ref="V15:V16"/>
    <mergeCell ref="W19:W20"/>
    <mergeCell ref="X19:X20"/>
    <mergeCell ref="L15:L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M21:M22"/>
    <mergeCell ref="Z15:Z16"/>
    <mergeCell ref="AA15:AA16"/>
    <mergeCell ref="AB15:AB16"/>
    <mergeCell ref="AC15:AC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R26"/>
  <sheetViews>
    <sheetView topLeftCell="A11" zoomScale="96" workbookViewId="0">
      <selection activeCell="O21" sqref="O21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</row>
    <row r="3" spans="2:18" x14ac:dyDescent="0.25"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2:18" x14ac:dyDescent="0.25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2:18" x14ac:dyDescent="0.25"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2"/>
    </row>
    <row r="6" spans="2:18" x14ac:dyDescent="0.25"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</row>
    <row r="7" spans="2:18" x14ac:dyDescent="0.25"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2"/>
    </row>
    <row r="8" spans="2:18" ht="15.75" thickBot="1" x14ac:dyDescent="0.3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2"/>
    </row>
    <row r="9" spans="2:18" ht="15.75" thickBot="1" x14ac:dyDescent="0.3">
      <c r="B9" s="468" t="s">
        <v>225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326" t="s">
        <v>226</v>
      </c>
      <c r="Q9" s="327"/>
      <c r="R9" s="328"/>
    </row>
    <row r="10" spans="2:18" ht="19.5" thickBot="1" x14ac:dyDescent="0.3">
      <c r="B10" s="329" t="s">
        <v>211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</row>
    <row r="11" spans="2:18" ht="15.75" thickBot="1" x14ac:dyDescent="0.3"/>
    <row r="12" spans="2:18" ht="15.75" thickBot="1" x14ac:dyDescent="0.3">
      <c r="B12" s="332" t="s">
        <v>229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4"/>
    </row>
    <row r="13" spans="2:18" ht="15.75" thickBot="1" x14ac:dyDescent="0.3"/>
    <row r="14" spans="2:18" ht="15.75" thickBot="1" x14ac:dyDescent="0.3">
      <c r="B14" s="378" t="s">
        <v>220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80"/>
    </row>
    <row r="15" spans="2:18" ht="15.75" thickBot="1" x14ac:dyDescent="0.3">
      <c r="B15" s="360"/>
      <c r="C15" s="361"/>
      <c r="D15" s="361"/>
      <c r="E15" s="361"/>
      <c r="F15" s="361"/>
      <c r="G15" s="361"/>
      <c r="H15" s="361"/>
      <c r="I15" s="361"/>
      <c r="J15" s="361"/>
      <c r="K15" s="459" t="s">
        <v>2</v>
      </c>
      <c r="L15" s="460"/>
      <c r="M15" s="461"/>
    </row>
    <row r="16" spans="2:18" ht="15.75" thickBot="1" x14ac:dyDescent="0.3">
      <c r="B16" s="181" t="s">
        <v>3</v>
      </c>
      <c r="C16" s="182" t="s">
        <v>213</v>
      </c>
      <c r="D16" s="183" t="s">
        <v>4</v>
      </c>
      <c r="E16" s="182" t="s">
        <v>9</v>
      </c>
      <c r="F16" s="199" t="s">
        <v>5</v>
      </c>
      <c r="G16" s="369" t="s">
        <v>35</v>
      </c>
      <c r="H16" s="371"/>
      <c r="I16" s="182" t="s">
        <v>221</v>
      </c>
      <c r="J16" s="199" t="s">
        <v>6</v>
      </c>
      <c r="K16" s="200" t="s">
        <v>4</v>
      </c>
      <c r="L16" s="183" t="s">
        <v>9</v>
      </c>
      <c r="M16" s="200" t="s">
        <v>5</v>
      </c>
    </row>
    <row r="17" spans="2:13" ht="15.75" thickBot="1" x14ac:dyDescent="0.3">
      <c r="B17" s="186" t="s">
        <v>135</v>
      </c>
      <c r="C17" s="201">
        <v>1</v>
      </c>
      <c r="D17" s="188"/>
      <c r="E17" s="202" t="s">
        <v>9</v>
      </c>
      <c r="F17" s="203"/>
      <c r="G17" s="462" t="s">
        <v>216</v>
      </c>
      <c r="H17" s="463"/>
      <c r="I17" s="204" t="s">
        <v>213</v>
      </c>
      <c r="J17" s="205">
        <v>45195</v>
      </c>
      <c r="K17" s="206"/>
      <c r="L17" s="464" t="s">
        <v>9</v>
      </c>
      <c r="M17" s="207"/>
    </row>
    <row r="18" spans="2:13" ht="15.75" thickBot="1" x14ac:dyDescent="0.3">
      <c r="B18" s="194" t="s">
        <v>136</v>
      </c>
      <c r="C18" s="208">
        <v>2</v>
      </c>
      <c r="D18" s="196"/>
      <c r="E18" s="197" t="s">
        <v>9</v>
      </c>
      <c r="F18" s="209"/>
      <c r="G18" s="466" t="s">
        <v>216</v>
      </c>
      <c r="H18" s="467"/>
      <c r="I18" s="210" t="s">
        <v>213</v>
      </c>
      <c r="J18" s="205">
        <v>45195</v>
      </c>
      <c r="K18" s="206"/>
      <c r="L18" s="465"/>
      <c r="M18" s="206"/>
    </row>
    <row r="19" spans="2:13" ht="31.5" customHeight="1" thickBot="1" x14ac:dyDescent="0.3">
      <c r="B19" s="437" t="s">
        <v>219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9"/>
    </row>
    <row r="20" spans="2:13" ht="15.75" thickBot="1" x14ac:dyDescent="0.3">
      <c r="B20" s="470" t="s">
        <v>222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2"/>
    </row>
    <row r="21" spans="2:13" ht="15.75" thickBot="1" x14ac:dyDescent="0.3">
      <c r="B21" s="473"/>
      <c r="C21" s="474"/>
      <c r="D21" s="474"/>
      <c r="E21" s="474"/>
      <c r="F21" s="474"/>
      <c r="G21" s="474"/>
      <c r="H21" s="474"/>
      <c r="I21" s="474"/>
      <c r="J21" s="474"/>
      <c r="K21" s="363" t="s">
        <v>2</v>
      </c>
      <c r="L21" s="364"/>
      <c r="M21" s="365"/>
    </row>
    <row r="22" spans="2:13" ht="15.75" thickBot="1" x14ac:dyDescent="0.3">
      <c r="B22" s="211" t="s">
        <v>3</v>
      </c>
      <c r="C22" s="212" t="s">
        <v>154</v>
      </c>
      <c r="D22" s="213" t="s">
        <v>4</v>
      </c>
      <c r="E22" s="212" t="s">
        <v>9</v>
      </c>
      <c r="F22" s="214" t="s">
        <v>5</v>
      </c>
      <c r="G22" s="475" t="s">
        <v>35</v>
      </c>
      <c r="H22" s="476"/>
      <c r="I22" s="212" t="s">
        <v>221</v>
      </c>
      <c r="J22" s="213" t="s">
        <v>6</v>
      </c>
      <c r="K22" s="215" t="s">
        <v>4</v>
      </c>
      <c r="L22" s="213" t="s">
        <v>9</v>
      </c>
      <c r="M22" s="215" t="s">
        <v>5</v>
      </c>
    </row>
    <row r="23" spans="2:13" ht="15.75" thickBot="1" x14ac:dyDescent="0.3">
      <c r="B23" s="563" t="s">
        <v>230</v>
      </c>
      <c r="C23" s="208">
        <v>1</v>
      </c>
      <c r="D23" s="196"/>
      <c r="E23" s="197" t="s">
        <v>9</v>
      </c>
      <c r="F23" s="209"/>
      <c r="G23" s="466" t="s">
        <v>216</v>
      </c>
      <c r="H23" s="467"/>
      <c r="I23" s="210" t="s">
        <v>228</v>
      </c>
      <c r="J23" s="564">
        <v>45198</v>
      </c>
      <c r="K23" s="206"/>
      <c r="L23" s="562" t="s">
        <v>9</v>
      </c>
      <c r="M23" s="206"/>
    </row>
    <row r="24" spans="2:13" ht="15.75" customHeight="1" thickBot="1" x14ac:dyDescent="0.3">
      <c r="B24" s="216" t="s">
        <v>136</v>
      </c>
      <c r="C24" s="217">
        <v>1</v>
      </c>
      <c r="D24" s="218"/>
      <c r="E24" s="219" t="s">
        <v>9</v>
      </c>
      <c r="F24" s="220"/>
      <c r="G24" s="477" t="s">
        <v>216</v>
      </c>
      <c r="H24" s="478"/>
      <c r="I24" s="221" t="s">
        <v>154</v>
      </c>
      <c r="J24" s="565">
        <v>45198</v>
      </c>
      <c r="K24" s="222"/>
      <c r="L24" s="223" t="s">
        <v>9</v>
      </c>
      <c r="M24" s="224"/>
    </row>
    <row r="25" spans="2:13" ht="15.75" thickBot="1" x14ac:dyDescent="0.3"/>
    <row r="26" spans="2:13" ht="33.75" customHeight="1" thickBot="1" x14ac:dyDescent="0.3">
      <c r="B26" s="437" t="s">
        <v>219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9"/>
    </row>
  </sheetData>
  <mergeCells count="20">
    <mergeCell ref="B26:M26"/>
    <mergeCell ref="B2:R8"/>
    <mergeCell ref="B9:O9"/>
    <mergeCell ref="P9:R9"/>
    <mergeCell ref="B10:R10"/>
    <mergeCell ref="B12:R12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3"/>
  <sheetViews>
    <sheetView zoomScale="80" zoomScaleNormal="80" workbookViewId="0">
      <selection activeCell="A9" sqref="A9:S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11.42578125" style="134" customWidth="1"/>
    <col min="10" max="15" width="11.42578125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14"/>
      <c r="Q2" s="314"/>
      <c r="R2" s="314"/>
      <c r="S2" s="314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4"/>
      <c r="Q3" s="314"/>
      <c r="R3" s="314"/>
      <c r="S3" s="314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14"/>
      <c r="Q4" s="314"/>
      <c r="R4" s="314"/>
      <c r="S4" s="314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232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15" t="s">
        <v>233</v>
      </c>
      <c r="S8" s="315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315" t="s">
        <v>129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2" t="s">
        <v>140</v>
      </c>
      <c r="C12" s="142" t="s">
        <v>0</v>
      </c>
      <c r="D12" s="142" t="s">
        <v>162</v>
      </c>
      <c r="E12" s="479" t="s">
        <v>141</v>
      </c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1"/>
      <c r="R12" s="142" t="s">
        <v>164</v>
      </c>
      <c r="S12" s="142" t="s">
        <v>143</v>
      </c>
    </row>
    <row r="13" spans="1:36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3"/>
      <c r="S13" s="144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166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52" si="0">SUM(E14:Q14)</f>
        <v>9</v>
      </c>
      <c r="S14" s="128">
        <f t="shared" ref="S14:S52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171</v>
      </c>
      <c r="E15" s="128">
        <v>2</v>
      </c>
      <c r="F15" s="128">
        <v>3</v>
      </c>
      <c r="G15" s="128">
        <v>2</v>
      </c>
      <c r="H15" s="128">
        <v>1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8</v>
      </c>
      <c r="S15" s="128">
        <f t="shared" si="1"/>
        <v>4</v>
      </c>
      <c r="V15" s="124"/>
    </row>
    <row r="16" spans="1:36" s="117" customFormat="1" ht="21" customHeight="1" x14ac:dyDescent="0.35">
      <c r="B16" s="136">
        <v>3</v>
      </c>
      <c r="C16" s="126" t="s">
        <v>93</v>
      </c>
      <c r="D16" s="127" t="s">
        <v>186</v>
      </c>
      <c r="E16" s="140">
        <v>1</v>
      </c>
      <c r="F16" s="128">
        <v>3</v>
      </c>
      <c r="G16" s="128">
        <v>1</v>
      </c>
      <c r="H16" s="145"/>
      <c r="I16" s="128">
        <v>2</v>
      </c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7</v>
      </c>
      <c r="S16" s="128">
        <f t="shared" si="1"/>
        <v>4</v>
      </c>
      <c r="V16" s="124"/>
    </row>
    <row r="17" spans="2:24" s="117" customFormat="1" ht="21" customHeight="1" x14ac:dyDescent="0.35">
      <c r="B17" s="136">
        <v>4</v>
      </c>
      <c r="C17" s="131" t="s">
        <v>31</v>
      </c>
      <c r="D17" s="127" t="s">
        <v>165</v>
      </c>
      <c r="E17" s="128">
        <v>1</v>
      </c>
      <c r="F17" s="128">
        <v>4</v>
      </c>
      <c r="G17" s="128">
        <v>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131</v>
      </c>
      <c r="D18" s="127" t="s">
        <v>167</v>
      </c>
      <c r="E18" s="128">
        <v>3</v>
      </c>
      <c r="F18" s="128">
        <v>0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5</v>
      </c>
      <c r="S18" s="128">
        <f t="shared" si="1"/>
        <v>3</v>
      </c>
    </row>
    <row r="19" spans="2:24" s="117" customFormat="1" ht="21" customHeight="1" x14ac:dyDescent="0.35">
      <c r="B19" s="136">
        <v>6</v>
      </c>
      <c r="C19" s="126" t="s">
        <v>124</v>
      </c>
      <c r="D19" s="132" t="s">
        <v>163</v>
      </c>
      <c r="E19" s="133">
        <v>1</v>
      </c>
      <c r="F19" s="133">
        <v>1</v>
      </c>
      <c r="G19" s="128">
        <v>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4</v>
      </c>
      <c r="S19" s="128">
        <f t="shared" si="1"/>
        <v>3</v>
      </c>
    </row>
    <row r="20" spans="2:24" s="117" customFormat="1" ht="21" customHeight="1" x14ac:dyDescent="0.35">
      <c r="B20" s="136">
        <v>7</v>
      </c>
      <c r="C20" s="135" t="s">
        <v>79</v>
      </c>
      <c r="D20" s="132" t="s">
        <v>197</v>
      </c>
      <c r="E20" s="148">
        <v>0</v>
      </c>
      <c r="F20" s="149"/>
      <c r="G20" s="128">
        <v>2</v>
      </c>
      <c r="H20" s="133">
        <v>1</v>
      </c>
      <c r="I20" s="133">
        <v>1</v>
      </c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4</v>
      </c>
      <c r="S20" s="128">
        <f t="shared" si="1"/>
        <v>4</v>
      </c>
    </row>
    <row r="21" spans="2:24" s="117" customFormat="1" ht="21" customHeight="1" x14ac:dyDescent="0.35">
      <c r="B21" s="136">
        <v>8</v>
      </c>
      <c r="C21" s="135" t="s">
        <v>79</v>
      </c>
      <c r="D21" s="132" t="s">
        <v>201</v>
      </c>
      <c r="E21" s="148">
        <v>2</v>
      </c>
      <c r="F21" s="149"/>
      <c r="G21" s="128">
        <v>1</v>
      </c>
      <c r="H21" s="133">
        <v>0</v>
      </c>
      <c r="I21" s="133">
        <v>1</v>
      </c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4</v>
      </c>
      <c r="S21" s="128">
        <f t="shared" si="1"/>
        <v>4</v>
      </c>
    </row>
    <row r="22" spans="2:24" s="117" customFormat="1" ht="21" customHeight="1" x14ac:dyDescent="0.35">
      <c r="B22" s="136">
        <v>9</v>
      </c>
      <c r="C22" s="135" t="s">
        <v>92</v>
      </c>
      <c r="D22" s="132" t="s">
        <v>168</v>
      </c>
      <c r="E22" s="133">
        <v>1</v>
      </c>
      <c r="F22" s="133">
        <v>2</v>
      </c>
      <c r="G22" s="128"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3</v>
      </c>
      <c r="S22" s="128">
        <f t="shared" si="1"/>
        <v>3</v>
      </c>
    </row>
    <row r="23" spans="2:24" s="117" customFormat="1" ht="21" customHeight="1" x14ac:dyDescent="0.35">
      <c r="B23" s="136">
        <v>10</v>
      </c>
      <c r="C23" s="135" t="s">
        <v>124</v>
      </c>
      <c r="D23" s="132" t="s">
        <v>194</v>
      </c>
      <c r="E23" s="133">
        <v>0</v>
      </c>
      <c r="F23" s="133">
        <v>0</v>
      </c>
      <c r="G23" s="128">
        <v>3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3</v>
      </c>
      <c r="S23" s="128">
        <f t="shared" si="1"/>
        <v>3</v>
      </c>
    </row>
    <row r="24" spans="2:24" s="117" customFormat="1" ht="21" customHeight="1" x14ac:dyDescent="0.35">
      <c r="B24" s="136">
        <v>11</v>
      </c>
      <c r="C24" s="135" t="s">
        <v>79</v>
      </c>
      <c r="D24" s="132" t="s">
        <v>198</v>
      </c>
      <c r="E24" s="148">
        <v>0</v>
      </c>
      <c r="F24" s="149"/>
      <c r="G24" s="128">
        <v>2</v>
      </c>
      <c r="H24" s="133">
        <v>0</v>
      </c>
      <c r="I24" s="133">
        <v>1</v>
      </c>
      <c r="J24" s="133"/>
      <c r="K24" s="133"/>
      <c r="L24" s="133"/>
      <c r="M24" s="133"/>
      <c r="N24" s="133"/>
      <c r="O24" s="133"/>
      <c r="P24" s="133"/>
      <c r="Q24" s="133"/>
      <c r="R24" s="129">
        <f t="shared" si="0"/>
        <v>3</v>
      </c>
      <c r="S24" s="128">
        <f t="shared" si="1"/>
        <v>4</v>
      </c>
    </row>
    <row r="25" spans="2:24" s="117" customFormat="1" ht="21" customHeight="1" x14ac:dyDescent="0.35">
      <c r="B25" s="136">
        <v>12</v>
      </c>
      <c r="C25" s="135" t="s">
        <v>93</v>
      </c>
      <c r="D25" s="127" t="s">
        <v>223</v>
      </c>
      <c r="E25" s="140">
        <v>0</v>
      </c>
      <c r="F25" s="128">
        <v>0</v>
      </c>
      <c r="G25" s="128">
        <v>0</v>
      </c>
      <c r="H25" s="145"/>
      <c r="I25" s="128">
        <v>3</v>
      </c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3</v>
      </c>
      <c r="S25" s="128">
        <f t="shared" si="1"/>
        <v>4</v>
      </c>
    </row>
    <row r="26" spans="2:24" s="117" customFormat="1" ht="21" customHeight="1" x14ac:dyDescent="0.35">
      <c r="B26" s="136">
        <v>13</v>
      </c>
      <c r="C26" s="135" t="s">
        <v>93</v>
      </c>
      <c r="D26" s="127" t="s">
        <v>202</v>
      </c>
      <c r="E26" s="140">
        <v>1</v>
      </c>
      <c r="F26" s="128">
        <v>0</v>
      </c>
      <c r="G26" s="128">
        <v>1</v>
      </c>
      <c r="H26" s="145"/>
      <c r="I26" s="128">
        <v>1</v>
      </c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3</v>
      </c>
      <c r="S26" s="128">
        <f t="shared" si="1"/>
        <v>4</v>
      </c>
    </row>
    <row r="27" spans="2:24" s="117" customFormat="1" ht="21" customHeight="1" x14ac:dyDescent="0.35">
      <c r="B27" s="136">
        <v>14</v>
      </c>
      <c r="C27" s="135" t="s">
        <v>127</v>
      </c>
      <c r="D27" s="127" t="s">
        <v>169</v>
      </c>
      <c r="E27" s="128">
        <v>2</v>
      </c>
      <c r="F27" s="140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3</v>
      </c>
      <c r="X27" s="126"/>
    </row>
    <row r="28" spans="2:24" s="117" customFormat="1" ht="21" customHeight="1" x14ac:dyDescent="0.35">
      <c r="B28" s="136">
        <v>15</v>
      </c>
      <c r="C28" s="126" t="s">
        <v>31</v>
      </c>
      <c r="D28" s="127" t="s">
        <v>170</v>
      </c>
      <c r="E28" s="128">
        <v>2</v>
      </c>
      <c r="F28" s="128">
        <v>0</v>
      </c>
      <c r="G28" s="128">
        <v>0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31"/>
    </row>
    <row r="29" spans="2:24" s="117" customFormat="1" ht="21" customHeight="1" x14ac:dyDescent="0.35">
      <c r="B29" s="136">
        <v>16</v>
      </c>
      <c r="C29" s="126" t="s">
        <v>123</v>
      </c>
      <c r="D29" s="127" t="s">
        <v>172</v>
      </c>
      <c r="E29" s="128">
        <v>1</v>
      </c>
      <c r="F29" s="128">
        <v>1</v>
      </c>
      <c r="G29" s="128">
        <v>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17</v>
      </c>
      <c r="C30" s="126" t="s">
        <v>89</v>
      </c>
      <c r="D30" s="127" t="s">
        <v>178</v>
      </c>
      <c r="E30" s="128">
        <v>1</v>
      </c>
      <c r="F30" s="128">
        <v>1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18</v>
      </c>
      <c r="C31" s="126" t="s">
        <v>43</v>
      </c>
      <c r="D31" s="127" t="s">
        <v>184</v>
      </c>
      <c r="E31" s="128">
        <v>0</v>
      </c>
      <c r="F31" s="128">
        <v>2</v>
      </c>
      <c r="G31" s="128">
        <v>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2</v>
      </c>
      <c r="S31" s="128">
        <f t="shared" si="1"/>
        <v>3</v>
      </c>
      <c r="X31" s="126"/>
    </row>
    <row r="32" spans="2:24" s="117" customFormat="1" ht="21" customHeight="1" x14ac:dyDescent="0.35">
      <c r="B32" s="136">
        <v>19</v>
      </c>
      <c r="C32" s="126" t="s">
        <v>121</v>
      </c>
      <c r="D32" s="127" t="s">
        <v>173</v>
      </c>
      <c r="E32" s="133">
        <v>1</v>
      </c>
      <c r="F32" s="148">
        <v>0</v>
      </c>
      <c r="G32" s="128">
        <v>1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2</v>
      </c>
      <c r="S32" s="128">
        <f t="shared" si="1"/>
        <v>3</v>
      </c>
      <c r="X32" s="126"/>
    </row>
    <row r="33" spans="2:24" s="117" customFormat="1" ht="21" customHeight="1" x14ac:dyDescent="0.35">
      <c r="B33" s="136">
        <v>20</v>
      </c>
      <c r="C33" s="126" t="s">
        <v>32</v>
      </c>
      <c r="D33" s="127" t="s">
        <v>175</v>
      </c>
      <c r="E33" s="128">
        <v>1</v>
      </c>
      <c r="F33" s="128">
        <v>0</v>
      </c>
      <c r="G33" s="128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2</v>
      </c>
      <c r="S33" s="128">
        <f t="shared" si="1"/>
        <v>3</v>
      </c>
      <c r="X33" s="126"/>
    </row>
    <row r="34" spans="2:24" s="117" customFormat="1" ht="21" customHeight="1" x14ac:dyDescent="0.35">
      <c r="B34" s="136">
        <v>21</v>
      </c>
      <c r="C34" s="126" t="s">
        <v>89</v>
      </c>
      <c r="D34" s="127" t="s">
        <v>177</v>
      </c>
      <c r="E34" s="128">
        <v>1</v>
      </c>
      <c r="F34" s="128">
        <v>0</v>
      </c>
      <c r="G34" s="128">
        <v>1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2</v>
      </c>
      <c r="S34" s="128">
        <f t="shared" si="1"/>
        <v>3</v>
      </c>
      <c r="X34" s="126"/>
    </row>
    <row r="35" spans="2:24" s="117" customFormat="1" ht="21" customHeight="1" x14ac:dyDescent="0.35">
      <c r="B35" s="136">
        <v>22</v>
      </c>
      <c r="C35" s="126" t="s">
        <v>126</v>
      </c>
      <c r="D35" s="127" t="s">
        <v>180</v>
      </c>
      <c r="E35" s="128">
        <v>1</v>
      </c>
      <c r="F35" s="128">
        <v>0</v>
      </c>
      <c r="G35" s="128">
        <v>1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2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23</v>
      </c>
      <c r="C36" s="126" t="s">
        <v>87</v>
      </c>
      <c r="D36" s="127" t="s">
        <v>199</v>
      </c>
      <c r="E36" s="140">
        <v>0</v>
      </c>
      <c r="F36" s="140">
        <v>0</v>
      </c>
      <c r="G36" s="128">
        <v>1</v>
      </c>
      <c r="H36" s="128">
        <v>1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2</v>
      </c>
      <c r="S36" s="128">
        <f t="shared" si="1"/>
        <v>4</v>
      </c>
      <c r="X36" s="126"/>
    </row>
    <row r="37" spans="2:24" s="117" customFormat="1" ht="21" customHeight="1" x14ac:dyDescent="0.35">
      <c r="B37" s="136">
        <v>24</v>
      </c>
      <c r="C37" s="131" t="s">
        <v>188</v>
      </c>
      <c r="D37" s="127" t="s">
        <v>204</v>
      </c>
      <c r="E37" s="140">
        <v>0</v>
      </c>
      <c r="F37" s="128">
        <v>0</v>
      </c>
      <c r="G37" s="145"/>
      <c r="H37" s="128">
        <v>2</v>
      </c>
      <c r="I37" s="128">
        <v>0</v>
      </c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2</v>
      </c>
      <c r="S37" s="128">
        <f t="shared" si="1"/>
        <v>4</v>
      </c>
      <c r="X37" s="126"/>
    </row>
    <row r="38" spans="2:24" s="117" customFormat="1" ht="21" customHeight="1" x14ac:dyDescent="0.35">
      <c r="B38" s="136">
        <v>25</v>
      </c>
      <c r="C38" s="126" t="s">
        <v>20</v>
      </c>
      <c r="D38" s="127" t="s">
        <v>205</v>
      </c>
      <c r="E38" s="141"/>
      <c r="F38" s="128">
        <v>0</v>
      </c>
      <c r="G38" s="128">
        <v>0</v>
      </c>
      <c r="H38" s="128">
        <v>1</v>
      </c>
      <c r="I38" s="128">
        <v>1</v>
      </c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2</v>
      </c>
      <c r="S38" s="128">
        <f t="shared" si="1"/>
        <v>4</v>
      </c>
      <c r="X38" s="126"/>
    </row>
    <row r="39" spans="2:24" s="117" customFormat="1" ht="21" customHeight="1" x14ac:dyDescent="0.35">
      <c r="B39" s="136">
        <v>26</v>
      </c>
      <c r="C39" s="135" t="s">
        <v>87</v>
      </c>
      <c r="D39" s="127" t="s">
        <v>227</v>
      </c>
      <c r="E39" s="140">
        <v>2</v>
      </c>
      <c r="F39" s="140">
        <v>0</v>
      </c>
      <c r="G39" s="128">
        <v>0</v>
      </c>
      <c r="H39" s="128">
        <v>0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2</v>
      </c>
      <c r="S39" s="128">
        <f t="shared" si="1"/>
        <v>4</v>
      </c>
      <c r="X39" s="126"/>
    </row>
    <row r="40" spans="2:24" s="117" customFormat="1" ht="21" customHeight="1" x14ac:dyDescent="0.35">
      <c r="B40" s="136">
        <v>27</v>
      </c>
      <c r="C40" s="126" t="s">
        <v>188</v>
      </c>
      <c r="D40" s="127" t="s">
        <v>189</v>
      </c>
      <c r="E40" s="140">
        <v>1</v>
      </c>
      <c r="F40" s="128">
        <v>1</v>
      </c>
      <c r="G40" s="145"/>
      <c r="H40" s="128">
        <v>0</v>
      </c>
      <c r="I40" s="128">
        <v>0</v>
      </c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2</v>
      </c>
      <c r="S40" s="128">
        <f t="shared" si="1"/>
        <v>4</v>
      </c>
      <c r="X40" s="126"/>
    </row>
    <row r="41" spans="2:24" s="117" customFormat="1" ht="21" customHeight="1" x14ac:dyDescent="0.35">
      <c r="B41" s="136">
        <v>28</v>
      </c>
      <c r="C41" s="126" t="s">
        <v>79</v>
      </c>
      <c r="D41" s="127" t="s">
        <v>224</v>
      </c>
      <c r="E41" s="140">
        <v>0</v>
      </c>
      <c r="F41" s="141"/>
      <c r="G41" s="128">
        <v>0</v>
      </c>
      <c r="H41" s="128">
        <v>0</v>
      </c>
      <c r="I41" s="128">
        <v>1</v>
      </c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4</v>
      </c>
      <c r="X41" s="126"/>
    </row>
    <row r="42" spans="2:24" s="117" customFormat="1" ht="21" customHeight="1" x14ac:dyDescent="0.35">
      <c r="B42" s="136">
        <v>29</v>
      </c>
      <c r="C42" s="126" t="s">
        <v>89</v>
      </c>
      <c r="D42" s="127" t="s">
        <v>195</v>
      </c>
      <c r="E42" s="128">
        <v>0</v>
      </c>
      <c r="F42" s="128">
        <v>0</v>
      </c>
      <c r="G42" s="128">
        <v>1</v>
      </c>
      <c r="H42" s="128">
        <v>1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2</v>
      </c>
      <c r="S42" s="128">
        <f t="shared" si="1"/>
        <v>4</v>
      </c>
      <c r="X42" s="126"/>
    </row>
    <row r="43" spans="2:24" s="117" customFormat="1" ht="21" customHeight="1" x14ac:dyDescent="0.35">
      <c r="B43" s="136">
        <v>30</v>
      </c>
      <c r="C43" s="126" t="s">
        <v>131</v>
      </c>
      <c r="D43" s="127" t="s">
        <v>174</v>
      </c>
      <c r="E43" s="128">
        <v>1</v>
      </c>
      <c r="F43" s="128">
        <v>0</v>
      </c>
      <c r="G43" s="128">
        <v>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>
        <f t="shared" si="0"/>
        <v>1</v>
      </c>
      <c r="S43" s="128">
        <f t="shared" si="1"/>
        <v>3</v>
      </c>
      <c r="X43" s="126"/>
    </row>
    <row r="44" spans="2:24" s="117" customFormat="1" ht="21" customHeight="1" x14ac:dyDescent="0.35">
      <c r="B44" s="136">
        <v>31</v>
      </c>
      <c r="C44" s="126" t="s">
        <v>124</v>
      </c>
      <c r="D44" s="127" t="s">
        <v>176</v>
      </c>
      <c r="E44" s="128">
        <v>1</v>
      </c>
      <c r="F44" s="128">
        <v>0</v>
      </c>
      <c r="G44" s="128">
        <v>0</v>
      </c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>
        <f t="shared" si="0"/>
        <v>1</v>
      </c>
      <c r="S44" s="128">
        <f t="shared" si="1"/>
        <v>3</v>
      </c>
      <c r="X44" s="126"/>
    </row>
    <row r="45" spans="2:24" s="117" customFormat="1" ht="21" customHeight="1" x14ac:dyDescent="0.35">
      <c r="B45" s="136">
        <v>32</v>
      </c>
      <c r="C45" s="126" t="s">
        <v>43</v>
      </c>
      <c r="D45" s="127" t="s">
        <v>183</v>
      </c>
      <c r="E45" s="128">
        <v>0</v>
      </c>
      <c r="F45" s="128">
        <v>1</v>
      </c>
      <c r="G45" s="128">
        <v>0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>
        <f t="shared" si="0"/>
        <v>1</v>
      </c>
      <c r="S45" s="128">
        <f t="shared" si="1"/>
        <v>3</v>
      </c>
      <c r="X45" s="126"/>
    </row>
    <row r="46" spans="2:24" s="117" customFormat="1" ht="21" customHeight="1" x14ac:dyDescent="0.35">
      <c r="B46" s="136">
        <v>33</v>
      </c>
      <c r="C46" s="126" t="s">
        <v>43</v>
      </c>
      <c r="D46" s="127" t="s">
        <v>179</v>
      </c>
      <c r="E46" s="128">
        <v>1</v>
      </c>
      <c r="F46" s="128">
        <v>0</v>
      </c>
      <c r="G46" s="128">
        <v>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>
        <f t="shared" si="0"/>
        <v>1</v>
      </c>
      <c r="S46" s="128">
        <f t="shared" si="1"/>
        <v>3</v>
      </c>
      <c r="X46" s="126"/>
    </row>
    <row r="47" spans="2:24" s="117" customFormat="1" ht="21" customHeight="1" x14ac:dyDescent="0.35">
      <c r="B47" s="136">
        <v>34</v>
      </c>
      <c r="C47" s="126" t="s">
        <v>131</v>
      </c>
      <c r="D47" s="127" t="s">
        <v>181</v>
      </c>
      <c r="E47" s="140">
        <v>0</v>
      </c>
      <c r="F47" s="140">
        <v>1</v>
      </c>
      <c r="G47" s="128">
        <v>0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>
        <f t="shared" si="0"/>
        <v>1</v>
      </c>
      <c r="S47" s="128">
        <f t="shared" si="1"/>
        <v>3</v>
      </c>
      <c r="X47" s="126"/>
    </row>
    <row r="48" spans="2:24" s="117" customFormat="1" ht="21" customHeight="1" x14ac:dyDescent="0.35">
      <c r="B48" s="136">
        <v>35</v>
      </c>
      <c r="C48" s="126" t="s">
        <v>31</v>
      </c>
      <c r="D48" s="127" t="s">
        <v>182</v>
      </c>
      <c r="E48" s="140">
        <v>0</v>
      </c>
      <c r="F48" s="140">
        <v>1</v>
      </c>
      <c r="G48" s="128">
        <v>0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>
        <f t="shared" si="0"/>
        <v>1</v>
      </c>
      <c r="S48" s="128">
        <f t="shared" si="1"/>
        <v>3</v>
      </c>
      <c r="X48" s="126"/>
    </row>
    <row r="49" spans="2:24" s="117" customFormat="1" ht="21" customHeight="1" x14ac:dyDescent="0.35">
      <c r="B49" s="136">
        <v>36</v>
      </c>
      <c r="C49" s="126" t="s">
        <v>87</v>
      </c>
      <c r="D49" s="127" t="s">
        <v>187</v>
      </c>
      <c r="E49" s="140">
        <v>0</v>
      </c>
      <c r="F49" s="128">
        <v>1</v>
      </c>
      <c r="G49" s="128">
        <v>0</v>
      </c>
      <c r="H49" s="128">
        <v>0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9">
        <f t="shared" si="0"/>
        <v>1</v>
      </c>
      <c r="S49" s="128">
        <f t="shared" si="1"/>
        <v>4</v>
      </c>
      <c r="X49" s="126"/>
    </row>
    <row r="50" spans="2:24" s="117" customFormat="1" ht="21" customHeight="1" x14ac:dyDescent="0.35">
      <c r="B50" s="136">
        <v>37</v>
      </c>
      <c r="C50" s="126" t="s">
        <v>188</v>
      </c>
      <c r="D50" s="127" t="s">
        <v>185</v>
      </c>
      <c r="E50" s="140">
        <v>0</v>
      </c>
      <c r="F50" s="128">
        <v>1</v>
      </c>
      <c r="G50" s="145"/>
      <c r="H50" s="128">
        <v>0</v>
      </c>
      <c r="I50" s="128">
        <v>0</v>
      </c>
      <c r="J50" s="128"/>
      <c r="K50" s="128"/>
      <c r="L50" s="128"/>
      <c r="M50" s="128"/>
      <c r="N50" s="128"/>
      <c r="O50" s="128"/>
      <c r="P50" s="128"/>
      <c r="Q50" s="128"/>
      <c r="R50" s="129">
        <f t="shared" si="0"/>
        <v>1</v>
      </c>
      <c r="S50" s="128">
        <f t="shared" si="1"/>
        <v>4</v>
      </c>
      <c r="X50" s="126"/>
    </row>
    <row r="51" spans="2:24" s="117" customFormat="1" ht="21" customHeight="1" x14ac:dyDescent="0.35">
      <c r="B51" s="136">
        <v>38</v>
      </c>
      <c r="C51" s="126" t="s">
        <v>85</v>
      </c>
      <c r="D51" s="127" t="s">
        <v>196</v>
      </c>
      <c r="E51" s="140">
        <v>0</v>
      </c>
      <c r="F51" s="128">
        <v>0</v>
      </c>
      <c r="G51" s="128">
        <v>1</v>
      </c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>
        <f t="shared" si="0"/>
        <v>1</v>
      </c>
      <c r="S51" s="128">
        <f t="shared" si="1"/>
        <v>3</v>
      </c>
      <c r="X51" s="126"/>
    </row>
    <row r="52" spans="2:24" s="117" customFormat="1" ht="21" customHeight="1" x14ac:dyDescent="0.35">
      <c r="B52" s="136">
        <v>39</v>
      </c>
      <c r="C52" s="126" t="s">
        <v>20</v>
      </c>
      <c r="D52" s="127" t="s">
        <v>200</v>
      </c>
      <c r="E52" s="141"/>
      <c r="F52" s="140">
        <v>0</v>
      </c>
      <c r="G52" s="128">
        <v>1</v>
      </c>
      <c r="H52" s="128">
        <v>0</v>
      </c>
      <c r="I52" s="128">
        <v>0</v>
      </c>
      <c r="J52" s="128"/>
      <c r="K52" s="128"/>
      <c r="L52" s="128"/>
      <c r="M52" s="128"/>
      <c r="N52" s="128"/>
      <c r="O52" s="128"/>
      <c r="P52" s="128"/>
      <c r="Q52" s="128"/>
      <c r="R52" s="129">
        <f t="shared" si="0"/>
        <v>1</v>
      </c>
      <c r="S52" s="128">
        <f t="shared" si="1"/>
        <v>4</v>
      </c>
      <c r="X52" s="126"/>
    </row>
    <row r="53" spans="2:24" ht="18.75" x14ac:dyDescent="0.2">
      <c r="B53" s="136">
        <v>21</v>
      </c>
      <c r="C53" s="126" t="s">
        <v>89</v>
      </c>
      <c r="D53" s="127" t="s">
        <v>231</v>
      </c>
      <c r="E53" s="128">
        <v>0</v>
      </c>
      <c r="F53" s="128">
        <v>0</v>
      </c>
      <c r="G53" s="128">
        <v>0</v>
      </c>
      <c r="H53" s="128">
        <v>1</v>
      </c>
      <c r="I53" s="128"/>
      <c r="J53" s="128"/>
      <c r="K53" s="128"/>
      <c r="L53" s="128"/>
      <c r="M53" s="128"/>
      <c r="N53" s="128"/>
      <c r="O53" s="128"/>
      <c r="P53" s="128"/>
      <c r="Q53" s="128"/>
      <c r="R53" s="129">
        <f t="shared" ref="R53" si="2">SUM(E53:Q53)</f>
        <v>1</v>
      </c>
      <c r="S53" s="128">
        <f t="shared" ref="S53" si="3">COUNT(E53:Q53)</f>
        <v>4</v>
      </c>
    </row>
  </sheetData>
  <sheetProtection algorithmName="SHA-512" hashValue="IVng7s3f3aF9gH/mD9KTw46+bfcjt0iaVUTRmBT7bZHjkopZiSnCqiQHil3hOiQjcOD5jhrpWXRdh0HwVC+ksg==" saltValue="aop233j6ufLogPrzUYX4HA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1"/>
  <sheetViews>
    <sheetView zoomScale="80" zoomScaleNormal="80" workbookViewId="0">
      <selection activeCell="A9" sqref="A9:R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9" width="11.42578125" style="134" customWidth="1"/>
    <col min="10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14"/>
      <c r="P2" s="314"/>
      <c r="Q2" s="314"/>
      <c r="R2" s="314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14"/>
      <c r="P3" s="314"/>
      <c r="Q3" s="314"/>
      <c r="R3" s="314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14"/>
      <c r="P4" s="314"/>
      <c r="Q4" s="314"/>
      <c r="R4" s="314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15" t="s">
        <v>233</v>
      </c>
      <c r="R8" s="315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315" t="s">
        <v>129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489" t="s">
        <v>140</v>
      </c>
      <c r="C12" s="489" t="s">
        <v>0</v>
      </c>
      <c r="D12" s="489" t="s">
        <v>162</v>
      </c>
      <c r="E12" s="490" t="s">
        <v>141</v>
      </c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89" t="s">
        <v>142</v>
      </c>
      <c r="R12" s="482" t="s">
        <v>143</v>
      </c>
    </row>
    <row r="13" spans="1:35" s="117" customFormat="1" ht="18" x14ac:dyDescent="0.35">
      <c r="B13" s="489"/>
      <c r="C13" s="489"/>
      <c r="D13" s="489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489"/>
      <c r="R13" s="482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1" si="0">500+SUM(E14:P14)</f>
        <v>500</v>
      </c>
      <c r="R14" s="128">
        <f t="shared" ref="R14:R31" si="1">COUNT(E14:P14)</f>
        <v>3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188</v>
      </c>
      <c r="D16" s="127"/>
      <c r="E16" s="140">
        <v>0</v>
      </c>
      <c r="F16" s="128" t="s">
        <v>191</v>
      </c>
      <c r="G16" s="128"/>
      <c r="H16" s="128">
        <v>0</v>
      </c>
      <c r="I16" s="128">
        <v>0</v>
      </c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3</v>
      </c>
    </row>
    <row r="17" spans="2:18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128">
        <v>0</v>
      </c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4</v>
      </c>
    </row>
    <row r="18" spans="2:18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39" t="s">
        <v>163</v>
      </c>
      <c r="E20" s="140">
        <v>-10</v>
      </c>
      <c r="F20" s="140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39"/>
      <c r="E21" s="141"/>
      <c r="F21" s="140">
        <v>0</v>
      </c>
      <c r="G21" s="128">
        <v>0</v>
      </c>
      <c r="H21" s="128">
        <v>0</v>
      </c>
      <c r="I21" s="128">
        <v>0</v>
      </c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4</v>
      </c>
    </row>
    <row r="22" spans="2:18" s="117" customFormat="1" ht="18.75" x14ac:dyDescent="0.35">
      <c r="B22" s="130">
        <v>9</v>
      </c>
      <c r="C22" s="135" t="s">
        <v>32</v>
      </c>
      <c r="D22" s="139"/>
      <c r="E22" s="140">
        <v>0</v>
      </c>
      <c r="F22" s="140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39" t="s">
        <v>195</v>
      </c>
      <c r="E23" s="140">
        <v>0</v>
      </c>
      <c r="F23" s="140">
        <v>0</v>
      </c>
      <c r="G23" s="140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39"/>
      <c r="E24" s="140">
        <v>0</v>
      </c>
      <c r="F24" s="140">
        <v>0</v>
      </c>
      <c r="G24" s="128">
        <v>0</v>
      </c>
      <c r="H24" s="128">
        <v>0</v>
      </c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4</v>
      </c>
    </row>
    <row r="25" spans="2:18" s="117" customFormat="1" ht="18.75" x14ac:dyDescent="0.35">
      <c r="B25" s="130">
        <v>12</v>
      </c>
      <c r="C25" s="126" t="s">
        <v>92</v>
      </c>
      <c r="D25" s="139"/>
      <c r="E25" s="140">
        <v>0</v>
      </c>
      <c r="F25" s="140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39"/>
      <c r="E26" s="140">
        <v>0</v>
      </c>
      <c r="F26" s="140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39"/>
      <c r="E27" s="140">
        <v>0</v>
      </c>
      <c r="F27" s="140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" x14ac:dyDescent="0.35">
      <c r="B28" s="483">
        <v>15</v>
      </c>
      <c r="C28" s="485" t="s">
        <v>132</v>
      </c>
      <c r="D28" s="139" t="s">
        <v>186</v>
      </c>
      <c r="E28" s="140">
        <v>0</v>
      </c>
      <c r="F28" s="140">
        <v>0</v>
      </c>
      <c r="G28" s="128">
        <v>0</v>
      </c>
      <c r="H28" s="128"/>
      <c r="I28" s="140">
        <v>-10</v>
      </c>
      <c r="J28" s="128"/>
      <c r="K28" s="128"/>
      <c r="L28" s="128"/>
      <c r="M28" s="128"/>
      <c r="N28" s="128"/>
      <c r="O28" s="128"/>
      <c r="P28" s="128"/>
      <c r="Q28" s="485">
        <f>500+SUM(E28:P29)</f>
        <v>480</v>
      </c>
      <c r="R28" s="487">
        <f>COUNT(E29:P29)</f>
        <v>4</v>
      </c>
    </row>
    <row r="29" spans="2:18" s="117" customFormat="1" ht="18" x14ac:dyDescent="0.35">
      <c r="B29" s="484"/>
      <c r="C29" s="486"/>
      <c r="D29" s="139" t="s">
        <v>202</v>
      </c>
      <c r="E29" s="140">
        <v>0</v>
      </c>
      <c r="F29" s="140">
        <v>0</v>
      </c>
      <c r="G29" s="140">
        <v>-10</v>
      </c>
      <c r="H29" s="128"/>
      <c r="I29" s="128">
        <v>0</v>
      </c>
      <c r="J29" s="128"/>
      <c r="K29" s="128"/>
      <c r="L29" s="128"/>
      <c r="M29" s="128"/>
      <c r="N29" s="128"/>
      <c r="O29" s="128"/>
      <c r="P29" s="128"/>
      <c r="Q29" s="486"/>
      <c r="R29" s="488"/>
    </row>
    <row r="30" spans="2:18" s="117" customFormat="1" ht="18.75" x14ac:dyDescent="0.35">
      <c r="B30" s="130">
        <v>16</v>
      </c>
      <c r="C30" s="131" t="s">
        <v>127</v>
      </c>
      <c r="D30" s="139" t="s">
        <v>192</v>
      </c>
      <c r="E30" s="140">
        <v>0</v>
      </c>
      <c r="F30" s="140">
        <v>0</v>
      </c>
      <c r="G30" s="128">
        <v>-60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440</v>
      </c>
      <c r="R30" s="128">
        <f t="shared" si="1"/>
        <v>3</v>
      </c>
    </row>
    <row r="31" spans="2:18" s="117" customFormat="1" ht="18.75" x14ac:dyDescent="0.35">
      <c r="B31" s="125">
        <v>17</v>
      </c>
      <c r="C31" s="126" t="s">
        <v>31</v>
      </c>
      <c r="D31" s="139"/>
      <c r="E31" s="140">
        <v>0</v>
      </c>
      <c r="F31" s="140">
        <v>0</v>
      </c>
      <c r="G31" s="128">
        <v>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9">
        <f t="shared" si="0"/>
        <v>500</v>
      </c>
      <c r="R31" s="128">
        <f t="shared" si="1"/>
        <v>3</v>
      </c>
    </row>
  </sheetData>
  <sheetProtection algorithmName="SHA-512" hashValue="uPWmkyByBBXj2BdAeaH2fi2Fy7Oz5jOeFOyb3oVcEibPHqWAttgsjByJS3Ic4tbAJcFnimYfzAn4Q8pVhEvqKQ==" saltValue="DyymN7ohkNcmHhg5hR0tXw==" spinCount="100000" sheet="1" objects="1" scenarios="1"/>
  <mergeCells count="15">
    <mergeCell ref="R12:R13"/>
    <mergeCell ref="B28:B29"/>
    <mergeCell ref="C28:C29"/>
    <mergeCell ref="Q28:Q29"/>
    <mergeCell ref="R28:R29"/>
    <mergeCell ref="B12:B13"/>
    <mergeCell ref="C12:C13"/>
    <mergeCell ref="D12:D13"/>
    <mergeCell ref="E12:P12"/>
    <mergeCell ref="Q12:Q13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0"/>
  <sheetViews>
    <sheetView topLeftCell="A6" workbookViewId="0">
      <selection activeCell="A9" sqref="A9:R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11.42578125" style="134" customWidth="1"/>
    <col min="9" max="14" width="11.42578125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14"/>
      <c r="P2" s="314"/>
      <c r="Q2" s="314"/>
      <c r="R2" s="314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14"/>
      <c r="P3" s="314"/>
      <c r="Q3" s="314"/>
      <c r="R3" s="314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14"/>
      <c r="P4" s="314"/>
      <c r="Q4" s="314"/>
      <c r="R4" s="314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15" t="s">
        <v>233</v>
      </c>
      <c r="R8" s="315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315" t="s">
        <v>129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2" t="s">
        <v>140</v>
      </c>
      <c r="C12" s="142" t="s">
        <v>0</v>
      </c>
      <c r="D12" s="479" t="s">
        <v>141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1"/>
      <c r="Q12" s="142" t="s">
        <v>164</v>
      </c>
      <c r="R12" s="142" t="s">
        <v>143</v>
      </c>
    </row>
    <row r="13" spans="1:35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3"/>
      <c r="R13" s="144"/>
      <c r="U13" s="124"/>
    </row>
    <row r="14" spans="1:35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4</v>
      </c>
      <c r="U14" s="124"/>
    </row>
    <row r="15" spans="1:35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5</v>
      </c>
      <c r="R15" s="128">
        <f t="shared" si="1"/>
        <v>4</v>
      </c>
      <c r="U15" s="124"/>
    </row>
    <row r="16" spans="1:35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2</v>
      </c>
      <c r="R16" s="128">
        <f t="shared" si="1"/>
        <v>3</v>
      </c>
      <c r="U16" s="124"/>
    </row>
    <row r="17" spans="2:23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2</v>
      </c>
      <c r="R17" s="128">
        <f t="shared" si="1"/>
        <v>3</v>
      </c>
      <c r="U17" s="124"/>
    </row>
    <row r="18" spans="2:23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128">
        <v>0</v>
      </c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4</v>
      </c>
      <c r="R18" s="128">
        <f t="shared" si="1"/>
        <v>4</v>
      </c>
    </row>
    <row r="19" spans="2:23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4</v>
      </c>
      <c r="R19" s="128">
        <f t="shared" si="1"/>
        <v>4</v>
      </c>
    </row>
    <row r="20" spans="2:23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5</v>
      </c>
      <c r="R20" s="128">
        <f t="shared" si="1"/>
        <v>3</v>
      </c>
    </row>
    <row r="21" spans="2:23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5</v>
      </c>
      <c r="R21" s="128">
        <f t="shared" si="1"/>
        <v>3</v>
      </c>
    </row>
    <row r="22" spans="2:23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6</v>
      </c>
      <c r="R22" s="128">
        <f t="shared" si="1"/>
        <v>3</v>
      </c>
    </row>
    <row r="23" spans="2:23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133">
        <v>1</v>
      </c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7</v>
      </c>
      <c r="R23" s="128">
        <f t="shared" si="1"/>
        <v>4</v>
      </c>
    </row>
    <row r="24" spans="2:23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8</v>
      </c>
      <c r="R24" s="128">
        <f t="shared" si="1"/>
        <v>3</v>
      </c>
    </row>
    <row r="25" spans="2:23" s="117" customFormat="1" ht="18.75" x14ac:dyDescent="0.35">
      <c r="B25" s="125">
        <v>12</v>
      </c>
      <c r="C25" s="126" t="s">
        <v>190</v>
      </c>
      <c r="D25" s="128">
        <v>2</v>
      </c>
      <c r="E25" s="140">
        <v>1</v>
      </c>
      <c r="F25" s="128">
        <v>5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8</v>
      </c>
      <c r="R25" s="128">
        <f t="shared" si="1"/>
        <v>3</v>
      </c>
      <c r="W25" s="126"/>
    </row>
    <row r="26" spans="2:23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8</v>
      </c>
      <c r="R26" s="128">
        <f t="shared" si="1"/>
        <v>3</v>
      </c>
      <c r="W26" s="131"/>
    </row>
    <row r="27" spans="2:23" s="117" customFormat="1" ht="18.75" x14ac:dyDescent="0.35">
      <c r="B27" s="125">
        <v>14</v>
      </c>
      <c r="C27" s="126" t="s">
        <v>188</v>
      </c>
      <c r="D27" s="140">
        <v>2</v>
      </c>
      <c r="E27" s="128">
        <v>3</v>
      </c>
      <c r="F27" s="128"/>
      <c r="G27" s="128">
        <v>1</v>
      </c>
      <c r="H27" s="128">
        <v>4</v>
      </c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10</v>
      </c>
      <c r="R27" s="128">
        <f t="shared" si="1"/>
        <v>4</v>
      </c>
      <c r="W27" s="126"/>
    </row>
    <row r="28" spans="2:23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10</v>
      </c>
      <c r="R28" s="128">
        <f t="shared" si="1"/>
        <v>3</v>
      </c>
      <c r="W28" s="126"/>
    </row>
    <row r="29" spans="2:23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13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128">
        <v>7</v>
      </c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15</v>
      </c>
      <c r="R30" s="128">
        <f t="shared" si="1"/>
        <v>4</v>
      </c>
      <c r="W30" s="126"/>
    </row>
  </sheetData>
  <sheetProtection algorithmName="SHA-512" hashValue="sWl7Q+Ymte5E7CzpPhMa9tj04BecYODJwbHVvcNZN5bLiSIW2QYT0XyGI5qOEJarMxgnzWnNxOcBQqCo4Fnz0w==" saltValue="mBkQCfnmUHNWWddQvsa67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G18"/>
  <sheetViews>
    <sheetView topLeftCell="A5"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491" t="s">
        <v>156</v>
      </c>
      <c r="C6" s="491"/>
      <c r="D6" s="491"/>
      <c r="E6" s="491"/>
      <c r="F6" s="491"/>
      <c r="G6" s="491"/>
    </row>
    <row r="7" spans="1:7" ht="27.75" x14ac:dyDescent="0.25">
      <c r="A7" s="492" t="s">
        <v>157</v>
      </c>
      <c r="B7" s="492"/>
      <c r="C7" s="492"/>
      <c r="D7" s="492"/>
      <c r="E7" s="492"/>
      <c r="F7" s="492"/>
      <c r="G7" s="492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493" t="s">
        <v>158</v>
      </c>
      <c r="B9" s="493" t="s">
        <v>0</v>
      </c>
      <c r="C9" s="493" t="s">
        <v>155</v>
      </c>
      <c r="D9" s="493" t="s">
        <v>159</v>
      </c>
      <c r="E9" s="493" t="s">
        <v>160</v>
      </c>
      <c r="F9" s="493" t="s">
        <v>161</v>
      </c>
      <c r="G9" s="493" t="s">
        <v>141</v>
      </c>
    </row>
    <row r="10" spans="1:7" x14ac:dyDescent="0.25">
      <c r="A10" s="493"/>
      <c r="B10" s="493"/>
      <c r="C10" s="493"/>
      <c r="D10" s="493"/>
      <c r="E10" s="493"/>
      <c r="F10" s="493"/>
      <c r="G10" s="493"/>
    </row>
    <row r="11" spans="1:7" ht="45" x14ac:dyDescent="0.25">
      <c r="A11" s="137">
        <v>1</v>
      </c>
      <c r="B11" s="126" t="s">
        <v>93</v>
      </c>
      <c r="C11" s="128" t="s">
        <v>207</v>
      </c>
      <c r="D11" s="138" t="s">
        <v>208</v>
      </c>
      <c r="E11" s="133" t="s">
        <v>209</v>
      </c>
      <c r="F11" s="151" t="s">
        <v>210</v>
      </c>
      <c r="G11" s="151" t="s">
        <v>206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499" t="s">
        <v>130</v>
      </c>
      <c r="F4" s="500"/>
      <c r="G4" s="500"/>
      <c r="H4" s="500"/>
      <c r="I4" s="500"/>
      <c r="J4" s="500"/>
      <c r="K4" s="500"/>
      <c r="L4" s="500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495" t="s">
        <v>10</v>
      </c>
      <c r="F6" s="496"/>
      <c r="H6" s="497" t="s">
        <v>11</v>
      </c>
      <c r="I6" s="498"/>
      <c r="K6" s="495" t="s">
        <v>12</v>
      </c>
      <c r="L6" s="496"/>
      <c r="N6" s="494"/>
      <c r="O6" s="49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494"/>
      <c r="F11" s="494"/>
      <c r="H11" s="494"/>
      <c r="I11" s="494"/>
      <c r="K11" s="494"/>
      <c r="L11" s="494"/>
      <c r="N11" s="494"/>
      <c r="O11" s="494"/>
    </row>
    <row r="12" spans="1:15" x14ac:dyDescent="0.25">
      <c r="B12" s="113">
        <v>4</v>
      </c>
      <c r="C12" s="16" t="s">
        <v>79</v>
      </c>
      <c r="E12" s="495" t="s">
        <v>118</v>
      </c>
      <c r="F12" s="496"/>
      <c r="H12" s="494"/>
      <c r="I12" s="494"/>
      <c r="K12" s="494"/>
      <c r="L12" s="494"/>
      <c r="N12" s="494"/>
      <c r="O12" s="49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494"/>
      <c r="F18" s="494"/>
      <c r="H18" s="494"/>
      <c r="I18" s="49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2023-09-12T21:59:06Z</dcterms:modified>
</cp:coreProperties>
</file>