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57302\OneDrive - UNIVERSIDAD DE CUNDINAMARCA\Escritorio\COPA GOBERNACIÓN\"/>
    </mc:Choice>
  </mc:AlternateContent>
  <xr:revisionPtr revIDLastSave="0" documentId="13_ncr:1_{9D488D2B-53FF-47A4-8687-63984DAAB879}" xr6:coauthVersionLast="47" xr6:coauthVersionMax="47" xr10:uidLastSave="{00000000-0000-0000-0000-000000000000}"/>
  <bookViews>
    <workbookView xWindow="-120" yWindow="-120" windowWidth="20730" windowHeight="11040" tabRatio="848" firstSheet="1" activeTab="1" xr2:uid="{00000000-000D-0000-FFFF-FFFF00000000}"/>
  </bookViews>
  <sheets>
    <sheet name="Hoja1" sheetId="18" state="hidden" r:id="rId1"/>
    <sheet name="OCTAVOS -CUARTOS-SEMI-FINAL" sheetId="34" r:id="rId2"/>
    <sheet name="FASE 1 MASCULINO" sheetId="17" state="hidden" r:id="rId3"/>
    <sheet name="SANCIONES" sheetId="30" r:id="rId4"/>
    <sheet name="GOLEADOR" sheetId="31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_FilterDatabase" localSheetId="4" hidden="1">GOLEADOR!$B$13:$O$209</definedName>
    <definedName name="_xlnm.Print_Area" localSheetId="2">'FASE 1 MASCULINO'!$A$1:$AD$69</definedName>
    <definedName name="_xlnm.Print_Titles" localSheetId="2">'FASE 1 MASCULINO'!$1:$9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3" i="34" l="1"/>
  <c r="E34" i="34"/>
  <c r="N72" i="31"/>
  <c r="O72" i="31"/>
  <c r="N21" i="31"/>
  <c r="O21" i="31"/>
  <c r="N22" i="31"/>
  <c r="O22" i="31"/>
  <c r="N23" i="31"/>
  <c r="O23" i="31"/>
  <c r="C34" i="34"/>
  <c r="C33" i="34"/>
  <c r="N52" i="33"/>
  <c r="M52" i="33"/>
  <c r="N51" i="33"/>
  <c r="M51" i="33"/>
  <c r="N50" i="33"/>
  <c r="M50" i="33"/>
  <c r="N49" i="33"/>
  <c r="M49" i="33"/>
  <c r="N48" i="33"/>
  <c r="M48" i="33"/>
  <c r="N47" i="33"/>
  <c r="M47" i="33"/>
  <c r="N46" i="33"/>
  <c r="M46" i="33"/>
  <c r="N45" i="33"/>
  <c r="M45" i="33"/>
  <c r="N44" i="33"/>
  <c r="M44" i="33"/>
  <c r="N43" i="33"/>
  <c r="M43" i="33"/>
  <c r="N42" i="33"/>
  <c r="M42" i="33"/>
  <c r="N41" i="33"/>
  <c r="M41" i="33"/>
  <c r="N40" i="33"/>
  <c r="M40" i="33"/>
  <c r="N39" i="33"/>
  <c r="M39" i="33"/>
  <c r="N38" i="33"/>
  <c r="M38" i="33"/>
  <c r="N37" i="33"/>
  <c r="M37" i="33"/>
  <c r="N36" i="33"/>
  <c r="M36" i="33"/>
  <c r="N35" i="33"/>
  <c r="M35" i="33"/>
  <c r="N34" i="33"/>
  <c r="M34" i="33"/>
  <c r="N33" i="33"/>
  <c r="M33" i="33"/>
  <c r="N32" i="33"/>
  <c r="M32" i="33"/>
  <c r="N31" i="33"/>
  <c r="M31" i="33"/>
  <c r="N30" i="33"/>
  <c r="M30" i="33"/>
  <c r="N29" i="33"/>
  <c r="M29" i="33"/>
  <c r="N28" i="33"/>
  <c r="M28" i="33"/>
  <c r="N27" i="33"/>
  <c r="M27" i="33"/>
  <c r="N26" i="33"/>
  <c r="M26" i="33"/>
  <c r="N25" i="33"/>
  <c r="M25" i="33"/>
  <c r="N24" i="33"/>
  <c r="M24" i="33"/>
  <c r="N23" i="33"/>
  <c r="M23" i="33"/>
  <c r="N22" i="33"/>
  <c r="M22" i="33"/>
  <c r="N21" i="33"/>
  <c r="M21" i="33"/>
  <c r="N20" i="33"/>
  <c r="M20" i="33"/>
  <c r="N19" i="33"/>
  <c r="M19" i="33"/>
  <c r="N18" i="33"/>
  <c r="M18" i="33"/>
  <c r="N17" i="33"/>
  <c r="M17" i="33"/>
  <c r="N16" i="33"/>
  <c r="M16" i="33"/>
  <c r="N15" i="33"/>
  <c r="M15" i="33"/>
  <c r="N14" i="33"/>
  <c r="M14" i="33"/>
  <c r="O156" i="32"/>
  <c r="N156" i="32"/>
  <c r="O153" i="32"/>
  <c r="N153" i="32"/>
  <c r="O149" i="32"/>
  <c r="N149" i="32"/>
  <c r="O143" i="32"/>
  <c r="N143" i="32"/>
  <c r="O142" i="32"/>
  <c r="N142" i="32"/>
  <c r="O136" i="32"/>
  <c r="N136" i="32"/>
  <c r="O135" i="32"/>
  <c r="N135" i="32"/>
  <c r="O132" i="32"/>
  <c r="N132" i="32"/>
  <c r="O128" i="32"/>
  <c r="N128" i="32"/>
  <c r="O125" i="32"/>
  <c r="N125" i="32"/>
  <c r="O123" i="32"/>
  <c r="N123" i="32"/>
  <c r="O118" i="32"/>
  <c r="N118" i="32"/>
  <c r="O113" i="32"/>
  <c r="N113" i="32"/>
  <c r="O109" i="32"/>
  <c r="N109" i="32"/>
  <c r="O105" i="32"/>
  <c r="N105" i="32"/>
  <c r="O101" i="32"/>
  <c r="N101" i="32"/>
  <c r="O98" i="32"/>
  <c r="N98" i="32"/>
  <c r="O96" i="32"/>
  <c r="N96" i="32"/>
  <c r="O89" i="32"/>
  <c r="N89" i="32"/>
  <c r="O86" i="32"/>
  <c r="N86" i="32"/>
  <c r="O85" i="32"/>
  <c r="N85" i="32"/>
  <c r="O82" i="32"/>
  <c r="N82" i="32"/>
  <c r="O76" i="32"/>
  <c r="N76" i="32"/>
  <c r="O69" i="32"/>
  <c r="N69" i="32"/>
  <c r="O68" i="32"/>
  <c r="N68" i="32"/>
  <c r="O63" i="32"/>
  <c r="N63" i="32"/>
  <c r="O59" i="32"/>
  <c r="N59" i="32"/>
  <c r="O56" i="32"/>
  <c r="N56" i="32"/>
  <c r="O54" i="32"/>
  <c r="N54" i="32"/>
  <c r="O49" i="32"/>
  <c r="N49" i="32"/>
  <c r="O47" i="32"/>
  <c r="N47" i="32"/>
  <c r="O42" i="32"/>
  <c r="N42" i="32"/>
  <c r="O41" i="32"/>
  <c r="N41" i="32"/>
  <c r="O36" i="32"/>
  <c r="N36" i="32"/>
  <c r="O32" i="32"/>
  <c r="N32" i="32"/>
  <c r="O28" i="32"/>
  <c r="N28" i="32"/>
  <c r="O24" i="32"/>
  <c r="N24" i="32"/>
  <c r="O18" i="32"/>
  <c r="N18" i="32"/>
  <c r="O14" i="32"/>
  <c r="N14" i="32"/>
  <c r="O211" i="31"/>
  <c r="N211" i="31"/>
  <c r="O210" i="31"/>
  <c r="N210" i="31"/>
  <c r="O209" i="31"/>
  <c r="N209" i="31"/>
  <c r="O208" i="31"/>
  <c r="N208" i="31"/>
  <c r="O207" i="31"/>
  <c r="N207" i="31"/>
  <c r="O206" i="31"/>
  <c r="N206" i="31"/>
  <c r="O205" i="31"/>
  <c r="N205" i="31"/>
  <c r="O204" i="31"/>
  <c r="N204" i="31"/>
  <c r="O203" i="31"/>
  <c r="N203" i="31"/>
  <c r="O202" i="31"/>
  <c r="N202" i="31"/>
  <c r="O201" i="31"/>
  <c r="N201" i="31"/>
  <c r="O200" i="31"/>
  <c r="N200" i="31"/>
  <c r="O199" i="31"/>
  <c r="N199" i="31"/>
  <c r="O198" i="31"/>
  <c r="N198" i="31"/>
  <c r="O197" i="31"/>
  <c r="N197" i="31"/>
  <c r="O196" i="31"/>
  <c r="N196" i="31"/>
  <c r="O195" i="31"/>
  <c r="N195" i="31"/>
  <c r="O194" i="31"/>
  <c r="N194" i="31"/>
  <c r="O193" i="31"/>
  <c r="N193" i="31"/>
  <c r="O192" i="31"/>
  <c r="N192" i="31"/>
  <c r="O191" i="31"/>
  <c r="N191" i="31"/>
  <c r="O190" i="31"/>
  <c r="N190" i="31"/>
  <c r="O189" i="31"/>
  <c r="N189" i="31"/>
  <c r="O188" i="31"/>
  <c r="N188" i="31"/>
  <c r="O187" i="31"/>
  <c r="N187" i="31"/>
  <c r="O186" i="31"/>
  <c r="N186" i="31"/>
  <c r="O185" i="31"/>
  <c r="N185" i="31"/>
  <c r="O184" i="31"/>
  <c r="N184" i="31"/>
  <c r="O183" i="31"/>
  <c r="N183" i="31"/>
  <c r="O182" i="31"/>
  <c r="N182" i="31"/>
  <c r="O181" i="31"/>
  <c r="N181" i="31"/>
  <c r="O180" i="31"/>
  <c r="N180" i="31"/>
  <c r="O179" i="31"/>
  <c r="N179" i="31"/>
  <c r="O178" i="31"/>
  <c r="N178" i="31"/>
  <c r="O177" i="31"/>
  <c r="N177" i="31"/>
  <c r="O176" i="31"/>
  <c r="N176" i="31"/>
  <c r="O175" i="31"/>
  <c r="N175" i="31"/>
  <c r="O174" i="31"/>
  <c r="N174" i="31"/>
  <c r="O173" i="31"/>
  <c r="N173" i="31"/>
  <c r="O172" i="31"/>
  <c r="N172" i="31"/>
  <c r="O171" i="31"/>
  <c r="N171" i="31"/>
  <c r="O170" i="31"/>
  <c r="N170" i="31"/>
  <c r="O169" i="31"/>
  <c r="N169" i="31"/>
  <c r="O168" i="31"/>
  <c r="N168" i="31"/>
  <c r="O167" i="31"/>
  <c r="N167" i="31"/>
  <c r="O166" i="31"/>
  <c r="N166" i="31"/>
  <c r="O165" i="31"/>
  <c r="N165" i="31"/>
  <c r="O164" i="31"/>
  <c r="N164" i="31"/>
  <c r="O163" i="31"/>
  <c r="N163" i="31"/>
  <c r="O162" i="31"/>
  <c r="N162" i="31"/>
  <c r="O161" i="31"/>
  <c r="N161" i="31"/>
  <c r="O160" i="31"/>
  <c r="N160" i="31"/>
  <c r="O159" i="31"/>
  <c r="N159" i="31"/>
  <c r="O158" i="31"/>
  <c r="N158" i="31"/>
  <c r="O157" i="31"/>
  <c r="N157" i="31"/>
  <c r="O156" i="31"/>
  <c r="N156" i="31"/>
  <c r="O155" i="31"/>
  <c r="N155" i="31"/>
  <c r="O154" i="31"/>
  <c r="N154" i="31"/>
  <c r="O153" i="31"/>
  <c r="N153" i="31"/>
  <c r="O152" i="31"/>
  <c r="N152" i="31"/>
  <c r="O151" i="31"/>
  <c r="N151" i="31"/>
  <c r="O150" i="31"/>
  <c r="N150" i="31"/>
  <c r="O149" i="31"/>
  <c r="N149" i="31"/>
  <c r="O148" i="31"/>
  <c r="N148" i="31"/>
  <c r="O147" i="31"/>
  <c r="N147" i="31"/>
  <c r="O146" i="31"/>
  <c r="N146" i="31"/>
  <c r="O145" i="31"/>
  <c r="N145" i="31"/>
  <c r="O144" i="31"/>
  <c r="N144" i="31"/>
  <c r="O143" i="31"/>
  <c r="N143" i="31"/>
  <c r="O142" i="31"/>
  <c r="N142" i="31"/>
  <c r="O141" i="31"/>
  <c r="N141" i="31"/>
  <c r="O140" i="31"/>
  <c r="N140" i="31"/>
  <c r="O139" i="31"/>
  <c r="N139" i="31"/>
  <c r="O138" i="31"/>
  <c r="N138" i="31"/>
  <c r="O137" i="31"/>
  <c r="N137" i="31"/>
  <c r="O136" i="31"/>
  <c r="N136" i="31"/>
  <c r="O135" i="31"/>
  <c r="N135" i="31"/>
  <c r="O134" i="31"/>
  <c r="N134" i="31"/>
  <c r="O133" i="31"/>
  <c r="N133" i="31"/>
  <c r="O132" i="31"/>
  <c r="N132" i="31"/>
  <c r="O131" i="31"/>
  <c r="N131" i="31"/>
  <c r="O130" i="31"/>
  <c r="N130" i="31"/>
  <c r="O129" i="31"/>
  <c r="N129" i="31"/>
  <c r="O128" i="31"/>
  <c r="N128" i="31"/>
  <c r="O127" i="31"/>
  <c r="N127" i="31"/>
  <c r="O126" i="31"/>
  <c r="N126" i="31"/>
  <c r="O125" i="31"/>
  <c r="N125" i="31"/>
  <c r="O124" i="31"/>
  <c r="N124" i="31"/>
  <c r="O123" i="31"/>
  <c r="N123" i="31"/>
  <c r="O122" i="31"/>
  <c r="N122" i="31"/>
  <c r="O121" i="31"/>
  <c r="N121" i="31"/>
  <c r="O120" i="31"/>
  <c r="N120" i="31"/>
  <c r="O119" i="31"/>
  <c r="N119" i="31"/>
  <c r="O118" i="31"/>
  <c r="N118" i="31"/>
  <c r="O117" i="31"/>
  <c r="N117" i="31"/>
  <c r="O116" i="31"/>
  <c r="N116" i="31"/>
  <c r="O115" i="31"/>
  <c r="N115" i="31"/>
  <c r="O114" i="31"/>
  <c r="N114" i="31"/>
  <c r="O113" i="31"/>
  <c r="N113" i="31"/>
  <c r="O112" i="31"/>
  <c r="N112" i="31"/>
  <c r="O111" i="31"/>
  <c r="N111" i="31"/>
  <c r="O110" i="31"/>
  <c r="N110" i="31"/>
  <c r="O109" i="31"/>
  <c r="N109" i="31"/>
  <c r="O108" i="31"/>
  <c r="N108" i="31"/>
  <c r="O107" i="31"/>
  <c r="N107" i="31"/>
  <c r="O106" i="31"/>
  <c r="N106" i="31"/>
  <c r="O105" i="31"/>
  <c r="N105" i="31"/>
  <c r="O104" i="31"/>
  <c r="N104" i="31"/>
  <c r="O103" i="31"/>
  <c r="N103" i="31"/>
  <c r="O102" i="31"/>
  <c r="N102" i="31"/>
  <c r="O101" i="31"/>
  <c r="N101" i="31"/>
  <c r="O100" i="31"/>
  <c r="N100" i="31"/>
  <c r="O99" i="31"/>
  <c r="N99" i="31"/>
  <c r="O98" i="31"/>
  <c r="N98" i="31"/>
  <c r="O97" i="31"/>
  <c r="N97" i="31"/>
  <c r="O96" i="31"/>
  <c r="N96" i="31"/>
  <c r="O95" i="31"/>
  <c r="N95" i="31"/>
  <c r="O94" i="31"/>
  <c r="N94" i="31"/>
  <c r="O93" i="31"/>
  <c r="N93" i="31"/>
  <c r="O92" i="31"/>
  <c r="N92" i="31"/>
  <c r="O91" i="31"/>
  <c r="N91" i="31"/>
  <c r="O90" i="31"/>
  <c r="N90" i="31"/>
  <c r="O89" i="31"/>
  <c r="N89" i="31"/>
  <c r="O88" i="31"/>
  <c r="N88" i="31"/>
  <c r="O87" i="31"/>
  <c r="N87" i="31"/>
  <c r="O86" i="31"/>
  <c r="N86" i="31"/>
  <c r="O85" i="31"/>
  <c r="N85" i="31"/>
  <c r="O84" i="31"/>
  <c r="N84" i="31"/>
  <c r="O83" i="31"/>
  <c r="N83" i="31"/>
  <c r="O82" i="31"/>
  <c r="N82" i="31"/>
  <c r="O81" i="31"/>
  <c r="N81" i="31"/>
  <c r="O80" i="31"/>
  <c r="N80" i="31"/>
  <c r="O79" i="31"/>
  <c r="N79" i="31"/>
  <c r="O78" i="31"/>
  <c r="N78" i="31"/>
  <c r="O77" i="31"/>
  <c r="N77" i="31"/>
  <c r="O76" i="31"/>
  <c r="N76" i="31"/>
  <c r="O75" i="31"/>
  <c r="N75" i="31"/>
  <c r="O74" i="31"/>
  <c r="N74" i="31"/>
  <c r="O73" i="31"/>
  <c r="N73" i="31"/>
  <c r="O71" i="31"/>
  <c r="N71" i="31"/>
  <c r="O70" i="31"/>
  <c r="N70" i="31"/>
  <c r="O69" i="31"/>
  <c r="N69" i="31"/>
  <c r="O68" i="31"/>
  <c r="N68" i="31"/>
  <c r="O67" i="31"/>
  <c r="N67" i="31"/>
  <c r="O66" i="31"/>
  <c r="N66" i="31"/>
  <c r="O65" i="31"/>
  <c r="N65" i="31"/>
  <c r="O64" i="31"/>
  <c r="N64" i="31"/>
  <c r="O63" i="31"/>
  <c r="N63" i="31"/>
  <c r="O62" i="31"/>
  <c r="N62" i="31"/>
  <c r="O61" i="31"/>
  <c r="N61" i="31"/>
  <c r="O60" i="31"/>
  <c r="N60" i="31"/>
  <c r="O59" i="31"/>
  <c r="N59" i="31"/>
  <c r="O58" i="31"/>
  <c r="N58" i="31"/>
  <c r="O57" i="31"/>
  <c r="N57" i="31"/>
  <c r="O56" i="31"/>
  <c r="N56" i="31"/>
  <c r="O55" i="31"/>
  <c r="N55" i="31"/>
  <c r="O54" i="31"/>
  <c r="N54" i="31"/>
  <c r="O53" i="31"/>
  <c r="N53" i="31"/>
  <c r="O52" i="31"/>
  <c r="N52" i="31"/>
  <c r="O51" i="31"/>
  <c r="N51" i="31"/>
  <c r="O50" i="31"/>
  <c r="N50" i="31"/>
  <c r="O49" i="31"/>
  <c r="N49" i="31"/>
  <c r="O48" i="31"/>
  <c r="N48" i="31"/>
  <c r="O47" i="31"/>
  <c r="N47" i="31"/>
  <c r="O46" i="31"/>
  <c r="N46" i="31"/>
  <c r="O45" i="31"/>
  <c r="N45" i="31"/>
  <c r="O44" i="31"/>
  <c r="N44" i="31"/>
  <c r="O43" i="31"/>
  <c r="N43" i="31"/>
  <c r="O42" i="31"/>
  <c r="N42" i="31"/>
  <c r="O41" i="31"/>
  <c r="N41" i="31"/>
  <c r="O40" i="31"/>
  <c r="N40" i="31"/>
  <c r="O39" i="31"/>
  <c r="N39" i="31"/>
  <c r="O38" i="31"/>
  <c r="N38" i="31"/>
  <c r="O37" i="31"/>
  <c r="N37" i="31"/>
  <c r="O36" i="31"/>
  <c r="N36" i="31"/>
  <c r="O35" i="31"/>
  <c r="N35" i="31"/>
  <c r="O34" i="31"/>
  <c r="N34" i="31"/>
  <c r="O33" i="31"/>
  <c r="N33" i="31"/>
  <c r="O32" i="31"/>
  <c r="N32" i="31"/>
  <c r="O31" i="31"/>
  <c r="N31" i="31"/>
  <c r="O30" i="31"/>
  <c r="N30" i="31"/>
  <c r="O28" i="31"/>
  <c r="N28" i="31"/>
  <c r="O27" i="31"/>
  <c r="N27" i="31"/>
  <c r="O26" i="31"/>
  <c r="N26" i="31"/>
  <c r="O25" i="31"/>
  <c r="N25" i="31"/>
  <c r="O24" i="31"/>
  <c r="N24" i="31"/>
  <c r="O20" i="31"/>
  <c r="N20" i="31"/>
  <c r="O19" i="31"/>
  <c r="N19" i="31"/>
  <c r="O18" i="31"/>
  <c r="N18" i="31"/>
  <c r="O17" i="31"/>
  <c r="N17" i="31"/>
  <c r="O16" i="31"/>
  <c r="N16" i="31"/>
  <c r="O15" i="31"/>
  <c r="N15" i="31"/>
  <c r="O14" i="31"/>
  <c r="N14" i="31"/>
  <c r="E31" i="34" l="1"/>
  <c r="C31" i="34"/>
  <c r="E30" i="34"/>
  <c r="C30" i="34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197" i="17"/>
  <c r="C215" i="17" s="1"/>
  <c r="C195" i="17"/>
  <c r="F222" i="17" s="1"/>
  <c r="C173" i="17"/>
  <c r="F179" i="17" s="1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/>
  <c r="C79" i="17"/>
  <c r="C94" i="17" s="1"/>
  <c r="C77" i="17"/>
  <c r="C96" i="17" s="1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 s="1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AA16" i="17"/>
  <c r="Y16" i="17"/>
  <c r="X16" i="17"/>
  <c r="AA14" i="17"/>
  <c r="Y14" i="17"/>
  <c r="X14" i="17"/>
  <c r="AA12" i="17"/>
  <c r="Y12" i="17"/>
  <c r="X12" i="17"/>
  <c r="C209" i="17"/>
  <c r="C162" i="17"/>
  <c r="C149" i="17"/>
  <c r="C212" i="17"/>
  <c r="F191" i="17"/>
  <c r="C213" i="17"/>
  <c r="C219" i="17"/>
  <c r="F188" i="17"/>
  <c r="C186" i="17"/>
  <c r="F90" i="17"/>
  <c r="F149" i="17"/>
  <c r="F152" i="17"/>
  <c r="F155" i="17"/>
  <c r="F158" i="17"/>
  <c r="C159" i="17"/>
  <c r="F87" i="17"/>
  <c r="F96" i="17"/>
  <c r="F93" i="17"/>
  <c r="C88" i="17"/>
  <c r="C63" i="17"/>
  <c r="C29" i="17"/>
  <c r="C35" i="17"/>
  <c r="F32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O101" i="21" s="1"/>
  <c r="W99" i="21"/>
  <c r="U99" i="21"/>
  <c r="T99" i="21"/>
  <c r="Q99" i="21"/>
  <c r="P99" i="2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X13" i="21"/>
  <c r="V13" i="21"/>
  <c r="U13" i="21"/>
  <c r="R13" i="21"/>
  <c r="Q13" i="21"/>
  <c r="F221" i="17" l="1"/>
  <c r="V103" i="21"/>
  <c r="C27" i="17"/>
  <c r="C87" i="17"/>
  <c r="C221" i="17"/>
  <c r="C218" i="17"/>
  <c r="C38" i="17"/>
  <c r="W51" i="21"/>
  <c r="V80" i="21"/>
  <c r="C32" i="17"/>
  <c r="F219" i="17"/>
  <c r="F182" i="17"/>
  <c r="Z18" i="17"/>
  <c r="Z112" i="17"/>
  <c r="W13" i="21"/>
  <c r="O99" i="21"/>
  <c r="V105" i="21"/>
  <c r="C100" i="17"/>
  <c r="P15" i="21"/>
  <c r="P43" i="21"/>
  <c r="W47" i="2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<sst xmlns="http://schemas.openxmlformats.org/spreadsheetml/2006/main" count="2444" uniqueCount="612">
  <si>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</si>
  <si>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</si>
  <si>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</si>
  <si>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</si>
  <si>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</si>
  <si>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</si>
  <si>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</si>
  <si>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</si>
  <si>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</si>
  <si>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</si>
  <si>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</si>
  <si>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</si>
  <si>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</si>
  <si>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</si>
  <si>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</si>
  <si>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</si>
  <si>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</si>
  <si>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</si>
  <si>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</si>
  <si>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</si>
  <si>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</si>
  <si>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</si>
  <si>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</si>
  <si>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</si>
  <si>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</si>
  <si>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</si>
  <si>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</si>
  <si>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</si>
  <si>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</si>
  <si>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</si>
  <si>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</si>
  <si>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</si>
  <si>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</si>
  <si>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</si>
  <si>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</si>
  <si>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</si>
  <si>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</si>
  <si>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</si>
  <si>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</si>
  <si>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</si>
  <si>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</si>
  <si>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</si>
  <si>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</si>
  <si>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</si>
  <si>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</si>
  <si>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</si>
  <si>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</si>
  <si>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</si>
  <si>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</si>
  <si>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</si>
  <si>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</si>
  <si>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</si>
  <si>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</si>
  <si>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</si>
  <si>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</si>
  <si>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</si>
  <si>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</si>
  <si>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</si>
  <si>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</si>
  <si>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</si>
  <si>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</si>
  <si>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</si>
  <si>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</si>
  <si>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</si>
  <si>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</si>
  <si>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</si>
  <si>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</si>
  <si>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</si>
  <si>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</si>
  <si>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</si>
  <si>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</si>
  <si>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</si>
  <si>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</si>
  <si>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</si>
  <si>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</si>
  <si>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</si>
  <si>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</si>
  <si>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</si>
  <si>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</si>
  <si>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</si>
  <si>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</si>
  <si>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</si>
  <si>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</si>
  <si>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</si>
  <si>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</si>
  <si>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</si>
  <si>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</si>
  <si>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</si>
  <si>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</si>
  <si>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</si>
  <si>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</si>
  <si>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</si>
  <si>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</si>
  <si>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</si>
  <si>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</si>
  <si>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</si>
  <si>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</si>
  <si>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</si>
  <si>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</si>
  <si>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</si>
  <si>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</si>
  <si>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</si>
  <si>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</si>
  <si>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</si>
  <si>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</si>
  <si>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</si>
  <si>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</si>
  <si>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</si>
  <si>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</si>
  <si>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</si>
  <si>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</si>
  <si>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</si>
  <si>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</si>
  <si>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</si>
  <si>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</si>
  <si>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</si>
  <si>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</si>
  <si>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</si>
  <si>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</si>
  <si>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</si>
  <si>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</si>
  <si>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</si>
  <si>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</si>
  <si>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</si>
  <si>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</si>
  <si>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</si>
  <si>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</si>
  <si>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</si>
  <si>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</si>
  <si>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</si>
  <si>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</si>
  <si>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</si>
  <si>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</si>
  <si>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</si>
  <si>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</si>
  <si>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</si>
  <si>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</si>
  <si>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</si>
  <si>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</si>
  <si>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</si>
  <si>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</si>
  <si>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</si>
  <si>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</si>
  <si>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</si>
  <si>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</si>
  <si>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</si>
  <si>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</si>
  <si>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</si>
  <si>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</si>
  <si>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</si>
  <si>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</si>
  <si>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</si>
  <si>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</si>
  <si>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</si>
  <si>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</si>
  <si>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</si>
  <si>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</si>
  <si>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</si>
  <si>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</si>
  <si>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</si>
  <si>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</si>
  <si>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</si>
  <si>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</si>
  <si>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</si>
  <si>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</si>
  <si>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</si>
  <si>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</si>
  <si>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</si>
  <si>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</si>
  <si>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</si>
  <si>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</si>
  <si>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</si>
  <si>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</si>
  <si>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</si>
  <si>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</si>
  <si>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</si>
  <si>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</si>
  <si>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</si>
  <si>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</si>
  <si>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</si>
  <si>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</si>
  <si>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</si>
  <si>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</si>
  <si>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</si>
  <si>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</si>
  <si>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</si>
  <si>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</si>
  <si>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</si>
  <si>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</si>
  <si>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</si>
  <si>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</si>
  <si>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</si>
  <si>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</si>
  <si>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</si>
  <si>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</si>
  <si>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</si>
  <si>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</si>
  <si>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</si>
  <si>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</si>
  <si>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</si>
  <si>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</si>
  <si>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</si>
  <si>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</si>
  <si>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</si>
  <si>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</si>
  <si>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</si>
  <si>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</si>
  <si>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</si>
  <si>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</si>
  <si>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</si>
  <si>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</si>
  <si>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</si>
  <si>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</si>
  <si>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</si>
  <si>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</si>
  <si>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</si>
  <si>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</si>
  <si>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</si>
  <si>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</si>
  <si>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</si>
  <si>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</si>
  <si>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</si>
  <si>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</si>
  <si>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</si>
  <si>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</si>
  <si>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</si>
  <si>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</si>
  <si>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</si>
  <si>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</si>
  <si>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</si>
  <si>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</si>
  <si>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</si>
  <si>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</si>
  <si>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</si>
  <si>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</si>
  <si>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</si>
  <si>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</si>
  <si>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</si>
  <si>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</si>
  <si>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</si>
  <si>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</si>
  <si>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</si>
  <si>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</si>
  <si>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</si>
  <si>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</si>
  <si>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</si>
  <si>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</si>
  <si>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</si>
  <si>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</si>
  <si>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</si>
  <si>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</si>
  <si>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</si>
  <si>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</si>
  <si>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</si>
  <si>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</si>
  <si>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</si>
  <si>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</si>
  <si>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</si>
  <si>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</si>
  <si>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</si>
  <si>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</si>
  <si>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</si>
  <si>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</si>
  <si>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</si>
  <si>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</si>
  <si>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</si>
  <si>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</si>
  <si>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</si>
  <si>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</si>
  <si>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</si>
  <si>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</si>
  <si>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</si>
  <si>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</si>
  <si>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</si>
  <si>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</si>
  <si>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</si>
  <si>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</si>
  <si>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</si>
  <si>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</si>
  <si>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</si>
  <si>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</si>
  <si>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</si>
  <si>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</si>
  <si>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</si>
  <si>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</si>
  <si>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</si>
  <si>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</si>
  <si>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</si>
  <si>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</si>
  <si>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</si>
  <si>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</si>
  <si>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</si>
  <si>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</si>
  <si>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</si>
  <si>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</si>
  <si>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</si>
  <si>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</si>
  <si>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</si>
  <si>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</si>
  <si>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</si>
  <si>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</si>
  <si>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</si>
  <si>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</si>
  <si>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</si>
  <si>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</si>
  <si>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</si>
  <si>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</si>
  <si>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</si>
  <si>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</si>
  <si>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</si>
  <si>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</si>
  <si>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</si>
  <si>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</si>
  <si>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</si>
  <si>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</si>
  <si>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</si>
  <si>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</si>
  <si>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</si>
  <si>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</si>
  <si>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</si>
  <si>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</si>
  <si>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</si>
  <si>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</si>
  <si>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</si>
  <si>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</si>
  <si>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</si>
  <si>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</si>
  <si>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</si>
  <si>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</si>
  <si>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</si>
  <si>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</si>
  <si>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</si>
  <si>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</si>
  <si>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</si>
  <si>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</si>
  <si>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</si>
  <si>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</si>
  <si>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</si>
  <si>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</si>
  <si>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</si>
  <si>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</si>
  <si>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</si>
  <si>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</si>
  <si>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</si>
  <si>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</si>
  <si>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</si>
  <si>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</si>
  <si>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</si>
  <si>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</si>
  <si>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</si>
  <si>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</si>
  <si>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</si>
  <si>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</si>
  <si>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</si>
  <si>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</si>
  <si>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</si>
  <si>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</si>
  <si>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</si>
  <si>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</si>
  <si>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</si>
  <si>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</si>
  <si>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</si>
  <si>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</si>
  <si>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</si>
  <si>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</si>
  <si>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</si>
  <si>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</si>
  <si>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</si>
  <si>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</si>
  <si>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</si>
  <si>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</si>
  <si>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</si>
  <si>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</si>
  <si>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</si>
  <si>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</si>
  <si>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</si>
  <si>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</si>
  <si>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</si>
  <si>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</si>
  <si>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</si>
  <si>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</si>
  <si>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</si>
  <si>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</si>
  <si>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</si>
  <si>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</si>
  <si>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</si>
  <si>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</si>
  <si>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</si>
  <si>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</si>
  <si>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</si>
  <si>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</si>
  <si>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</si>
  <si>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</si>
  <si>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</si>
  <si>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</si>
  <si>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</si>
  <si>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</si>
  <si>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</si>
  <si>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</si>
  <si>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</si>
  <si>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</si>
  <si>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</si>
  <si>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</si>
  <si>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</si>
  <si>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</si>
  <si>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</si>
  <si>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</si>
  <si>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</si>
  <si>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</si>
  <si>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</si>
  <si>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</si>
  <si>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</si>
  <si>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</si>
  <si>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</si>
  <si>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</si>
  <si>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</si>
  <si>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</si>
  <si>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</si>
  <si>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</si>
  <si>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</si>
  <si>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</si>
  <si>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</si>
  <si>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</si>
  <si>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</si>
  <si>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</si>
  <si>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</si>
  <si>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</si>
  <si>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</si>
  <si>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</si>
  <si>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</si>
  <si>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</si>
  <si>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</si>
  <si>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</si>
  <si>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</si>
  <si>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</si>
  <si>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</si>
  <si>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</si>
  <si>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</si>
  <si>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</si>
  <si>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</si>
  <si>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</si>
  <si>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</si>
  <si>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</si>
  <si>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</si>
  <si>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</si>
  <si>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</si>
  <si>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</si>
  <si>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</si>
  <si>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</si>
  <si>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</si>
  <si>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</si>
  <si>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</si>
  <si>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</si>
  <si>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</si>
  <si>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</si>
  <si>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</si>
  <si>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</si>
  <si>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</si>
  <si>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</si>
  <si>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</si>
  <si>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</si>
  <si>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</si>
  <si>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</si>
  <si>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</si>
  <si>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</si>
  <si>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</si>
  <si>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</si>
  <si>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</si>
  <si>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</si>
  <si>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</si>
  <si>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</si>
  <si>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</si>
  <si>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</si>
  <si>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</si>
  <si>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</si>
  <si>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</si>
  <si>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</si>
  <si>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</si>
  <si>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</si>
  <si>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</si>
  <si>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</si>
  <si>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</si>
  <si>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</si>
  <si>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</si>
  <si>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</si>
  <si>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</si>
  <si>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</si>
  <si>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</si>
  <si>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</si>
  <si>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</si>
  <si>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</si>
  <si>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</si>
  <si>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</si>
  <si>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</si>
  <si>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</si>
  <si>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</si>
  <si>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</si>
  <si>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</si>
  <si>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</si>
  <si>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</si>
  <si>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</si>
  <si>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</si>
  <si>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</si>
  <si>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</si>
  <si>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</si>
  <si>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</si>
  <si>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</si>
  <si>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</si>
  <si>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</si>
  <si>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</si>
  <si>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</si>
  <si>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</si>
  <si>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</si>
  <si>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</si>
  <si>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</si>
  <si>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</si>
  <si>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</si>
  <si>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CUARTOS</t>
  </si>
  <si>
    <t>LLAVE 7</t>
  </si>
  <si>
    <t>LLAVE 8</t>
  </si>
  <si>
    <t>11:00 P M</t>
  </si>
  <si>
    <t>PROGRAMACIÓN DE PARTIDOS - SEMIFINALES</t>
  </si>
  <si>
    <t>SEMIFINAL</t>
  </si>
  <si>
    <t>GANADOR CRUZADO 1</t>
  </si>
  <si>
    <t>GANADOR CRUZADO 2</t>
  </si>
  <si>
    <t>GANADOR CRUZADO 3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</si>
  <si>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</si>
  <si>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</si>
  <si>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</si>
  <si>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</si>
  <si>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</si>
  <si>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</si>
  <si>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</si>
  <si>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</si>
  <si>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</si>
  <si>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</si>
  <si>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</si>
  <si>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</si>
  <si>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</si>
  <si>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</si>
  <si>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</si>
  <si>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</si>
  <si>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</si>
  <si>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</si>
  <si>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</si>
  <si>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</si>
  <si>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</si>
  <si>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</si>
  <si>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</si>
  <si>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</si>
  <si>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</si>
  <si>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</si>
  <si>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</si>
  <si>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</si>
  <si>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</si>
  <si>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</si>
  <si>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</si>
  <si>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</si>
  <si>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</si>
  <si>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</si>
  <si>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</si>
  <si>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11: 00 A M</t>
  </si>
  <si>
    <t>3 (3)</t>
  </si>
  <si>
    <t>3 (2)</t>
  </si>
  <si>
    <t>OSCAR CHAVEZ</t>
  </si>
  <si>
    <t>LUIS GUERRA</t>
  </si>
  <si>
    <t>JHOAN GARCÍA</t>
  </si>
  <si>
    <t>ARTICULO 14 NUMERAL 5</t>
  </si>
  <si>
    <t>FUNCIÓN PÚBLICA</t>
  </si>
  <si>
    <t>SIGUIENTE FECHA SEGÚN CLASIFICACIÓN Y PROGRAMACIÓN</t>
  </si>
  <si>
    <t>PENDIENTE EN ESTUDIO POR COMISIÓN DISCIPLINARIA</t>
  </si>
  <si>
    <t>se modifica la sanción por comisión disciplinaria, en atención al debido proceso</t>
  </si>
  <si>
    <t>OF</t>
  </si>
  <si>
    <t>QF</t>
  </si>
  <si>
    <t>ANDRES OLIVARES</t>
  </si>
  <si>
    <t>CARLOS SANCHEZ</t>
  </si>
  <si>
    <t>1 (3)</t>
  </si>
  <si>
    <t>1(2)</t>
  </si>
  <si>
    <t>GERMÁN GRUZ</t>
  </si>
  <si>
    <t>JEFFERSON BELTRAN</t>
  </si>
  <si>
    <t>DUVAN QUEVEDO</t>
  </si>
  <si>
    <t>13 de  septiembre</t>
  </si>
  <si>
    <t>15 de  septiembre</t>
  </si>
  <si>
    <t>2 (3)</t>
  </si>
  <si>
    <t>2 (4)</t>
  </si>
  <si>
    <t>AGENCIA PÚBLICA DE EMPLEO</t>
  </si>
  <si>
    <t>JUAN CANTOE</t>
  </si>
  <si>
    <t>JAIRO MENESES</t>
  </si>
  <si>
    <t>OSCAR BERNAL</t>
  </si>
  <si>
    <t>NIXON BONILLA</t>
  </si>
  <si>
    <t>DIEGO MORENO</t>
  </si>
  <si>
    <t>DICCSON GAMA</t>
  </si>
  <si>
    <t>WILLIAM BUSTOS</t>
  </si>
  <si>
    <t>YEISON CALVO</t>
  </si>
  <si>
    <t>MATEO PAIRA</t>
  </si>
  <si>
    <t>21 de  septiembre</t>
  </si>
  <si>
    <t>DAVID RINCÓN</t>
  </si>
  <si>
    <t>YESION CALVO</t>
  </si>
  <si>
    <t>20 de  septiembre</t>
  </si>
  <si>
    <t>se modifica la sanción por comisión disciplinaria.</t>
  </si>
  <si>
    <t>EN ESTUDIO POR COMISIÓN DISCIPLIANRIA</t>
  </si>
  <si>
    <t>19 de  septiembre</t>
  </si>
  <si>
    <t>AMONESTADO PARTIDO FECHA 14 de  septiembre</t>
  </si>
  <si>
    <t>LLAMADO DE ATENCIÓN REALIZADO EN EL PARTIDO DE FECHA 14/09/2023</t>
  </si>
  <si>
    <t>HEINER ROJAS</t>
  </si>
  <si>
    <t>SANTIAGO ALVAREZ</t>
  </si>
  <si>
    <t>JHOAN JIMENEZ</t>
  </si>
  <si>
    <t>JOHAN JIMENEZ</t>
  </si>
  <si>
    <t>Boletin N°25</t>
  </si>
  <si>
    <t>Actualización:15/09/2023</t>
  </si>
  <si>
    <t>Boletin 25</t>
  </si>
  <si>
    <t>Actualización: 15/09/2023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</si>
</sst>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  <font>
      <b/>
      <sz val="11"/>
      <color rgb="FF002060"/>
      <name val="Trebuchet MS"/>
      <family val="2"/>
    </font>
    <font>
      <b/>
      <sz val="12"/>
      <color theme="3" tint="-0.249977111117893"/>
      <name val="Trebuchet MS"/>
      <family val="2"/>
    </font>
    <font>
      <b/>
      <sz val="12"/>
      <color theme="3" tint="-0.249977111117893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713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9" fillId="23" borderId="43" xfId="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39" fillId="23" borderId="44" xfId="2" applyFont="1" applyFill="1" applyBorder="1" applyAlignment="1">
      <alignment horizontal="center" vertical="center" wrapText="1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0" fontId="9" fillId="29" borderId="2" xfId="162" applyFont="1" applyFill="1" applyBorder="1" applyAlignment="1">
      <alignment horizontal="center" vertical="center"/>
    </xf>
    <xf numFmtId="166" fontId="9" fillId="30" borderId="2" xfId="0" applyNumberFormat="1" applyFont="1" applyFill="1" applyBorder="1" applyAlignment="1">
      <alignment horizontal="center" vertical="center"/>
    </xf>
    <xf numFmtId="0" fontId="9" fillId="31" borderId="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0" fontId="30" fillId="0" borderId="2" xfId="162" applyFont="1" applyBorder="1" applyAlignment="1">
      <alignment vertical="center" wrapText="1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16" fontId="9" fillId="20" borderId="2" xfId="162" applyNumberFormat="1" applyFont="1" applyFill="1" applyBorder="1" applyAlignment="1">
      <alignment horizontal="center" vertical="center" wrapText="1"/>
    </xf>
    <xf numFmtId="0" fontId="9" fillId="34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5" fillId="19" borderId="47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2" fillId="5" borderId="41" xfId="0" applyNumberFormat="1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42" fillId="5" borderId="51" xfId="0" applyFont="1" applyFill="1" applyBorder="1" applyAlignment="1">
      <alignment horizontal="center" vertical="center"/>
    </xf>
    <xf numFmtId="166" fontId="43" fillId="0" borderId="54" xfId="0" applyNumberFormat="1" applyFont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5" fillId="2" borderId="5" xfId="0" applyNumberFormat="1" applyFont="1" applyFill="1" applyBorder="1" applyAlignment="1">
      <alignment horizontal="center" vertical="center" wrapText="1"/>
    </xf>
    <xf numFmtId="1" fontId="45" fillId="3" borderId="41" xfId="0" applyNumberFormat="1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5" fillId="2" borderId="62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3" fillId="2" borderId="5" xfId="0" applyNumberFormat="1" applyFont="1" applyFill="1" applyBorder="1" applyAlignment="1">
      <alignment horizontal="center" vertical="center" wrapText="1"/>
    </xf>
    <xf numFmtId="14" fontId="43" fillId="2" borderId="62" xfId="0" applyNumberFormat="1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/>
    </xf>
    <xf numFmtId="0" fontId="43" fillId="2" borderId="68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 wrapText="1"/>
    </xf>
    <xf numFmtId="0" fontId="30" fillId="2" borderId="68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2" fillId="5" borderId="52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6" fontId="42" fillId="5" borderId="41" xfId="0" applyNumberFormat="1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2" fillId="5" borderId="51" xfId="0" applyFont="1" applyFill="1" applyBorder="1" applyAlignment="1">
      <alignment horizontal="center" vertical="center" wrapText="1"/>
    </xf>
    <xf numFmtId="166" fontId="43" fillId="0" borderId="54" xfId="0" applyNumberFormat="1" applyFont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4" fillId="0" borderId="60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 wrapText="1"/>
    </xf>
    <xf numFmtId="0" fontId="43" fillId="2" borderId="68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166" fontId="43" fillId="0" borderId="74" xfId="0" applyNumberFormat="1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14" fontId="45" fillId="2" borderId="20" xfId="0" applyNumberFormat="1" applyFont="1" applyFill="1" applyBorder="1" applyAlignment="1">
      <alignment horizontal="center" vertical="center" wrapText="1"/>
    </xf>
    <xf numFmtId="1" fontId="45" fillId="3" borderId="42" xfId="0" applyNumberFormat="1" applyFont="1" applyFill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5" fillId="2" borderId="51" xfId="0" applyNumberFormat="1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1" fontId="35" fillId="3" borderId="41" xfId="0" applyNumberFormat="1" applyFont="1" applyFill="1" applyBorder="1" applyAlignment="1">
      <alignment horizontal="center" vertical="center" wrapText="1"/>
    </xf>
    <xf numFmtId="1" fontId="35" fillId="3" borderId="21" xfId="0" applyNumberFormat="1" applyFont="1" applyFill="1" applyBorder="1" applyAlignment="1">
      <alignment horizontal="center" vertical="center" wrapText="1"/>
    </xf>
    <xf numFmtId="0" fontId="50" fillId="20" borderId="2" xfId="162" applyFont="1" applyFill="1" applyBorder="1" applyAlignment="1">
      <alignment horizontal="center" vertical="center"/>
    </xf>
    <xf numFmtId="0" fontId="5" fillId="19" borderId="2" xfId="2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/>
    </xf>
    <xf numFmtId="0" fontId="48" fillId="30" borderId="34" xfId="0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/>
    </xf>
    <xf numFmtId="0" fontId="44" fillId="30" borderId="55" xfId="0" applyFont="1" applyFill="1" applyBorder="1" applyAlignment="1">
      <alignment horizontal="center" vertical="center"/>
    </xf>
    <xf numFmtId="0" fontId="44" fillId="30" borderId="61" xfId="0" applyFont="1" applyFill="1" applyBorder="1" applyAlignment="1">
      <alignment horizontal="center" vertical="center"/>
    </xf>
    <xf numFmtId="0" fontId="9" fillId="25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 wrapText="1"/>
    </xf>
    <xf numFmtId="0" fontId="30" fillId="25" borderId="2" xfId="162" applyFont="1" applyFill="1" applyBorder="1" applyAlignment="1">
      <alignment vertical="center" wrapText="1"/>
    </xf>
    <xf numFmtId="16" fontId="9" fillId="26" borderId="2" xfId="162" applyNumberFormat="1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/>
    </xf>
    <xf numFmtId="0" fontId="30" fillId="25" borderId="11" xfId="162" applyFont="1" applyFill="1" applyBorder="1" applyAlignment="1">
      <alignment vertical="center" wrapText="1"/>
    </xf>
    <xf numFmtId="0" fontId="30" fillId="25" borderId="11" xfId="162" applyFont="1" applyFill="1" applyBorder="1" applyAlignment="1">
      <alignment horizontal="center" vertical="center"/>
    </xf>
    <xf numFmtId="0" fontId="30" fillId="26" borderId="16" xfId="162" applyFont="1" applyFill="1" applyBorder="1" applyAlignment="1">
      <alignment horizontal="center" vertical="center" wrapText="1"/>
    </xf>
    <xf numFmtId="0" fontId="9" fillId="26" borderId="16" xfId="162" applyFont="1" applyFill="1" applyBorder="1" applyAlignment="1">
      <alignment horizontal="center" vertical="center" wrapText="1"/>
    </xf>
    <xf numFmtId="0" fontId="9" fillId="25" borderId="11" xfId="162" applyFont="1" applyFill="1" applyBorder="1" applyAlignment="1">
      <alignment horizontal="center" vertical="center" wrapText="1"/>
    </xf>
    <xf numFmtId="16" fontId="9" fillId="26" borderId="11" xfId="162" applyNumberFormat="1" applyFont="1" applyFill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/>
    </xf>
    <xf numFmtId="0" fontId="51" fillId="0" borderId="11" xfId="0" applyFont="1" applyBorder="1" applyAlignment="1">
      <alignment horizontal="left" vertical="center"/>
    </xf>
    <xf numFmtId="0" fontId="38" fillId="22" borderId="26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38" fillId="22" borderId="76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18" fontId="9" fillId="20" borderId="77" xfId="162" applyNumberFormat="1" applyFont="1" applyFill="1" applyBorder="1" applyAlignment="1">
      <alignment horizontal="center" vertical="center"/>
    </xf>
    <xf numFmtId="0" fontId="8" fillId="28" borderId="13" xfId="162" applyFont="1" applyFill="1" applyBorder="1" applyAlignment="1">
      <alignment horizontal="center" vertical="center"/>
    </xf>
    <xf numFmtId="0" fontId="41" fillId="10" borderId="13" xfId="162" applyFont="1" applyFill="1" applyBorder="1" applyAlignment="1">
      <alignment horizontal="center" vertical="center"/>
    </xf>
    <xf numFmtId="0" fontId="9" fillId="29" borderId="13" xfId="162" applyFont="1" applyFill="1" applyBorder="1" applyAlignment="1">
      <alignment horizontal="center" vertical="center"/>
    </xf>
    <xf numFmtId="0" fontId="6" fillId="28" borderId="13" xfId="162" applyFont="1" applyFill="1" applyBorder="1" applyAlignment="1">
      <alignment horizontal="center" vertical="center"/>
    </xf>
    <xf numFmtId="0" fontId="9" fillId="0" borderId="13" xfId="162" applyFont="1" applyBorder="1" applyAlignment="1">
      <alignment horizontal="center" vertical="center"/>
    </xf>
    <xf numFmtId="0" fontId="41" fillId="20" borderId="13" xfId="162" applyFont="1" applyFill="1" applyBorder="1" applyAlignment="1">
      <alignment horizontal="center" vertical="center"/>
    </xf>
    <xf numFmtId="0" fontId="9" fillId="28" borderId="13" xfId="162" applyFont="1" applyFill="1" applyBorder="1" applyAlignment="1">
      <alignment horizontal="center" vertical="center"/>
    </xf>
    <xf numFmtId="0" fontId="40" fillId="28" borderId="13" xfId="162" applyFont="1" applyFill="1" applyBorder="1" applyAlignment="1">
      <alignment horizontal="center" vertical="center"/>
    </xf>
    <xf numFmtId="0" fontId="8" fillId="20" borderId="77" xfId="162" applyFont="1" applyFill="1" applyBorder="1" applyAlignment="1">
      <alignment horizontal="center" vertical="center"/>
    </xf>
    <xf numFmtId="0" fontId="41" fillId="20" borderId="77" xfId="162" applyFont="1" applyFill="1" applyBorder="1" applyAlignment="1">
      <alignment horizontal="center" vertical="center"/>
    </xf>
    <xf numFmtId="0" fontId="4" fillId="20" borderId="77" xfId="162" applyFont="1" applyFill="1" applyBorder="1" applyAlignment="1">
      <alignment horizontal="center" vertical="center"/>
    </xf>
    <xf numFmtId="0" fontId="8" fillId="28" borderId="77" xfId="162" applyFont="1" applyFill="1" applyBorder="1" applyAlignment="1">
      <alignment horizontal="center" vertical="center"/>
    </xf>
    <xf numFmtId="0" fontId="9" fillId="28" borderId="77" xfId="162" applyFont="1" applyFill="1" applyBorder="1" applyAlignment="1">
      <alignment horizontal="center" vertical="center"/>
    </xf>
    <xf numFmtId="0" fontId="8" fillId="29" borderId="2" xfId="162" applyFont="1" applyFill="1" applyBorder="1" applyAlignment="1">
      <alignment horizontal="center" vertical="center"/>
    </xf>
    <xf numFmtId="0" fontId="8" fillId="29" borderId="13" xfId="162" applyFont="1" applyFill="1" applyBorder="1" applyAlignment="1">
      <alignment horizontal="center" vertical="center"/>
    </xf>
    <xf numFmtId="0" fontId="44" fillId="30" borderId="60" xfId="0" applyFont="1" applyFill="1" applyBorder="1" applyAlignment="1">
      <alignment horizontal="center" vertical="center"/>
    </xf>
    <xf numFmtId="0" fontId="44" fillId="30" borderId="54" xfId="0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horizontal="left" vertical="center" wrapText="1"/>
    </xf>
    <xf numFmtId="0" fontId="30" fillId="25" borderId="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 wrapText="1"/>
    </xf>
    <xf numFmtId="0" fontId="51" fillId="30" borderId="2" xfId="0" applyFont="1" applyFill="1" applyBorder="1" applyAlignment="1">
      <alignment horizontal="left" vertical="center"/>
    </xf>
    <xf numFmtId="0" fontId="30" fillId="35" borderId="2" xfId="162" applyFont="1" applyFill="1" applyBorder="1" applyAlignment="1">
      <alignment horizontal="center" vertical="center"/>
    </xf>
    <xf numFmtId="0" fontId="30" fillId="35" borderId="2" xfId="162" applyFont="1" applyFill="1" applyBorder="1" applyAlignment="1">
      <alignment horizontal="center" vertical="center" wrapText="1"/>
    </xf>
    <xf numFmtId="0" fontId="9" fillId="35" borderId="2" xfId="162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 wrapText="1"/>
    </xf>
    <xf numFmtId="16" fontId="9" fillId="35" borderId="2" xfId="162" applyNumberFormat="1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vertical="center" wrapText="1"/>
    </xf>
    <xf numFmtId="0" fontId="30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horizontal="center" vertical="center" wrapText="1"/>
    </xf>
    <xf numFmtId="0" fontId="0" fillId="30" borderId="2" xfId="0" applyFill="1" applyBorder="1"/>
    <xf numFmtId="0" fontId="51" fillId="30" borderId="2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horizontal="left" vertical="center"/>
    </xf>
    <xf numFmtId="0" fontId="52" fillId="30" borderId="2" xfId="0" applyFont="1" applyFill="1" applyBorder="1" applyAlignment="1">
      <alignment horizontal="center" vertical="center"/>
    </xf>
    <xf numFmtId="0" fontId="30" fillId="35" borderId="12" xfId="162" applyFont="1" applyFill="1" applyBorder="1" applyAlignment="1">
      <alignment horizontal="center" vertical="center" wrapText="1"/>
    </xf>
    <xf numFmtId="0" fontId="9" fillId="35" borderId="12" xfId="162" applyFont="1" applyFill="1" applyBorder="1" applyAlignment="1">
      <alignment horizontal="center" vertical="center" wrapText="1"/>
    </xf>
    <xf numFmtId="0" fontId="44" fillId="30" borderId="62" xfId="0" applyFont="1" applyFill="1" applyBorder="1" applyAlignment="1">
      <alignment horizontal="center" vertical="center"/>
    </xf>
    <xf numFmtId="0" fontId="48" fillId="30" borderId="65" xfId="0" applyFont="1" applyFill="1" applyBorder="1" applyAlignment="1">
      <alignment horizontal="center" vertical="center" wrapText="1"/>
    </xf>
    <xf numFmtId="0" fontId="37" fillId="21" borderId="2" xfId="162" applyFont="1" applyFill="1" applyBorder="1" applyAlignment="1">
      <alignment vertical="center"/>
    </xf>
    <xf numFmtId="0" fontId="38" fillId="22" borderId="2" xfId="162" applyFont="1" applyFill="1" applyBorder="1" applyAlignment="1">
      <alignment horizontal="center" vertical="center"/>
    </xf>
    <xf numFmtId="0" fontId="38" fillId="22" borderId="13" xfId="162" applyFont="1" applyFill="1" applyBorder="1" applyAlignment="1">
      <alignment horizontal="center" vertical="center"/>
    </xf>
    <xf numFmtId="0" fontId="38" fillId="22" borderId="77" xfId="162" applyFont="1" applyFill="1" applyBorder="1" applyAlignment="1">
      <alignment horizontal="center" vertical="center"/>
    </xf>
    <xf numFmtId="0" fontId="38" fillId="22" borderId="12" xfId="162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 wrapText="1"/>
    </xf>
    <xf numFmtId="0" fontId="39" fillId="23" borderId="48" xfId="2" applyFont="1" applyFill="1" applyBorder="1" applyAlignment="1">
      <alignment vertical="center" wrapText="1"/>
    </xf>
    <xf numFmtId="0" fontId="30" fillId="20" borderId="48" xfId="162" applyFont="1" applyFill="1" applyBorder="1" applyAlignment="1">
      <alignment vertical="center"/>
    </xf>
    <xf numFmtId="0" fontId="9" fillId="20" borderId="48" xfId="162" applyFont="1" applyFill="1" applyBorder="1" applyAlignment="1">
      <alignment horizontal="left" vertical="center"/>
    </xf>
    <xf numFmtId="0" fontId="9" fillId="24" borderId="43" xfId="162" applyFont="1" applyFill="1" applyBorder="1" applyAlignment="1">
      <alignment horizontal="center" vertical="center"/>
    </xf>
    <xf numFmtId="0" fontId="9" fillId="20" borderId="43" xfId="162" applyFont="1" applyFill="1" applyBorder="1" applyAlignment="1">
      <alignment horizontal="center" vertical="center"/>
    </xf>
    <xf numFmtId="0" fontId="30" fillId="20" borderId="48" xfId="162" applyFont="1" applyFill="1" applyBorder="1" applyAlignment="1">
      <alignment horizontal="center" vertical="center"/>
    </xf>
    <xf numFmtId="0" fontId="9" fillId="20" borderId="48" xfId="162" applyFont="1" applyFill="1" applyBorder="1" applyAlignment="1">
      <alignment horizontal="center" vertical="center"/>
    </xf>
    <xf numFmtId="0" fontId="9" fillId="24" borderId="13" xfId="162" applyFont="1" applyFill="1" applyBorder="1" applyAlignment="1">
      <alignment horizontal="center" vertical="center"/>
    </xf>
    <xf numFmtId="0" fontId="30" fillId="0" borderId="2" xfId="162" applyFont="1" applyBorder="1" applyAlignment="1">
      <alignment horizontal="center" vertical="center" wrapText="1"/>
    </xf>
    <xf numFmtId="0" fontId="41" fillId="20" borderId="78" xfId="162" applyFont="1" applyFill="1" applyBorder="1" applyAlignment="1">
      <alignment horizontal="center" vertical="center"/>
    </xf>
    <xf numFmtId="0" fontId="30" fillId="36" borderId="2" xfId="162" applyFont="1" applyFill="1" applyBorder="1" applyAlignment="1">
      <alignment horizontal="left" vertical="center" wrapText="1"/>
    </xf>
    <xf numFmtId="0" fontId="30" fillId="36" borderId="2" xfId="162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vertical="center"/>
    </xf>
    <xf numFmtId="0" fontId="30" fillId="0" borderId="12" xfId="162" applyFont="1" applyBorder="1" applyAlignment="1">
      <alignment horizontal="center" vertical="center" wrapText="1"/>
    </xf>
    <xf numFmtId="0" fontId="48" fillId="30" borderId="38" xfId="0" applyFont="1" applyFill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2" fillId="5" borderId="37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5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2" fillId="5" borderId="56" xfId="0" applyFont="1" applyFill="1" applyBorder="1" applyAlignment="1">
      <alignment horizontal="center" vertical="center" wrapText="1"/>
    </xf>
    <xf numFmtId="0" fontId="42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2" fillId="5" borderId="40" xfId="0" applyFont="1" applyFill="1" applyBorder="1" applyAlignment="1">
      <alignment horizontal="center" vertical="center" wrapText="1"/>
    </xf>
    <xf numFmtId="0" fontId="42" fillId="5" borderId="64" xfId="0" applyFont="1" applyFill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7" fillId="0" borderId="42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42" fillId="5" borderId="24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0" fontId="42" fillId="5" borderId="56" xfId="0" applyFont="1" applyFill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/>
    </xf>
    <xf numFmtId="0" fontId="42" fillId="5" borderId="42" xfId="0" applyFont="1" applyFill="1" applyBorder="1" applyAlignment="1">
      <alignment horizontal="center" vertical="center"/>
    </xf>
    <xf numFmtId="0" fontId="42" fillId="5" borderId="40" xfId="0" applyFont="1" applyFill="1" applyBorder="1" applyAlignment="1">
      <alignment horizontal="center" vertical="center"/>
    </xf>
    <xf numFmtId="166" fontId="45" fillId="0" borderId="20" xfId="0" applyNumberFormat="1" applyFont="1" applyBorder="1" applyAlignment="1">
      <alignment horizontal="center" vertical="center"/>
    </xf>
    <xf numFmtId="166" fontId="45" fillId="0" borderId="34" xfId="0" applyNumberFormat="1" applyFont="1" applyBorder="1" applyAlignment="1">
      <alignment horizontal="center" vertical="center"/>
    </xf>
    <xf numFmtId="166" fontId="45" fillId="0" borderId="21" xfId="0" applyNumberFormat="1" applyFont="1" applyBorder="1" applyAlignment="1">
      <alignment horizontal="center" vertical="center"/>
    </xf>
    <xf numFmtId="166" fontId="45" fillId="0" borderId="35" xfId="0" applyNumberFormat="1" applyFont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166" fontId="45" fillId="0" borderId="36" xfId="0" applyNumberFormat="1" applyFont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Alignment="1">
      <alignment horizontal="left" vertical="center"/>
    </xf>
    <xf numFmtId="0" fontId="49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0" fontId="9" fillId="8" borderId="2" xfId="3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0" fontId="8" fillId="8" borderId="2" xfId="3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30" fillId="0" borderId="2" xfId="3" applyFont="1" applyBorder="1" applyAlignment="1">
      <alignment horizontal="center" vertical="center"/>
    </xf>
    <xf numFmtId="0" fontId="30" fillId="8" borderId="2" xfId="3" applyFont="1" applyFill="1" applyBorder="1" applyAlignment="1">
      <alignment horizontal="center" vertical="center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8" fillId="20" borderId="13" xfId="162" applyFont="1" applyFill="1" applyBorder="1" applyAlignment="1">
      <alignment horizontal="center" vertical="center" wrapText="1"/>
    </xf>
    <xf numFmtId="0" fontId="8" fillId="20" borderId="14" xfId="162" applyFont="1" applyFill="1" applyBorder="1" applyAlignment="1">
      <alignment horizontal="center" vertical="center" wrapText="1"/>
    </xf>
    <xf numFmtId="0" fontId="8" fillId="20" borderId="15" xfId="162" applyFont="1" applyFill="1" applyBorder="1" applyAlignment="1">
      <alignment horizontal="center" vertical="center" wrapText="1"/>
    </xf>
    <xf numFmtId="0" fontId="30" fillId="26" borderId="13" xfId="162" applyFont="1" applyFill="1" applyBorder="1" applyAlignment="1">
      <alignment horizontal="center" vertical="center" wrapText="1"/>
    </xf>
    <xf numFmtId="0" fontId="30" fillId="26" borderId="14" xfId="162" applyFont="1" applyFill="1" applyBorder="1" applyAlignment="1">
      <alignment horizontal="center" vertical="center" wrapText="1"/>
    </xf>
    <xf numFmtId="0" fontId="30" fillId="26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30" fillId="0" borderId="13" xfId="162" applyFont="1" applyBorder="1" applyAlignment="1">
      <alignment horizontal="center" vertical="center" wrapText="1"/>
    </xf>
    <xf numFmtId="0" fontId="30" fillId="0" borderId="14" xfId="162" applyFont="1" applyBorder="1" applyAlignment="1">
      <alignment horizontal="center" vertical="center" wrapText="1"/>
    </xf>
    <xf numFmtId="0" fontId="30" fillId="0" borderId="15" xfId="162" applyFont="1" applyBorder="1" applyAlignment="1">
      <alignment horizontal="center" vertical="center" wrapText="1"/>
    </xf>
    <xf numFmtId="16" fontId="9" fillId="20" borderId="13" xfId="162" applyNumberFormat="1" applyFont="1" applyFill="1" applyBorder="1" applyAlignment="1">
      <alignment horizontal="center" vertical="center" wrapText="1"/>
    </xf>
    <xf numFmtId="16" fontId="9" fillId="20" borderId="14" xfId="162" applyNumberFormat="1" applyFont="1" applyFill="1" applyBorder="1" applyAlignment="1">
      <alignment horizontal="center" vertical="center" wrapText="1"/>
    </xf>
    <xf numFmtId="16" fontId="9" fillId="20" borderId="15" xfId="162" applyNumberFormat="1" applyFont="1" applyFill="1" applyBorder="1" applyAlignment="1">
      <alignment horizontal="center" vertical="center" wrapText="1"/>
    </xf>
    <xf numFmtId="0" fontId="9" fillId="0" borderId="13" xfId="162" applyFont="1" applyBorder="1" applyAlignment="1">
      <alignment horizontal="center" vertical="center" wrapText="1"/>
    </xf>
    <xf numFmtId="0" fontId="9" fillId="0" borderId="14" xfId="162" applyFont="1" applyBorder="1" applyAlignment="1">
      <alignment horizontal="center" vertical="center" wrapText="1"/>
    </xf>
    <xf numFmtId="0" fontId="9" fillId="0" borderId="15" xfId="162" applyFont="1" applyBorder="1" applyAlignment="1">
      <alignment horizontal="center" vertical="center" wrapText="1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50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6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0" fontId="46" fillId="0" borderId="42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6" fontId="9" fillId="26" borderId="2" xfId="162" applyNumberFormat="1" applyFont="1" applyFill="1" applyBorder="1" applyAlignment="1">
      <alignment horizontal="center" vertical="center" wrapText="1"/>
    </xf>
    <xf numFmtId="1" fontId="35" fillId="3" borderId="70" xfId="0" applyNumberFormat="1" applyFont="1" applyFill="1" applyBorder="1" applyAlignment="1">
      <alignment horizontal="center" vertical="center" wrapText="1"/>
    </xf>
  </cellXfs>
  <cellStyles count="163">
    <cellStyle name="Euro" xfId="1" xr:uid="{00000000-0005-0000-0000-000000000000}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 xr:uid="{00000000-0005-0000-0000-0000A0000000}"/>
    <cellStyle name="Normal 5" xfId="3" xr:uid="{00000000-0005-0000-0000-0000A1000000}"/>
    <cellStyle name="Normal 5 2" xfId="162" xr:uid="{00000000-0005-0000-0000-0000A2000000}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00CC66"/>
      <color rgb="FFFF3399"/>
      <color rgb="FFFFCC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20</xdr:row>
      <xdr:rowOff>313672</xdr:rowOff>
    </xdr:from>
    <xdr:to>
      <xdr:col>22</xdr:col>
      <xdr:colOff>533290</xdr:colOff>
      <xdr:row>24</xdr:row>
      <xdr:rowOff>381000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45812" y="7362172"/>
          <a:ext cx="2223978" cy="19247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56124</xdr:colOff>
      <xdr:row>20</xdr:row>
      <xdr:rowOff>382527</xdr:rowOff>
    </xdr:from>
    <xdr:to>
      <xdr:col>31</xdr:col>
      <xdr:colOff>500060</xdr:colOff>
      <xdr:row>24</xdr:row>
      <xdr:rowOff>381000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2249" y="7431027"/>
          <a:ext cx="2158436" cy="18558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56" name="Imagen 55">
          <a:extLst>
            <a:ext uri="{FF2B5EF4-FFF2-40B4-BE49-F238E27FC236}">
              <a16:creationId xmlns:a16="http://schemas.microsoft.com/office/drawing/2014/main" id="{48CDDF8B-1F20-4256-9FD7-21DB6BEF4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7" name="Imagen 56">
          <a:extLst>
            <a:ext uri="{FF2B5EF4-FFF2-40B4-BE49-F238E27FC236}">
              <a16:creationId xmlns:a16="http://schemas.microsoft.com/office/drawing/2014/main" id="{8FB23A56-0986-44D0-9397-0F136FDA3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8" name="Imagen 57">
          <a:extLst>
            <a:ext uri="{FF2B5EF4-FFF2-40B4-BE49-F238E27FC236}">
              <a16:creationId xmlns:a16="http://schemas.microsoft.com/office/drawing/2014/main" id="{D726B545-0644-4A6B-8540-88BB1B1E2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9" name="Imagen 58">
          <a:extLst>
            <a:ext uri="{FF2B5EF4-FFF2-40B4-BE49-F238E27FC236}">
              <a16:creationId xmlns:a16="http://schemas.microsoft.com/office/drawing/2014/main" id="{E4E2B042-7786-4E40-8C2E-930DD2B7E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0" name="Imagen 59">
          <a:extLst>
            <a:ext uri="{FF2B5EF4-FFF2-40B4-BE49-F238E27FC236}">
              <a16:creationId xmlns:a16="http://schemas.microsoft.com/office/drawing/2014/main" id="{D3C337CB-565B-4AAE-997F-3373153EE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1" name="Imagen 60">
          <a:extLst>
            <a:ext uri="{FF2B5EF4-FFF2-40B4-BE49-F238E27FC236}">
              <a16:creationId xmlns:a16="http://schemas.microsoft.com/office/drawing/2014/main" id="{4F6DA9E6-AAF8-4869-A35A-1BB2F4441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2" name="Imagen 61">
          <a:extLst>
            <a:ext uri="{FF2B5EF4-FFF2-40B4-BE49-F238E27FC236}">
              <a16:creationId xmlns:a16="http://schemas.microsoft.com/office/drawing/2014/main" id="{29E37B3B-633C-42FE-9046-79AE5EA61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3" name="Imagen 62">
          <a:extLst>
            <a:ext uri="{FF2B5EF4-FFF2-40B4-BE49-F238E27FC236}">
              <a16:creationId xmlns:a16="http://schemas.microsoft.com/office/drawing/2014/main" id="{8A169A41-CE93-46F2-A663-3D424C801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4" name="Imagen 63">
          <a:extLst>
            <a:ext uri="{FF2B5EF4-FFF2-40B4-BE49-F238E27FC236}">
              <a16:creationId xmlns:a16="http://schemas.microsoft.com/office/drawing/2014/main" id="{B7B62891-B783-4ED6-991B-806794D3F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5" name="Imagen 64">
          <a:extLst>
            <a:ext uri="{FF2B5EF4-FFF2-40B4-BE49-F238E27FC236}">
              <a16:creationId xmlns:a16="http://schemas.microsoft.com/office/drawing/2014/main" id="{D51EA10D-0B55-4D2E-A43E-79500A98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B3EBE3A2-8B41-43C0-A3D0-F58ACF6E5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7" name="Imagen 66">
          <a:extLst>
            <a:ext uri="{FF2B5EF4-FFF2-40B4-BE49-F238E27FC236}">
              <a16:creationId xmlns:a16="http://schemas.microsoft.com/office/drawing/2014/main" id="{548D6CE2-B326-47A5-B59C-016EA676F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8" name="Imagen 67">
          <a:extLst>
            <a:ext uri="{FF2B5EF4-FFF2-40B4-BE49-F238E27FC236}">
              <a16:creationId xmlns:a16="http://schemas.microsoft.com/office/drawing/2014/main" id="{8208E78B-867C-48A2-9C98-2FAE8E616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94F0DF50-7E30-4D16-815E-2484ACDA2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0" name="Imagen 69">
          <a:extLst>
            <a:ext uri="{FF2B5EF4-FFF2-40B4-BE49-F238E27FC236}">
              <a16:creationId xmlns:a16="http://schemas.microsoft.com/office/drawing/2014/main" id="{755E1CB3-B104-4790-A4A4-91743CC03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1" name="Imagen 70">
          <a:extLst>
            <a:ext uri="{FF2B5EF4-FFF2-40B4-BE49-F238E27FC236}">
              <a16:creationId xmlns:a16="http://schemas.microsoft.com/office/drawing/2014/main" id="{2F0687BC-2B16-46D3-A192-218F1D560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2" name="Imagen 71">
          <a:extLst>
            <a:ext uri="{FF2B5EF4-FFF2-40B4-BE49-F238E27FC236}">
              <a16:creationId xmlns:a16="http://schemas.microsoft.com/office/drawing/2014/main" id="{4D579947-74DA-403E-A45C-8A5442D61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3" name="Imagen 72">
          <a:extLst>
            <a:ext uri="{FF2B5EF4-FFF2-40B4-BE49-F238E27FC236}">
              <a16:creationId xmlns:a16="http://schemas.microsoft.com/office/drawing/2014/main" id="{C0985E78-5CF8-4E51-ABAE-3C7AEF0C1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74" name="Imagen 73">
          <a:extLst>
            <a:ext uri="{FF2B5EF4-FFF2-40B4-BE49-F238E27FC236}">
              <a16:creationId xmlns:a16="http://schemas.microsoft.com/office/drawing/2014/main" id="{4E702AC1-94F2-4B92-9518-C4EC43A26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5" name="Imagen 74">
          <a:extLst>
            <a:ext uri="{FF2B5EF4-FFF2-40B4-BE49-F238E27FC236}">
              <a16:creationId xmlns:a16="http://schemas.microsoft.com/office/drawing/2014/main" id="{CE2880B0-F699-48B2-8613-D7FF56985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6" name="Imagen 75">
          <a:extLst>
            <a:ext uri="{FF2B5EF4-FFF2-40B4-BE49-F238E27FC236}">
              <a16:creationId xmlns:a16="http://schemas.microsoft.com/office/drawing/2014/main" id="{45E2F64D-E0EA-429A-AC9E-CF1E18A3D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7" name="Imagen 76">
          <a:extLst>
            <a:ext uri="{FF2B5EF4-FFF2-40B4-BE49-F238E27FC236}">
              <a16:creationId xmlns:a16="http://schemas.microsoft.com/office/drawing/2014/main" id="{D932E190-7D05-45CE-8CA6-A30821702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8" name="Imagen 77">
          <a:extLst>
            <a:ext uri="{FF2B5EF4-FFF2-40B4-BE49-F238E27FC236}">
              <a16:creationId xmlns:a16="http://schemas.microsoft.com/office/drawing/2014/main" id="{5615D864-119B-42F7-887B-363F86696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9" name="Imagen 78">
          <a:extLst>
            <a:ext uri="{FF2B5EF4-FFF2-40B4-BE49-F238E27FC236}">
              <a16:creationId xmlns:a16="http://schemas.microsoft.com/office/drawing/2014/main" id="{56FA3648-1881-437C-AD2D-4E831F694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0" name="Imagen 79">
          <a:extLst>
            <a:ext uri="{FF2B5EF4-FFF2-40B4-BE49-F238E27FC236}">
              <a16:creationId xmlns:a16="http://schemas.microsoft.com/office/drawing/2014/main" id="{956477A6-8E75-4883-B26C-B43E131A0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1" name="Imagen 80">
          <a:extLst>
            <a:ext uri="{FF2B5EF4-FFF2-40B4-BE49-F238E27FC236}">
              <a16:creationId xmlns:a16="http://schemas.microsoft.com/office/drawing/2014/main" id="{BD386F54-6969-403D-993E-AF449222F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2" name="Imagen 81">
          <a:extLst>
            <a:ext uri="{FF2B5EF4-FFF2-40B4-BE49-F238E27FC236}">
              <a16:creationId xmlns:a16="http://schemas.microsoft.com/office/drawing/2014/main" id="{14C0990A-66A9-4FF7-9810-C73C2FB12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3" name="Imagen 82">
          <a:extLst>
            <a:ext uri="{FF2B5EF4-FFF2-40B4-BE49-F238E27FC236}">
              <a16:creationId xmlns:a16="http://schemas.microsoft.com/office/drawing/2014/main" id="{A8587EB7-1E83-4D6C-9F0D-99ED2ED88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4ED1D3A9-DC2A-4DB9-A20E-B06B4F4C4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5" name="Imagen 84">
          <a:extLst>
            <a:ext uri="{FF2B5EF4-FFF2-40B4-BE49-F238E27FC236}">
              <a16:creationId xmlns:a16="http://schemas.microsoft.com/office/drawing/2014/main" id="{27336332-55FB-49F3-8B01-D028D3108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6" name="Imagen 85">
          <a:extLst>
            <a:ext uri="{FF2B5EF4-FFF2-40B4-BE49-F238E27FC236}">
              <a16:creationId xmlns:a16="http://schemas.microsoft.com/office/drawing/2014/main" id="{76D46639-E2D2-4DA5-BF58-507999D70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3221F23D-DA8F-4C60-95FC-D5816DC7F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8" name="Imagen 87">
          <a:extLst>
            <a:ext uri="{FF2B5EF4-FFF2-40B4-BE49-F238E27FC236}">
              <a16:creationId xmlns:a16="http://schemas.microsoft.com/office/drawing/2014/main" id="{2C3ED2BD-4DFF-423B-B75B-1C3792111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9" name="Imagen 88">
          <a:extLst>
            <a:ext uri="{FF2B5EF4-FFF2-40B4-BE49-F238E27FC236}">
              <a16:creationId xmlns:a16="http://schemas.microsoft.com/office/drawing/2014/main" id="{BDB6E8EA-0A61-4E0C-9ACD-EE1FED681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0" name="Imagen 89">
          <a:extLst>
            <a:ext uri="{FF2B5EF4-FFF2-40B4-BE49-F238E27FC236}">
              <a16:creationId xmlns:a16="http://schemas.microsoft.com/office/drawing/2014/main" id="{B7FD6C29-5851-4E47-9088-28B78796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1" name="Imagen 90">
          <a:extLst>
            <a:ext uri="{FF2B5EF4-FFF2-40B4-BE49-F238E27FC236}">
              <a16:creationId xmlns:a16="http://schemas.microsoft.com/office/drawing/2014/main" id="{D6C93EEC-57EF-41CB-ACCB-7F5EA6AF5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92" name="Imagen 91">
          <a:extLst>
            <a:ext uri="{FF2B5EF4-FFF2-40B4-BE49-F238E27FC236}">
              <a16:creationId xmlns:a16="http://schemas.microsoft.com/office/drawing/2014/main" id="{2F45EAFF-3782-4F5E-BC35-999314FD5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3" name="Imagen 92">
          <a:extLst>
            <a:ext uri="{FF2B5EF4-FFF2-40B4-BE49-F238E27FC236}">
              <a16:creationId xmlns:a16="http://schemas.microsoft.com/office/drawing/2014/main" id="{572DE814-28AA-4C40-841E-2EC1CA9C6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4" name="Imagen 93">
          <a:extLst>
            <a:ext uri="{FF2B5EF4-FFF2-40B4-BE49-F238E27FC236}">
              <a16:creationId xmlns:a16="http://schemas.microsoft.com/office/drawing/2014/main" id="{B368C13E-598F-4796-9D4B-762984548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5" name="Imagen 94">
          <a:extLst>
            <a:ext uri="{FF2B5EF4-FFF2-40B4-BE49-F238E27FC236}">
              <a16:creationId xmlns:a16="http://schemas.microsoft.com/office/drawing/2014/main" id="{6BFC3BE7-6960-4C2C-9635-260C10423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6" name="Imagen 95">
          <a:extLst>
            <a:ext uri="{FF2B5EF4-FFF2-40B4-BE49-F238E27FC236}">
              <a16:creationId xmlns:a16="http://schemas.microsoft.com/office/drawing/2014/main" id="{7E1E83EB-6495-4B93-AA32-A92880CA4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7" name="Imagen 96">
          <a:extLst>
            <a:ext uri="{FF2B5EF4-FFF2-40B4-BE49-F238E27FC236}">
              <a16:creationId xmlns:a16="http://schemas.microsoft.com/office/drawing/2014/main" id="{24B015FA-7067-4353-B322-7851DCF70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8" name="Imagen 97">
          <a:extLst>
            <a:ext uri="{FF2B5EF4-FFF2-40B4-BE49-F238E27FC236}">
              <a16:creationId xmlns:a16="http://schemas.microsoft.com/office/drawing/2014/main" id="{E17E2D7D-5816-4EE7-BA0A-C6F5DD1FF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9" name="Imagen 98">
          <a:extLst>
            <a:ext uri="{FF2B5EF4-FFF2-40B4-BE49-F238E27FC236}">
              <a16:creationId xmlns:a16="http://schemas.microsoft.com/office/drawing/2014/main" id="{AE745ABD-C9AC-45B1-BAA5-EBC96C295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0" name="Imagen 99">
          <a:extLst>
            <a:ext uri="{FF2B5EF4-FFF2-40B4-BE49-F238E27FC236}">
              <a16:creationId xmlns:a16="http://schemas.microsoft.com/office/drawing/2014/main" id="{BFEADA41-FB3A-4756-9BF8-668A805BC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1" name="Imagen 100">
          <a:extLst>
            <a:ext uri="{FF2B5EF4-FFF2-40B4-BE49-F238E27FC236}">
              <a16:creationId xmlns:a16="http://schemas.microsoft.com/office/drawing/2014/main" id="{F246001F-9FB0-4948-99CB-6AF6B2395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8E170ABA-F828-4B5B-80B3-0DAC68A81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3" name="Imagen 102">
          <a:extLst>
            <a:ext uri="{FF2B5EF4-FFF2-40B4-BE49-F238E27FC236}">
              <a16:creationId xmlns:a16="http://schemas.microsoft.com/office/drawing/2014/main" id="{EA2396BD-0B25-4FE4-88F2-8A0A6EF18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4" name="Imagen 103">
          <a:extLst>
            <a:ext uri="{FF2B5EF4-FFF2-40B4-BE49-F238E27FC236}">
              <a16:creationId xmlns:a16="http://schemas.microsoft.com/office/drawing/2014/main" id="{06B69730-1689-485A-99CD-DBF69C18B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64D5D18F-33CA-403A-AFCC-98C40A0FA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6" name="Imagen 105">
          <a:extLst>
            <a:ext uri="{FF2B5EF4-FFF2-40B4-BE49-F238E27FC236}">
              <a16:creationId xmlns:a16="http://schemas.microsoft.com/office/drawing/2014/main" id="{BA652914-B8EF-4906-9E9D-2527F629F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7" name="Imagen 106">
          <a:extLst>
            <a:ext uri="{FF2B5EF4-FFF2-40B4-BE49-F238E27FC236}">
              <a16:creationId xmlns:a16="http://schemas.microsoft.com/office/drawing/2014/main" id="{5E125A64-4B4F-4213-A8CE-5D4BD63D1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8" name="Imagen 107">
          <a:extLst>
            <a:ext uri="{FF2B5EF4-FFF2-40B4-BE49-F238E27FC236}">
              <a16:creationId xmlns:a16="http://schemas.microsoft.com/office/drawing/2014/main" id="{E9527814-36A0-4E34-8FDC-18A63AA12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9" name="Imagen 108">
          <a:extLst>
            <a:ext uri="{FF2B5EF4-FFF2-40B4-BE49-F238E27FC236}">
              <a16:creationId xmlns:a16="http://schemas.microsoft.com/office/drawing/2014/main" id="{FF1D66AE-52CF-491B-A4D3-C634C5346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2D541CA0-E61E-4F59-8C19-F6A614169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B9F5752-3372-41FC-8FE4-5C6584B39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CCF31078-4617-487F-85F9-1B746DEDB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6645850D-BA2F-4FF2-8951-21D9DF9DA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CFF6F5B6-1334-4E41-A22F-5F9A84BF0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A9FC9972-DF4F-4368-B95A-0C1556D6C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CD6EB361-5B52-4C4F-805F-DED2DFE5C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5750A6AF-2543-49D2-AD4B-720818BA2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1EA3E86-543B-44C6-8E57-6FCF08486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ED7DFDA2-CB89-4E48-9DA7-A74CC3F9D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C444B0C-10D9-48C3-A6FE-696EC126D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2E3B2243-9F73-4E12-902D-940BB65C6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158BD5E5-F822-4FC5-A6F5-B54FA262B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31FD0073-DF9A-423B-8AAF-7EE8CFFB2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206D8357-8E8A-4F3B-AC59-EF96FADC2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E818D22-CF05-461B-AF82-5A1CD0B4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FB20F33-5E67-4ACA-9B1C-49F19399B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288D69BF-61D9-4222-A1B9-A00DFE9E3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1147231B-D036-4538-93DC-62CC280CA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D4F3168-A67B-4344-811D-B11EFDD6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8096E503-AED2-440B-BC9B-95E1BE31E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1851999C-AFEB-4915-AD1D-B39034818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52C7D7DF-BBCD-4475-882F-4061A740B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B73F6E8-B0F4-497E-A8DE-407C5B6B5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97ABCFA8-859D-4D65-855F-C68B66F05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13A5FDAE-A482-44A7-A0BC-33454351A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78EA328B-D091-4764-8752-5728CD7C0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4DE6A27F-82B4-4E76-9681-96521254C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52D0D77B-40C8-4460-85D4-6EFBF0717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1C40B3A2-135E-494E-B5B9-20E9DDF29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B332D0A2-2742-4252-9F0F-0EA36032F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9487BDEC-D15B-4D06-A03B-9F3520082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73BD8EE-98AE-4279-8054-116EA4D8F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3C7C23D6-8DD2-44AB-932E-96FB7CCB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3ADA06E3-A79D-4803-8C0E-52358118A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29FA675E-68E9-4CC5-83AE-2871712C6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B08DA989-20D9-4992-ACE1-3B8B27DCB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E018FAA-5316-4FDE-ACF9-C39CB1EF5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54584FC-C807-4BB9-A7EB-DD4F41DF1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BA00C759-4ABB-4830-A82F-5B24B819C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63AEB71C-0425-4E30-99BC-FC41E2C15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D00701C8-51FF-4515-BF78-E74A66694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3D7657B2-97BF-4074-834C-44827BFE6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318E2C8C-3BC4-4D6F-A1AF-429E1CBEE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091C8564-5D61-4D20-9F7F-4C041C2A2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5EEA79A3-1C54-4DB1-B3EC-EDC8A925B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377BE71F-19E5-49EC-954A-48B76B381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7DFD4DE4-AEEC-4B9A-9D38-2C21EFBA9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7682EE3D-EF62-4185-9C1E-815B823B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FD7356F7-F8B7-4E58-A9E0-145EAE6D6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15174EC8-0689-4542-97EF-DE141815D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E50A4335-A1D0-457F-927B-9A10B41E8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0" name="Imagen 29">
          <a:extLst>
            <a:ext uri="{FF2B5EF4-FFF2-40B4-BE49-F238E27FC236}">
              <a16:creationId xmlns:a16="http://schemas.microsoft.com/office/drawing/2014/main" id="{78EE1413-29E4-4925-B18D-E2BD6349B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FE5F7369-EB58-4CC0-881F-A85453845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40F07F33-2D68-4D0D-8290-810CD50A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3" name="Imagen 32">
          <a:extLst>
            <a:ext uri="{FF2B5EF4-FFF2-40B4-BE49-F238E27FC236}">
              <a16:creationId xmlns:a16="http://schemas.microsoft.com/office/drawing/2014/main" id="{9650AB12-1D51-4BDA-BDB0-F3073E3EF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7EF68906-7C0E-47E4-BB35-2C6A1FF5B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01D1FA9-C53F-4106-8F60-97CADCF1F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6806C6C9-A33F-4A4E-A445-9C7D9EE69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FEE99154-F1B4-4445-A7F1-E7394F95C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" displayName="Tabla2" ref="C12:C29" totalsRowShown="0" headerRowDxfId="3">
  <autoFilter ref="C12:C29" xr:uid="{00000000-0009-0000-0100-000001000000}"/>
  <tableColumns count="1">
    <tableColumn id="1" xr3:uid="{00000000-0010-0000-0000-000001000000}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2:B30" totalsRowShown="0" headerRowDxfId="2" dataDxfId="1">
  <autoFilter ref="B12:B30" xr:uid="{00000000-0009-0000-0100-000002000000}"/>
  <tableColumns count="1">
    <tableColumn id="1" xr3:uid="{00000000-0010-0000-0100-000001000000}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xmlns:xlrd2="http://schemas.microsoft.com/office/spreadsheetml/2017/richdata2"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696" t="s">
        <v>36</v>
      </c>
      <c r="O3" s="696"/>
      <c r="P3" s="696"/>
      <c r="U3" s="7"/>
      <c r="X3" s="37"/>
      <c r="AA3" s="37"/>
    </row>
    <row r="4" spans="1:28" s="1" customFormat="1" x14ac:dyDescent="0.3">
      <c r="N4" s="697" t="s">
        <v>37</v>
      </c>
      <c r="O4" s="697"/>
      <c r="P4" s="697"/>
      <c r="U4" s="7"/>
      <c r="X4" s="37"/>
      <c r="AA4" s="37"/>
    </row>
    <row r="5" spans="1:28" s="1" customFormat="1" x14ac:dyDescent="0.3">
      <c r="N5" s="698" t="s">
        <v>38</v>
      </c>
      <c r="O5" s="698"/>
      <c r="P5" s="698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699" t="s">
        <v>109</v>
      </c>
      <c r="X9" s="699"/>
      <c r="Y9" s="699"/>
      <c r="Z9" s="699"/>
      <c r="AA9" s="699"/>
      <c r="AB9" s="699"/>
    </row>
    <row r="10" spans="1:28" s="1" customFormat="1" ht="21.75" customHeight="1" x14ac:dyDescent="0.3">
      <c r="A10" s="556" t="s">
        <v>108</v>
      </c>
      <c r="B10" s="556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690" t="s">
        <v>10</v>
      </c>
      <c r="B12" s="58"/>
      <c r="C12" s="517" t="s">
        <v>0</v>
      </c>
      <c r="D12" s="518"/>
      <c r="E12" s="517">
        <v>1</v>
      </c>
      <c r="F12" s="518"/>
      <c r="G12" s="517">
        <v>2</v>
      </c>
      <c r="H12" s="518"/>
      <c r="I12" s="517">
        <v>3</v>
      </c>
      <c r="J12" s="518"/>
      <c r="K12" s="517">
        <v>4</v>
      </c>
      <c r="L12" s="518"/>
      <c r="M12" s="517">
        <v>5</v>
      </c>
      <c r="N12" s="518"/>
      <c r="O12" s="693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691"/>
      <c r="B13" s="505">
        <v>1</v>
      </c>
      <c r="C13" s="507"/>
      <c r="D13" s="508"/>
      <c r="E13" s="527"/>
      <c r="F13" s="528"/>
      <c r="G13" s="700"/>
      <c r="H13" s="31"/>
      <c r="I13" s="655"/>
      <c r="J13" s="17"/>
      <c r="K13" s="655"/>
      <c r="L13" s="17"/>
      <c r="M13" s="655"/>
      <c r="N13" s="30"/>
      <c r="O13" s="694"/>
      <c r="P13" s="533">
        <v>0</v>
      </c>
      <c r="Q13" s="650">
        <f>IF(Y30&gt;AA30,"1")+IF(AA33&gt;Y33,"1")+IF(Y36&gt;AA36,"1")+IF(AA40&gt;Y40,"1")</f>
        <v>0</v>
      </c>
      <c r="R13" s="650">
        <f>IF(Y30&lt;AA30,"1")+IF(AA33&lt;Y33,"1")+IF(Y36&lt;AA36,"1")+IF(AA40&lt;Y40,"1")</f>
        <v>0</v>
      </c>
      <c r="S13" s="650">
        <v>0</v>
      </c>
      <c r="T13" s="533">
        <v>0</v>
      </c>
      <c r="U13" s="642">
        <f>SUM(H13,J13,L13,N13)</f>
        <v>0</v>
      </c>
      <c r="V13" s="642">
        <f>SUM(H14,J14,L14,N14)</f>
        <v>0</v>
      </c>
      <c r="W13" s="642">
        <f>+U13-V13</f>
        <v>0</v>
      </c>
      <c r="X13" s="643">
        <f>SUM(G13,I13,K13,M13)</f>
        <v>0</v>
      </c>
      <c r="Y13" s="533"/>
      <c r="AA13" s="37"/>
    </row>
    <row r="14" spans="1:28" s="1" customFormat="1" ht="15" customHeight="1" x14ac:dyDescent="0.3">
      <c r="A14" s="691"/>
      <c r="B14" s="506"/>
      <c r="C14" s="509"/>
      <c r="D14" s="510"/>
      <c r="E14" s="529"/>
      <c r="F14" s="530"/>
      <c r="G14" s="701"/>
      <c r="H14" s="31"/>
      <c r="I14" s="656"/>
      <c r="J14" s="17"/>
      <c r="K14" s="656"/>
      <c r="L14" s="17"/>
      <c r="M14" s="656"/>
      <c r="N14" s="30"/>
      <c r="O14" s="694"/>
      <c r="P14" s="533"/>
      <c r="Q14" s="651"/>
      <c r="R14" s="651"/>
      <c r="S14" s="651"/>
      <c r="T14" s="533"/>
      <c r="U14" s="533"/>
      <c r="V14" s="533"/>
      <c r="W14" s="533"/>
      <c r="X14" s="643"/>
      <c r="Y14" s="533"/>
      <c r="AA14" s="37"/>
    </row>
    <row r="15" spans="1:28" s="1" customFormat="1" ht="15" customHeight="1" x14ac:dyDescent="0.3">
      <c r="A15" s="691"/>
      <c r="B15" s="505">
        <v>2</v>
      </c>
      <c r="C15" s="507"/>
      <c r="D15" s="508"/>
      <c r="E15" s="653"/>
      <c r="F15" s="17"/>
      <c r="G15" s="646"/>
      <c r="H15" s="647"/>
      <c r="I15" s="655"/>
      <c r="J15" s="17"/>
      <c r="K15" s="655"/>
      <c r="L15" s="17"/>
      <c r="M15" s="655"/>
      <c r="N15" s="30"/>
      <c r="O15" s="694"/>
      <c r="P15" s="533">
        <f>Q15+R15</f>
        <v>0</v>
      </c>
      <c r="Q15" s="650">
        <f>IF(Y37&gt;AA37,"1")+IF(AA30&gt;Y30,"1")+IF(Y39&gt;AA39,"1")+IF(Y27&gt;AA27,"1")</f>
        <v>0</v>
      </c>
      <c r="R15" s="533">
        <f>IF(Y37&lt;AA37,"1")+IF(AA30&lt;Y30,"1")+IF(Y39&lt;AA39,"1")+IF(Y27&lt;AA27,"1")</f>
        <v>0</v>
      </c>
      <c r="S15" s="650">
        <v>0</v>
      </c>
      <c r="T15" s="533">
        <v>0</v>
      </c>
      <c r="U15" s="642">
        <f>SUM(F15,J15,L15,N15)</f>
        <v>0</v>
      </c>
      <c r="V15" s="642">
        <f>SUM(F16,J16,L16,N16)</f>
        <v>0</v>
      </c>
      <c r="W15" s="642">
        <f>+U15-V15</f>
        <v>0</v>
      </c>
      <c r="X15" s="643">
        <f>SUM(E15,I15,K15,M15)</f>
        <v>0</v>
      </c>
      <c r="Y15" s="533"/>
      <c r="AA15" s="37"/>
    </row>
    <row r="16" spans="1:28" s="1" customFormat="1" ht="15" customHeight="1" x14ac:dyDescent="0.3">
      <c r="A16" s="691"/>
      <c r="B16" s="506"/>
      <c r="C16" s="509"/>
      <c r="D16" s="510"/>
      <c r="E16" s="654"/>
      <c r="F16" s="17"/>
      <c r="G16" s="648"/>
      <c r="H16" s="649"/>
      <c r="I16" s="656"/>
      <c r="J16" s="17"/>
      <c r="K16" s="656"/>
      <c r="L16" s="17"/>
      <c r="M16" s="656"/>
      <c r="N16" s="30"/>
      <c r="O16" s="694"/>
      <c r="P16" s="533"/>
      <c r="Q16" s="651"/>
      <c r="R16" s="533"/>
      <c r="S16" s="651"/>
      <c r="T16" s="533"/>
      <c r="U16" s="533"/>
      <c r="V16" s="533"/>
      <c r="W16" s="533"/>
      <c r="X16" s="643"/>
      <c r="Y16" s="533"/>
      <c r="AA16" s="37"/>
    </row>
    <row r="17" spans="1:28" s="1" customFormat="1" ht="15" customHeight="1" x14ac:dyDescent="0.3">
      <c r="A17" s="691"/>
      <c r="B17" s="505">
        <v>3</v>
      </c>
      <c r="C17" s="507"/>
      <c r="D17" s="508"/>
      <c r="E17" s="653"/>
      <c r="F17" s="17"/>
      <c r="G17" s="655"/>
      <c r="H17" s="17"/>
      <c r="I17" s="646"/>
      <c r="J17" s="647"/>
      <c r="K17" s="655"/>
      <c r="L17" s="17"/>
      <c r="M17" s="655"/>
      <c r="N17" s="30"/>
      <c r="O17" s="694"/>
      <c r="P17" s="533">
        <f>Q17+R17</f>
        <v>0</v>
      </c>
      <c r="Q17" s="533">
        <f>IF(AA37&gt;Y37,"1")+IF(AA28&gt;Y28,"1")+IF(Y33&gt;AA33,"1")+IF(AA31&gt;Y31,"1")</f>
        <v>0</v>
      </c>
      <c r="R17" s="533">
        <f>IF(AA37&lt;Y37,"1")+IF(AA28&lt;Y28,"1")+IF(Y33&lt;AA33,"1")+IF(AA31&lt;Y31,"1")</f>
        <v>0</v>
      </c>
      <c r="S17" s="650">
        <v>0</v>
      </c>
      <c r="T17" s="533">
        <v>0</v>
      </c>
      <c r="U17" s="642">
        <f>SUM(F17,H17,L17,N17)</f>
        <v>0</v>
      </c>
      <c r="V17" s="642">
        <f>SUM(F18,H18,L18,N18)</f>
        <v>0</v>
      </c>
      <c r="W17" s="533">
        <f>+U17-V17</f>
        <v>0</v>
      </c>
      <c r="X17" s="643">
        <f>SUM(E17,G17,K17,M17)</f>
        <v>0</v>
      </c>
      <c r="Y17" s="533"/>
      <c r="AA17" s="37"/>
    </row>
    <row r="18" spans="1:28" s="1" customFormat="1" ht="15" customHeight="1" x14ac:dyDescent="0.3">
      <c r="A18" s="691"/>
      <c r="B18" s="506"/>
      <c r="C18" s="509"/>
      <c r="D18" s="510"/>
      <c r="E18" s="654"/>
      <c r="F18" s="17"/>
      <c r="G18" s="656"/>
      <c r="H18" s="17"/>
      <c r="I18" s="648"/>
      <c r="J18" s="649"/>
      <c r="K18" s="656"/>
      <c r="L18" s="17"/>
      <c r="M18" s="656"/>
      <c r="N18" s="30"/>
      <c r="O18" s="694"/>
      <c r="P18" s="533"/>
      <c r="Q18" s="533"/>
      <c r="R18" s="533"/>
      <c r="S18" s="651"/>
      <c r="T18" s="533"/>
      <c r="U18" s="533"/>
      <c r="V18" s="533"/>
      <c r="W18" s="533"/>
      <c r="X18" s="643"/>
      <c r="Y18" s="533"/>
      <c r="AA18" s="37"/>
    </row>
    <row r="19" spans="1:28" s="1" customFormat="1" ht="15" customHeight="1" x14ac:dyDescent="0.3">
      <c r="A19" s="691"/>
      <c r="B19" s="505">
        <v>4</v>
      </c>
      <c r="C19" s="507"/>
      <c r="D19" s="508"/>
      <c r="E19" s="653"/>
      <c r="F19" s="17"/>
      <c r="G19" s="655"/>
      <c r="H19" s="17"/>
      <c r="I19" s="655"/>
      <c r="J19" s="17"/>
      <c r="K19" s="646"/>
      <c r="L19" s="647"/>
      <c r="M19" s="655"/>
      <c r="N19" s="30"/>
      <c r="O19" s="694"/>
      <c r="P19" s="533">
        <f>Q19+R19</f>
        <v>0</v>
      </c>
      <c r="Q19" s="533">
        <f>IF(AA36&gt;Y36,"1")+IF(Y28&gt;AA28,"1")+IF(AA39&gt;Y39,"1")+IF(Y34&gt;AA34,"1")</f>
        <v>0</v>
      </c>
      <c r="R19" s="533">
        <f>IF(AA36&lt;Y36,"1")+IF(Y28&lt;AA28,"1")+IF(AA39&lt;Y39,"1")+IF(Y34&lt;AA34,"1")</f>
        <v>0</v>
      </c>
      <c r="S19" s="650">
        <v>0</v>
      </c>
      <c r="T19" s="533">
        <v>0</v>
      </c>
      <c r="U19" s="642">
        <f>SUM(F19,H19,J19,N19)</f>
        <v>0</v>
      </c>
      <c r="V19" s="642">
        <f>SUM(F20,H20,J20,N20)</f>
        <v>0</v>
      </c>
      <c r="W19" s="533">
        <f>+U19-V19</f>
        <v>0</v>
      </c>
      <c r="X19" s="643">
        <f>SUM(E19,G19,I19,M19)</f>
        <v>0</v>
      </c>
      <c r="Y19" s="533"/>
      <c r="AA19" s="37"/>
    </row>
    <row r="20" spans="1:28" s="1" customFormat="1" ht="15" customHeight="1" x14ac:dyDescent="0.3">
      <c r="A20" s="691"/>
      <c r="B20" s="506"/>
      <c r="C20" s="509"/>
      <c r="D20" s="510"/>
      <c r="E20" s="654"/>
      <c r="F20" s="17"/>
      <c r="G20" s="656"/>
      <c r="H20" s="17"/>
      <c r="I20" s="656"/>
      <c r="J20" s="17"/>
      <c r="K20" s="648"/>
      <c r="L20" s="649"/>
      <c r="M20" s="656"/>
      <c r="N20" s="30"/>
      <c r="O20" s="694"/>
      <c r="P20" s="533"/>
      <c r="Q20" s="533"/>
      <c r="R20" s="533"/>
      <c r="S20" s="651"/>
      <c r="T20" s="533"/>
      <c r="U20" s="533"/>
      <c r="V20" s="533"/>
      <c r="W20" s="533"/>
      <c r="X20" s="643"/>
      <c r="Y20" s="533"/>
      <c r="AA20" s="37"/>
    </row>
    <row r="21" spans="1:28" s="1" customFormat="1" ht="15" hidden="1" customHeight="1" x14ac:dyDescent="0.3">
      <c r="A21" s="691"/>
      <c r="B21" s="505">
        <v>5</v>
      </c>
      <c r="C21" s="507"/>
      <c r="D21" s="508"/>
      <c r="E21" s="653"/>
      <c r="F21" s="17"/>
      <c r="G21" s="655"/>
      <c r="H21" s="17"/>
      <c r="I21" s="655"/>
      <c r="J21" s="17"/>
      <c r="K21" s="655"/>
      <c r="L21" s="17"/>
      <c r="M21" s="646"/>
      <c r="N21" s="647"/>
      <c r="O21" s="694"/>
      <c r="P21" s="650">
        <f>Q21+R21</f>
        <v>0</v>
      </c>
      <c r="Q21" s="650">
        <f>IF(AA27&gt;Y27,"1")+IF(Y31&gt;AA31,"1")+IF(AA34&gt;Y34,"1")+IF(Y40&gt;AA40,"1")</f>
        <v>0</v>
      </c>
      <c r="R21" s="650">
        <f>IF(AA27&lt;Y27,"1")+IF(Y31&lt;AA31,"1")+IF(AA34&lt;Y34,"1")+IF(Y40&lt;AA40,"1")</f>
        <v>0</v>
      </c>
      <c r="S21" s="650">
        <v>0</v>
      </c>
      <c r="T21" s="650">
        <v>0</v>
      </c>
      <c r="U21" s="686">
        <f>SUM(F21,H21,J21,L21)</f>
        <v>0</v>
      </c>
      <c r="V21" s="686">
        <f>SUM(F22,H22,J22,L22)</f>
        <v>0</v>
      </c>
      <c r="W21" s="650">
        <f>+U21-V21</f>
        <v>0</v>
      </c>
      <c r="X21" s="688">
        <f>SUM(E21,G21,I21,K21)</f>
        <v>0</v>
      </c>
      <c r="Y21" s="650"/>
      <c r="AA21" s="37"/>
    </row>
    <row r="22" spans="1:28" s="1" customFormat="1" ht="15" hidden="1" customHeight="1" x14ac:dyDescent="0.3">
      <c r="A22" s="692"/>
      <c r="B22" s="506"/>
      <c r="C22" s="509"/>
      <c r="D22" s="510"/>
      <c r="E22" s="654"/>
      <c r="F22" s="17"/>
      <c r="G22" s="656"/>
      <c r="H22" s="17"/>
      <c r="I22" s="656"/>
      <c r="J22" s="17"/>
      <c r="K22" s="656"/>
      <c r="L22" s="17"/>
      <c r="M22" s="648"/>
      <c r="N22" s="649"/>
      <c r="O22" s="695"/>
      <c r="P22" s="651"/>
      <c r="Q22" s="651"/>
      <c r="R22" s="651"/>
      <c r="S22" s="651"/>
      <c r="T22" s="651"/>
      <c r="U22" s="687"/>
      <c r="V22" s="687"/>
      <c r="W22" s="651"/>
      <c r="X22" s="689"/>
      <c r="Y22" s="651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514" t="s">
        <v>115</v>
      </c>
      <c r="B24" s="514"/>
      <c r="C24" s="514"/>
      <c r="D24" s="514"/>
      <c r="E24" s="514"/>
      <c r="F24" s="514"/>
      <c r="G24" s="514"/>
      <c r="H24" s="514"/>
      <c r="I24" s="514"/>
      <c r="J24" s="514"/>
      <c r="K24" s="514"/>
      <c r="L24" s="514"/>
      <c r="M24" s="514"/>
      <c r="N24" s="514"/>
      <c r="O24" s="514"/>
      <c r="P24" s="514"/>
      <c r="Q24" s="514"/>
      <c r="R24" s="514"/>
      <c r="S24" s="514"/>
      <c r="T24" s="514"/>
      <c r="U24" s="514"/>
      <c r="V24" s="514"/>
      <c r="W24" s="514"/>
      <c r="X24" s="514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520" t="s">
        <v>2</v>
      </c>
      <c r="Z25" s="520"/>
      <c r="AA25" s="520"/>
      <c r="AB25" s="520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486" t="s">
        <v>5</v>
      </c>
      <c r="G26" s="487"/>
      <c r="H26" s="487"/>
      <c r="I26" s="487"/>
      <c r="J26" s="487"/>
      <c r="K26" s="487"/>
      <c r="L26" s="487"/>
      <c r="M26" s="487"/>
      <c r="N26" s="488"/>
      <c r="O26" s="476" t="s">
        <v>35</v>
      </c>
      <c r="P26" s="476"/>
      <c r="Q26" s="476"/>
      <c r="R26" s="476"/>
      <c r="S26" s="19"/>
      <c r="T26" s="476" t="s">
        <v>6</v>
      </c>
      <c r="U26" s="476"/>
      <c r="V26" s="476"/>
      <c r="W26" s="476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680">
        <f>C21</f>
        <v>0</v>
      </c>
      <c r="G27" s="681"/>
      <c r="H27" s="681"/>
      <c r="I27" s="681"/>
      <c r="J27" s="681"/>
      <c r="K27" s="681"/>
      <c r="L27" s="681"/>
      <c r="M27" s="681"/>
      <c r="N27" s="682"/>
      <c r="O27" s="665" t="s">
        <v>95</v>
      </c>
      <c r="P27" s="666"/>
      <c r="Q27" s="666"/>
      <c r="R27" s="667"/>
      <c r="S27" s="48"/>
      <c r="T27" s="481">
        <v>44789</v>
      </c>
      <c r="U27" s="482"/>
      <c r="V27" s="482"/>
      <c r="W27" s="483"/>
      <c r="X27" s="43"/>
      <c r="Y27" s="18"/>
      <c r="Z27" s="476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680">
        <f>C17</f>
        <v>0</v>
      </c>
      <c r="G28" s="681"/>
      <c r="H28" s="681"/>
      <c r="I28" s="681"/>
      <c r="J28" s="681"/>
      <c r="K28" s="681"/>
      <c r="L28" s="681"/>
      <c r="M28" s="681"/>
      <c r="N28" s="682"/>
      <c r="O28" s="665" t="s">
        <v>95</v>
      </c>
      <c r="P28" s="666"/>
      <c r="Q28" s="666"/>
      <c r="R28" s="667"/>
      <c r="S28" s="48"/>
      <c r="T28" s="481">
        <v>44789</v>
      </c>
      <c r="U28" s="482"/>
      <c r="V28" s="482"/>
      <c r="W28" s="483"/>
      <c r="X28" s="43"/>
      <c r="Y28" s="18"/>
      <c r="Z28" s="476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473" t="s">
        <v>5</v>
      </c>
      <c r="G29" s="474"/>
      <c r="H29" s="474"/>
      <c r="I29" s="474"/>
      <c r="J29" s="474"/>
      <c r="K29" s="474"/>
      <c r="L29" s="474"/>
      <c r="M29" s="474"/>
      <c r="N29" s="475"/>
      <c r="O29" s="476" t="s">
        <v>35</v>
      </c>
      <c r="P29" s="476"/>
      <c r="Q29" s="476"/>
      <c r="R29" s="476"/>
      <c r="S29" s="19"/>
      <c r="T29" s="477" t="s">
        <v>6</v>
      </c>
      <c r="U29" s="477"/>
      <c r="V29" s="477"/>
      <c r="W29" s="477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680">
        <f>C15</f>
        <v>0</v>
      </c>
      <c r="G30" s="681"/>
      <c r="H30" s="681"/>
      <c r="I30" s="681"/>
      <c r="J30" s="681"/>
      <c r="K30" s="681"/>
      <c r="L30" s="681"/>
      <c r="M30" s="681"/>
      <c r="N30" s="682"/>
      <c r="O30" s="665" t="s">
        <v>95</v>
      </c>
      <c r="P30" s="666"/>
      <c r="Q30" s="666"/>
      <c r="R30" s="667"/>
      <c r="S30" s="48"/>
      <c r="T30" s="481">
        <v>44791</v>
      </c>
      <c r="U30" s="482"/>
      <c r="V30" s="482"/>
      <c r="W30" s="483"/>
      <c r="X30" s="43"/>
      <c r="Y30" s="18"/>
      <c r="Z30" s="503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680">
        <f>C17</f>
        <v>0</v>
      </c>
      <c r="G31" s="681"/>
      <c r="H31" s="681"/>
      <c r="I31" s="681"/>
      <c r="J31" s="681"/>
      <c r="K31" s="681"/>
      <c r="L31" s="681"/>
      <c r="M31" s="681"/>
      <c r="N31" s="682"/>
      <c r="O31" s="665" t="s">
        <v>96</v>
      </c>
      <c r="P31" s="666"/>
      <c r="Q31" s="666"/>
      <c r="R31" s="667"/>
      <c r="S31" s="48"/>
      <c r="T31" s="481">
        <v>44792</v>
      </c>
      <c r="U31" s="482"/>
      <c r="V31" s="482"/>
      <c r="W31" s="483"/>
      <c r="X31" s="43"/>
      <c r="Y31" s="18"/>
      <c r="Z31" s="504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473" t="s">
        <v>5</v>
      </c>
      <c r="G32" s="474"/>
      <c r="H32" s="474"/>
      <c r="I32" s="474"/>
      <c r="J32" s="474"/>
      <c r="K32" s="474"/>
      <c r="L32" s="474"/>
      <c r="M32" s="474"/>
      <c r="N32" s="475"/>
      <c r="O32" s="476" t="s">
        <v>35</v>
      </c>
      <c r="P32" s="476"/>
      <c r="Q32" s="476"/>
      <c r="R32" s="476"/>
      <c r="S32" s="19"/>
      <c r="T32" s="477" t="s">
        <v>6</v>
      </c>
      <c r="U32" s="477"/>
      <c r="V32" s="477"/>
      <c r="W32" s="477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680">
        <f>C13</f>
        <v>0</v>
      </c>
      <c r="G33" s="681"/>
      <c r="H33" s="681"/>
      <c r="I33" s="681"/>
      <c r="J33" s="681"/>
      <c r="K33" s="681"/>
      <c r="L33" s="681"/>
      <c r="M33" s="681"/>
      <c r="N33" s="682"/>
      <c r="O33" s="665" t="s">
        <v>95</v>
      </c>
      <c r="P33" s="666"/>
      <c r="Q33" s="666"/>
      <c r="R33" s="667"/>
      <c r="S33" s="48"/>
      <c r="T33" s="481">
        <v>44796</v>
      </c>
      <c r="U33" s="482"/>
      <c r="V33" s="482"/>
      <c r="W33" s="483"/>
      <c r="X33" s="43"/>
      <c r="Y33" s="18"/>
      <c r="Z33" s="476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680">
        <f>C21</f>
        <v>0</v>
      </c>
      <c r="G34" s="681"/>
      <c r="H34" s="681"/>
      <c r="I34" s="681"/>
      <c r="J34" s="681"/>
      <c r="K34" s="681"/>
      <c r="L34" s="681"/>
      <c r="M34" s="681"/>
      <c r="N34" s="682"/>
      <c r="O34" s="677" t="s">
        <v>96</v>
      </c>
      <c r="P34" s="678"/>
      <c r="Q34" s="678"/>
      <c r="R34" s="679"/>
      <c r="S34" s="50"/>
      <c r="T34" s="481">
        <v>44796</v>
      </c>
      <c r="U34" s="482"/>
      <c r="V34" s="482"/>
      <c r="W34" s="483"/>
      <c r="X34" s="43"/>
      <c r="Y34" s="18"/>
      <c r="Z34" s="476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473" t="s">
        <v>5</v>
      </c>
      <c r="G35" s="474"/>
      <c r="H35" s="474"/>
      <c r="I35" s="474"/>
      <c r="J35" s="474"/>
      <c r="K35" s="474"/>
      <c r="L35" s="474"/>
      <c r="M35" s="474"/>
      <c r="N35" s="475"/>
      <c r="O35" s="486" t="s">
        <v>35</v>
      </c>
      <c r="P35" s="487"/>
      <c r="Q35" s="487"/>
      <c r="R35" s="488"/>
      <c r="S35" s="19"/>
      <c r="T35" s="683" t="s">
        <v>6</v>
      </c>
      <c r="U35" s="684"/>
      <c r="V35" s="684"/>
      <c r="W35" s="685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680">
        <f>C19</f>
        <v>0</v>
      </c>
      <c r="G36" s="681"/>
      <c r="H36" s="681"/>
      <c r="I36" s="681"/>
      <c r="J36" s="681"/>
      <c r="K36" s="681"/>
      <c r="L36" s="681"/>
      <c r="M36" s="681"/>
      <c r="N36" s="682"/>
      <c r="O36" s="677" t="s">
        <v>96</v>
      </c>
      <c r="P36" s="678"/>
      <c r="Q36" s="678"/>
      <c r="R36" s="679"/>
      <c r="S36" s="49"/>
      <c r="T36" s="481">
        <v>44798</v>
      </c>
      <c r="U36" s="482"/>
      <c r="V36" s="482"/>
      <c r="W36" s="483"/>
      <c r="X36" s="43"/>
      <c r="Y36" s="18"/>
      <c r="Z36" s="503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680">
        <f>C17</f>
        <v>0</v>
      </c>
      <c r="G37" s="681"/>
      <c r="H37" s="681"/>
      <c r="I37" s="681"/>
      <c r="J37" s="681"/>
      <c r="K37" s="681"/>
      <c r="L37" s="681"/>
      <c r="M37" s="681"/>
      <c r="N37" s="682"/>
      <c r="O37" s="677" t="s">
        <v>96</v>
      </c>
      <c r="P37" s="678"/>
      <c r="Q37" s="678"/>
      <c r="R37" s="679"/>
      <c r="S37" s="49"/>
      <c r="T37" s="481">
        <v>44798</v>
      </c>
      <c r="U37" s="482"/>
      <c r="V37" s="482"/>
      <c r="W37" s="483"/>
      <c r="X37" s="43"/>
      <c r="Y37" s="18"/>
      <c r="Z37" s="504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473" t="s">
        <v>5</v>
      </c>
      <c r="G38" s="474"/>
      <c r="H38" s="474"/>
      <c r="I38" s="474"/>
      <c r="J38" s="474"/>
      <c r="K38" s="474"/>
      <c r="L38" s="474"/>
      <c r="M38" s="474"/>
      <c r="N38" s="475"/>
      <c r="O38" s="486" t="s">
        <v>35</v>
      </c>
      <c r="P38" s="487"/>
      <c r="Q38" s="487"/>
      <c r="R38" s="488"/>
      <c r="S38" s="19"/>
      <c r="T38" s="683" t="s">
        <v>6</v>
      </c>
      <c r="U38" s="684"/>
      <c r="V38" s="684"/>
      <c r="W38" s="685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680">
        <f>C19</f>
        <v>0</v>
      </c>
      <c r="G39" s="681"/>
      <c r="H39" s="681"/>
      <c r="I39" s="681"/>
      <c r="J39" s="681"/>
      <c r="K39" s="681"/>
      <c r="L39" s="681"/>
      <c r="M39" s="681"/>
      <c r="N39" s="682"/>
      <c r="O39" s="677" t="s">
        <v>95</v>
      </c>
      <c r="P39" s="678"/>
      <c r="Q39" s="678"/>
      <c r="R39" s="679"/>
      <c r="S39" s="49"/>
      <c r="T39" s="481">
        <v>44799</v>
      </c>
      <c r="U39" s="482"/>
      <c r="V39" s="482"/>
      <c r="W39" s="483"/>
      <c r="X39" s="43"/>
      <c r="Y39" s="18"/>
      <c r="Z39" s="503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680">
        <f>C13</f>
        <v>0</v>
      </c>
      <c r="G40" s="681"/>
      <c r="H40" s="681"/>
      <c r="I40" s="681"/>
      <c r="J40" s="681"/>
      <c r="K40" s="681"/>
      <c r="L40" s="681"/>
      <c r="M40" s="681"/>
      <c r="N40" s="682"/>
      <c r="O40" s="677" t="s">
        <v>95</v>
      </c>
      <c r="P40" s="678"/>
      <c r="Q40" s="678"/>
      <c r="R40" s="679"/>
      <c r="S40" s="50"/>
      <c r="T40" s="481">
        <v>44799</v>
      </c>
      <c r="U40" s="482"/>
      <c r="V40" s="482"/>
      <c r="W40" s="483"/>
      <c r="X40" s="43"/>
      <c r="Y40" s="18"/>
      <c r="Z40" s="504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690" t="s">
        <v>11</v>
      </c>
      <c r="B42" s="58"/>
      <c r="C42" s="517" t="s">
        <v>0</v>
      </c>
      <c r="D42" s="518"/>
      <c r="E42" s="517">
        <v>1</v>
      </c>
      <c r="F42" s="518"/>
      <c r="G42" s="517">
        <v>2</v>
      </c>
      <c r="H42" s="518"/>
      <c r="I42" s="517">
        <v>3</v>
      </c>
      <c r="J42" s="518"/>
      <c r="K42" s="517">
        <v>4</v>
      </c>
      <c r="L42" s="518"/>
      <c r="M42" s="517">
        <v>5</v>
      </c>
      <c r="N42" s="518"/>
      <c r="O42" s="693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691"/>
      <c r="B43" s="505">
        <v>1</v>
      </c>
      <c r="C43" s="507"/>
      <c r="D43" s="508"/>
      <c r="E43" s="527"/>
      <c r="F43" s="528"/>
      <c r="G43" s="662"/>
      <c r="H43" s="31"/>
      <c r="I43" s="655"/>
      <c r="J43" s="17"/>
      <c r="K43" s="655"/>
      <c r="L43" s="17"/>
      <c r="M43" s="655"/>
      <c r="N43" s="30"/>
      <c r="O43" s="694"/>
      <c r="P43" s="533">
        <f>Q43+R43</f>
        <v>0</v>
      </c>
      <c r="Q43" s="650">
        <f>IF(Y60&gt;AA60,"1")+IF(AA63&gt;Y63,"1")+IF(Y66&gt;AA66,"1")+IF(AA70&gt;Y70,"1")</f>
        <v>0</v>
      </c>
      <c r="R43" s="650">
        <f>IF(Y66&lt;AA66,"1")+IF(Y60&lt;AA60,"1")+IF(AA70&lt;Y70,"1")+IF(AA63&lt;Y63,"1")</f>
        <v>0</v>
      </c>
      <c r="S43" s="650">
        <v>0</v>
      </c>
      <c r="T43" s="533">
        <v>0</v>
      </c>
      <c r="U43" s="642">
        <f>SUM(H43,J43,L43,N43)</f>
        <v>0</v>
      </c>
      <c r="V43" s="642">
        <f>SUM(H44,J44,L44,N44)</f>
        <v>0</v>
      </c>
      <c r="W43" s="642">
        <f>+U43-V43</f>
        <v>0</v>
      </c>
      <c r="X43" s="643">
        <f>SUM(G43,I43,K43,M43)</f>
        <v>0</v>
      </c>
      <c r="Y43" s="533"/>
      <c r="AA43" s="37"/>
    </row>
    <row r="44" spans="1:28" s="1" customFormat="1" ht="15" customHeight="1" x14ac:dyDescent="0.3">
      <c r="A44" s="691"/>
      <c r="B44" s="506"/>
      <c r="C44" s="509"/>
      <c r="D44" s="510"/>
      <c r="E44" s="529"/>
      <c r="F44" s="530"/>
      <c r="G44" s="663"/>
      <c r="H44" s="31"/>
      <c r="I44" s="656"/>
      <c r="J44" s="17"/>
      <c r="K44" s="656"/>
      <c r="L44" s="17"/>
      <c r="M44" s="656"/>
      <c r="N44" s="30"/>
      <c r="O44" s="694"/>
      <c r="P44" s="533"/>
      <c r="Q44" s="651"/>
      <c r="R44" s="651"/>
      <c r="S44" s="651"/>
      <c r="T44" s="533"/>
      <c r="U44" s="533"/>
      <c r="V44" s="533"/>
      <c r="W44" s="533"/>
      <c r="X44" s="643"/>
      <c r="Y44" s="533"/>
      <c r="AA44" s="37"/>
    </row>
    <row r="45" spans="1:28" s="1" customFormat="1" ht="15" customHeight="1" x14ac:dyDescent="0.3">
      <c r="A45" s="691"/>
      <c r="B45" s="505">
        <v>2</v>
      </c>
      <c r="C45" s="507"/>
      <c r="D45" s="508"/>
      <c r="E45" s="653"/>
      <c r="F45" s="17"/>
      <c r="G45" s="646"/>
      <c r="H45" s="647"/>
      <c r="I45" s="655"/>
      <c r="J45" s="17"/>
      <c r="K45" s="655"/>
      <c r="L45" s="17"/>
      <c r="M45" s="655"/>
      <c r="N45" s="30"/>
      <c r="O45" s="694"/>
      <c r="P45" s="533">
        <f>Q45+R45</f>
        <v>0</v>
      </c>
      <c r="Q45" s="533">
        <f>IF(Y57&gt;AA57,"1")+IF(AA60&gt;Y60,"1")+IF(Y67&gt;AA67,"1")+IF(Y69&gt;AA69,"1")</f>
        <v>0</v>
      </c>
      <c r="R45" s="533">
        <f>IF(Y57&lt;AA57,"1")+IF(AA60&lt;Y60,"1")+IF(Y67&lt;AA67,"1")+IF(Y69&lt;AA69,"1")</f>
        <v>0</v>
      </c>
      <c r="S45" s="650">
        <v>0</v>
      </c>
      <c r="T45" s="533">
        <v>0</v>
      </c>
      <c r="U45" s="642">
        <f>SUM(F45,J45,L45,N45)</f>
        <v>0</v>
      </c>
      <c r="V45" s="642">
        <f>SUM(F46,J46,L46,N46)</f>
        <v>0</v>
      </c>
      <c r="W45" s="642">
        <f>+U45-V45</f>
        <v>0</v>
      </c>
      <c r="X45" s="643">
        <f>SUM(E45,I45,K45,M45)</f>
        <v>0</v>
      </c>
      <c r="Y45" s="533"/>
      <c r="AA45" s="37"/>
    </row>
    <row r="46" spans="1:28" s="1" customFormat="1" ht="15" customHeight="1" x14ac:dyDescent="0.3">
      <c r="A46" s="691"/>
      <c r="B46" s="506"/>
      <c r="C46" s="509"/>
      <c r="D46" s="510"/>
      <c r="E46" s="654"/>
      <c r="F46" s="17"/>
      <c r="G46" s="648"/>
      <c r="H46" s="649"/>
      <c r="I46" s="656"/>
      <c r="J46" s="17"/>
      <c r="K46" s="656"/>
      <c r="L46" s="17"/>
      <c r="M46" s="656"/>
      <c r="N46" s="30"/>
      <c r="O46" s="694"/>
      <c r="P46" s="533"/>
      <c r="Q46" s="533"/>
      <c r="R46" s="533"/>
      <c r="S46" s="651"/>
      <c r="T46" s="533"/>
      <c r="U46" s="533"/>
      <c r="V46" s="533"/>
      <c r="W46" s="533"/>
      <c r="X46" s="643"/>
      <c r="Y46" s="533"/>
      <c r="AA46" s="37"/>
    </row>
    <row r="47" spans="1:28" s="1" customFormat="1" ht="15" customHeight="1" x14ac:dyDescent="0.3">
      <c r="A47" s="691"/>
      <c r="B47" s="505">
        <v>3</v>
      </c>
      <c r="C47" s="507"/>
      <c r="D47" s="508"/>
      <c r="E47" s="653"/>
      <c r="F47" s="17"/>
      <c r="G47" s="655"/>
      <c r="H47" s="17"/>
      <c r="I47" s="646"/>
      <c r="J47" s="647"/>
      <c r="K47" s="655"/>
      <c r="L47" s="17"/>
      <c r="M47" s="655"/>
      <c r="N47" s="30"/>
      <c r="O47" s="694"/>
      <c r="P47" s="533">
        <f>Q47+R47</f>
        <v>0</v>
      </c>
      <c r="Q47" s="533">
        <f>IF(AA67&gt;Y67,"1")+IF(AA58&gt;Y58,"1")+IF(Y63&gt;AA63,"1")+IF(AA61&gt;Y61,"1")</f>
        <v>0</v>
      </c>
      <c r="R47" s="533">
        <f>IF(AA67&lt;Y67,"1")+IF(AA58&lt;Y58,"1")+IF(Y63&lt;AA63,"1")+IF(AA61&lt;Y61,"1")</f>
        <v>0</v>
      </c>
      <c r="S47" s="650">
        <v>0</v>
      </c>
      <c r="T47" s="533">
        <v>0</v>
      </c>
      <c r="U47" s="642">
        <f>SUM(F47,H47,L47,N47)</f>
        <v>0</v>
      </c>
      <c r="V47" s="642">
        <f>SUM(F48,H48,L48,N48)</f>
        <v>0</v>
      </c>
      <c r="W47" s="533">
        <f>+U47-V47</f>
        <v>0</v>
      </c>
      <c r="X47" s="643">
        <f>SUM(E47,G47,K47,M47)</f>
        <v>0</v>
      </c>
      <c r="Y47" s="533"/>
      <c r="AA47" s="37"/>
    </row>
    <row r="48" spans="1:28" s="1" customFormat="1" ht="15" customHeight="1" x14ac:dyDescent="0.3">
      <c r="A48" s="691"/>
      <c r="B48" s="506"/>
      <c r="C48" s="509"/>
      <c r="D48" s="510"/>
      <c r="E48" s="654"/>
      <c r="F48" s="17"/>
      <c r="G48" s="656"/>
      <c r="H48" s="17"/>
      <c r="I48" s="648"/>
      <c r="J48" s="649"/>
      <c r="K48" s="656"/>
      <c r="L48" s="17"/>
      <c r="M48" s="656"/>
      <c r="N48" s="30"/>
      <c r="O48" s="694"/>
      <c r="P48" s="533"/>
      <c r="Q48" s="533"/>
      <c r="R48" s="533"/>
      <c r="S48" s="651"/>
      <c r="T48" s="533"/>
      <c r="U48" s="533"/>
      <c r="V48" s="533"/>
      <c r="W48" s="533"/>
      <c r="X48" s="643"/>
      <c r="Y48" s="533"/>
      <c r="AA48" s="37"/>
    </row>
    <row r="49" spans="1:28" s="1" customFormat="1" ht="15" hidden="1" customHeight="1" x14ac:dyDescent="0.3">
      <c r="A49" s="691"/>
      <c r="B49" s="505">
        <v>4</v>
      </c>
      <c r="C49" s="507"/>
      <c r="D49" s="508"/>
      <c r="E49" s="653"/>
      <c r="F49" s="17"/>
      <c r="G49" s="655"/>
      <c r="H49" s="17"/>
      <c r="I49" s="655"/>
      <c r="J49" s="17"/>
      <c r="K49" s="646"/>
      <c r="L49" s="647"/>
      <c r="M49" s="655"/>
      <c r="N49" s="30"/>
      <c r="O49" s="694"/>
      <c r="P49" s="533">
        <f>Q49+R49</f>
        <v>0</v>
      </c>
      <c r="Q49" s="533">
        <f>IF(AA66&gt;Y66,"1")+IF(Y58&gt;AA58,"1")+IF(AA69&gt;Y69,"1")+IF(Y64&gt;AA64,"1")</f>
        <v>0</v>
      </c>
      <c r="R49" s="533">
        <f>IF(AA66&lt;Y66,"1")+IF(Y58&lt;AA58,"1")+IF(AA69&lt;Y69,"1")+IF(Y64&lt;AA64,"1")</f>
        <v>0</v>
      </c>
      <c r="S49" s="650">
        <v>0</v>
      </c>
      <c r="T49" s="533">
        <v>0</v>
      </c>
      <c r="U49" s="642">
        <f>SUM(F49,H49,J49,N49)</f>
        <v>0</v>
      </c>
      <c r="V49" s="642">
        <f>SUM(F50,H50,J50,N50)</f>
        <v>0</v>
      </c>
      <c r="W49" s="533">
        <f>+U49-V49</f>
        <v>0</v>
      </c>
      <c r="X49" s="643">
        <f>SUM(E49,G49,I49,M49)</f>
        <v>0</v>
      </c>
      <c r="Y49" s="533"/>
      <c r="AA49" s="37"/>
    </row>
    <row r="50" spans="1:28" s="1" customFormat="1" ht="15" hidden="1" customHeight="1" x14ac:dyDescent="0.3">
      <c r="A50" s="691"/>
      <c r="B50" s="506"/>
      <c r="C50" s="509"/>
      <c r="D50" s="510"/>
      <c r="E50" s="654"/>
      <c r="F50" s="17"/>
      <c r="G50" s="656"/>
      <c r="H50" s="17"/>
      <c r="I50" s="656"/>
      <c r="J50" s="17"/>
      <c r="K50" s="648"/>
      <c r="L50" s="649"/>
      <c r="M50" s="656"/>
      <c r="N50" s="30"/>
      <c r="O50" s="694"/>
      <c r="P50" s="533"/>
      <c r="Q50" s="533"/>
      <c r="R50" s="533"/>
      <c r="S50" s="651"/>
      <c r="T50" s="533"/>
      <c r="U50" s="533"/>
      <c r="V50" s="533"/>
      <c r="W50" s="533"/>
      <c r="X50" s="643"/>
      <c r="Y50" s="533"/>
      <c r="AA50" s="37"/>
    </row>
    <row r="51" spans="1:28" s="1" customFormat="1" ht="15" hidden="1" customHeight="1" x14ac:dyDescent="0.3">
      <c r="A51" s="691"/>
      <c r="B51" s="59"/>
      <c r="C51" s="507"/>
      <c r="D51" s="508"/>
      <c r="E51" s="653"/>
      <c r="F51" s="17"/>
      <c r="G51" s="655"/>
      <c r="H51" s="17"/>
      <c r="I51" s="655"/>
      <c r="J51" s="17"/>
      <c r="K51" s="655"/>
      <c r="L51" s="17"/>
      <c r="M51" s="646"/>
      <c r="N51" s="647"/>
      <c r="O51" s="694"/>
      <c r="P51" s="650">
        <f>Q51+R51</f>
        <v>0</v>
      </c>
      <c r="Q51" s="650">
        <f>IF(AA57&gt;Y57,"1")+IF(Y61&gt;AA61,"1")+IF(AA64&gt;Y64,"1")+IF(Y70&gt;AA70,"1")</f>
        <v>0</v>
      </c>
      <c r="R51" s="650">
        <f>IF(AA57&lt;Y57,"1")+IF(Y61&lt;AA61,"1")+IF(AA64&lt;Y64,"1")+IF(Y70&lt;AA70,"1")</f>
        <v>0</v>
      </c>
      <c r="S51" s="650">
        <v>0</v>
      </c>
      <c r="T51" s="650">
        <v>0</v>
      </c>
      <c r="U51" s="686">
        <f>SUM(F51,H51,J51,L51)</f>
        <v>0</v>
      </c>
      <c r="V51" s="686">
        <f>SUM(F52,H52,J52,L52)</f>
        <v>0</v>
      </c>
      <c r="W51" s="650">
        <f>+U51-V51</f>
        <v>0</v>
      </c>
      <c r="X51" s="688">
        <f>SUM(E51,G51,I51,K51)</f>
        <v>0</v>
      </c>
      <c r="Y51" s="650"/>
      <c r="AA51" s="37"/>
    </row>
    <row r="52" spans="1:28" s="1" customFormat="1" ht="15" hidden="1" customHeight="1" x14ac:dyDescent="0.3">
      <c r="A52" s="692"/>
      <c r="B52" s="60"/>
      <c r="C52" s="509"/>
      <c r="D52" s="510"/>
      <c r="E52" s="654"/>
      <c r="F52" s="17"/>
      <c r="G52" s="656"/>
      <c r="H52" s="17"/>
      <c r="I52" s="656"/>
      <c r="J52" s="17"/>
      <c r="K52" s="656"/>
      <c r="L52" s="17"/>
      <c r="M52" s="648"/>
      <c r="N52" s="649"/>
      <c r="O52" s="695"/>
      <c r="P52" s="651"/>
      <c r="Q52" s="651"/>
      <c r="R52" s="651"/>
      <c r="S52" s="651"/>
      <c r="T52" s="651"/>
      <c r="U52" s="687"/>
      <c r="V52" s="687"/>
      <c r="W52" s="651"/>
      <c r="X52" s="689"/>
      <c r="Y52" s="651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514" t="s">
        <v>114</v>
      </c>
      <c r="B54" s="514"/>
      <c r="C54" s="514"/>
      <c r="D54" s="514"/>
      <c r="E54" s="514"/>
      <c r="F54" s="514"/>
      <c r="G54" s="514"/>
      <c r="H54" s="514"/>
      <c r="I54" s="514"/>
      <c r="J54" s="514"/>
      <c r="K54" s="514"/>
      <c r="L54" s="514"/>
      <c r="M54" s="514"/>
      <c r="N54" s="514"/>
      <c r="O54" s="514"/>
      <c r="P54" s="514"/>
      <c r="Q54" s="514"/>
      <c r="R54" s="514"/>
      <c r="S54" s="514"/>
      <c r="T54" s="514"/>
      <c r="U54" s="514"/>
      <c r="V54" s="514"/>
      <c r="W54" s="514"/>
      <c r="X54" s="514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520" t="s">
        <v>2</v>
      </c>
      <c r="Z55" s="520"/>
      <c r="AA55" s="520"/>
      <c r="AB55" s="520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486" t="s">
        <v>5</v>
      </c>
      <c r="G56" s="487"/>
      <c r="H56" s="487"/>
      <c r="I56" s="487"/>
      <c r="J56" s="487"/>
      <c r="K56" s="487"/>
      <c r="L56" s="487"/>
      <c r="M56" s="487"/>
      <c r="N56" s="488"/>
      <c r="O56" s="476" t="s">
        <v>35</v>
      </c>
      <c r="P56" s="476"/>
      <c r="Q56" s="476"/>
      <c r="R56" s="476"/>
      <c r="S56" s="19"/>
      <c r="T56" s="476" t="s">
        <v>6</v>
      </c>
      <c r="U56" s="476"/>
      <c r="V56" s="476"/>
      <c r="W56" s="476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680">
        <f>C51</f>
        <v>0</v>
      </c>
      <c r="G57" s="681"/>
      <c r="H57" s="681"/>
      <c r="I57" s="681"/>
      <c r="J57" s="681"/>
      <c r="K57" s="681"/>
      <c r="L57" s="681"/>
      <c r="M57" s="681"/>
      <c r="N57" s="682"/>
      <c r="O57" s="665" t="s">
        <v>96</v>
      </c>
      <c r="P57" s="666"/>
      <c r="Q57" s="666"/>
      <c r="R57" s="667"/>
      <c r="S57" s="48"/>
      <c r="T57" s="481">
        <v>44789</v>
      </c>
      <c r="U57" s="482"/>
      <c r="V57" s="482"/>
      <c r="W57" s="483"/>
      <c r="X57" s="43"/>
      <c r="Y57" s="18"/>
      <c r="Z57" s="476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680">
        <f>C47</f>
        <v>0</v>
      </c>
      <c r="G58" s="681"/>
      <c r="H58" s="681"/>
      <c r="I58" s="681"/>
      <c r="J58" s="681"/>
      <c r="K58" s="681"/>
      <c r="L58" s="681"/>
      <c r="M58" s="681"/>
      <c r="N58" s="682"/>
      <c r="O58" s="665" t="s">
        <v>96</v>
      </c>
      <c r="P58" s="666"/>
      <c r="Q58" s="666"/>
      <c r="R58" s="667"/>
      <c r="S58" s="48"/>
      <c r="T58" s="481">
        <v>44790</v>
      </c>
      <c r="U58" s="482"/>
      <c r="V58" s="482"/>
      <c r="W58" s="483"/>
      <c r="X58" s="43"/>
      <c r="Y58" s="18"/>
      <c r="Z58" s="476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473" t="s">
        <v>5</v>
      </c>
      <c r="G59" s="474"/>
      <c r="H59" s="474"/>
      <c r="I59" s="474"/>
      <c r="J59" s="474"/>
      <c r="K59" s="474"/>
      <c r="L59" s="474"/>
      <c r="M59" s="474"/>
      <c r="N59" s="475"/>
      <c r="O59" s="476" t="s">
        <v>35</v>
      </c>
      <c r="P59" s="476"/>
      <c r="Q59" s="476"/>
      <c r="R59" s="476"/>
      <c r="S59" s="32"/>
      <c r="T59" s="683" t="s">
        <v>6</v>
      </c>
      <c r="U59" s="684"/>
      <c r="V59" s="684"/>
      <c r="W59" s="685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680">
        <f>C45</f>
        <v>0</v>
      </c>
      <c r="G60" s="681"/>
      <c r="H60" s="681"/>
      <c r="I60" s="681"/>
      <c r="J60" s="681"/>
      <c r="K60" s="681"/>
      <c r="L60" s="681"/>
      <c r="M60" s="681"/>
      <c r="N60" s="682"/>
      <c r="O60" s="665" t="s">
        <v>96</v>
      </c>
      <c r="P60" s="666"/>
      <c r="Q60" s="666"/>
      <c r="R60" s="667"/>
      <c r="S60" s="48"/>
      <c r="T60" s="481">
        <v>44792</v>
      </c>
      <c r="U60" s="482"/>
      <c r="V60" s="482"/>
      <c r="W60" s="483"/>
      <c r="X60" s="43"/>
      <c r="Y60" s="18"/>
      <c r="Z60" s="503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680">
        <f>C47</f>
        <v>0</v>
      </c>
      <c r="G61" s="681"/>
      <c r="H61" s="681"/>
      <c r="I61" s="681"/>
      <c r="J61" s="681"/>
      <c r="K61" s="681"/>
      <c r="L61" s="681"/>
      <c r="M61" s="681"/>
      <c r="N61" s="682"/>
      <c r="O61" s="665" t="s">
        <v>96</v>
      </c>
      <c r="P61" s="666"/>
      <c r="Q61" s="666"/>
      <c r="R61" s="667"/>
      <c r="S61" s="48"/>
      <c r="T61" s="481">
        <v>44792</v>
      </c>
      <c r="U61" s="482"/>
      <c r="V61" s="482"/>
      <c r="W61" s="483"/>
      <c r="X61" s="43"/>
      <c r="Y61" s="18"/>
      <c r="Z61" s="504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473" t="s">
        <v>5</v>
      </c>
      <c r="G62" s="474"/>
      <c r="H62" s="474"/>
      <c r="I62" s="474"/>
      <c r="J62" s="474"/>
      <c r="K62" s="474"/>
      <c r="L62" s="474"/>
      <c r="M62" s="474"/>
      <c r="N62" s="475"/>
      <c r="O62" s="476" t="s">
        <v>35</v>
      </c>
      <c r="P62" s="476"/>
      <c r="Q62" s="476"/>
      <c r="R62" s="476"/>
      <c r="S62" s="19"/>
      <c r="T62" s="477" t="s">
        <v>6</v>
      </c>
      <c r="U62" s="477"/>
      <c r="V62" s="477"/>
      <c r="W62" s="477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680">
        <f>C43</f>
        <v>0</v>
      </c>
      <c r="G63" s="681"/>
      <c r="H63" s="681"/>
      <c r="I63" s="681"/>
      <c r="J63" s="681"/>
      <c r="K63" s="681"/>
      <c r="L63" s="681"/>
      <c r="M63" s="681"/>
      <c r="N63" s="682"/>
      <c r="O63" s="665" t="s">
        <v>96</v>
      </c>
      <c r="P63" s="666"/>
      <c r="Q63" s="666"/>
      <c r="R63" s="667"/>
      <c r="S63" s="48"/>
      <c r="T63" s="481">
        <v>44796</v>
      </c>
      <c r="U63" s="482"/>
      <c r="V63" s="482"/>
      <c r="W63" s="483"/>
      <c r="X63" s="43"/>
      <c r="Y63" s="18"/>
      <c r="Z63" s="476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680">
        <f>C51</f>
        <v>0</v>
      </c>
      <c r="G64" s="681"/>
      <c r="H64" s="681"/>
      <c r="I64" s="681"/>
      <c r="J64" s="681"/>
      <c r="K64" s="681"/>
      <c r="L64" s="681"/>
      <c r="M64" s="681"/>
      <c r="N64" s="682"/>
      <c r="O64" s="677" t="s">
        <v>96</v>
      </c>
      <c r="P64" s="678"/>
      <c r="Q64" s="678"/>
      <c r="R64" s="679"/>
      <c r="S64" s="50"/>
      <c r="T64" s="481">
        <v>44797</v>
      </c>
      <c r="U64" s="482"/>
      <c r="V64" s="482"/>
      <c r="W64" s="483"/>
      <c r="X64" s="43"/>
      <c r="Y64" s="18"/>
      <c r="Z64" s="476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473" t="s">
        <v>5</v>
      </c>
      <c r="G65" s="474"/>
      <c r="H65" s="474"/>
      <c r="I65" s="474"/>
      <c r="J65" s="474"/>
      <c r="K65" s="474"/>
      <c r="L65" s="474"/>
      <c r="M65" s="474"/>
      <c r="N65" s="475"/>
      <c r="O65" s="476" t="s">
        <v>35</v>
      </c>
      <c r="P65" s="476"/>
      <c r="Q65" s="476"/>
      <c r="R65" s="476"/>
      <c r="S65" s="19"/>
      <c r="T65" s="477" t="s">
        <v>6</v>
      </c>
      <c r="U65" s="477"/>
      <c r="V65" s="477"/>
      <c r="W65" s="477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680">
        <f>C49</f>
        <v>0</v>
      </c>
      <c r="G66" s="681"/>
      <c r="H66" s="681"/>
      <c r="I66" s="681"/>
      <c r="J66" s="681"/>
      <c r="K66" s="681"/>
      <c r="L66" s="681"/>
      <c r="M66" s="681"/>
      <c r="N66" s="682"/>
      <c r="O66" s="665" t="s">
        <v>95</v>
      </c>
      <c r="P66" s="666"/>
      <c r="Q66" s="666"/>
      <c r="R66" s="667"/>
      <c r="S66" s="49"/>
      <c r="T66" s="668">
        <v>44798</v>
      </c>
      <c r="U66" s="668"/>
      <c r="V66" s="668"/>
      <c r="W66" s="668"/>
      <c r="X66" s="43"/>
      <c r="Y66" s="18"/>
      <c r="Z66" s="476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680">
        <f>C47</f>
        <v>0</v>
      </c>
      <c r="G67" s="681"/>
      <c r="H67" s="681"/>
      <c r="I67" s="681"/>
      <c r="J67" s="681"/>
      <c r="K67" s="681"/>
      <c r="L67" s="681"/>
      <c r="M67" s="681"/>
      <c r="N67" s="682"/>
      <c r="O67" s="665" t="s">
        <v>95</v>
      </c>
      <c r="P67" s="666"/>
      <c r="Q67" s="666"/>
      <c r="R67" s="667"/>
      <c r="S67" s="49"/>
      <c r="T67" s="668">
        <v>44798</v>
      </c>
      <c r="U67" s="668"/>
      <c r="V67" s="668"/>
      <c r="W67" s="668"/>
      <c r="X67" s="43"/>
      <c r="Y67" s="18"/>
      <c r="Z67" s="476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473" t="s">
        <v>5</v>
      </c>
      <c r="G68" s="474"/>
      <c r="H68" s="474"/>
      <c r="I68" s="474"/>
      <c r="J68" s="474"/>
      <c r="K68" s="474"/>
      <c r="L68" s="474"/>
      <c r="M68" s="474"/>
      <c r="N68" s="475"/>
      <c r="O68" s="476" t="s">
        <v>35</v>
      </c>
      <c r="P68" s="476"/>
      <c r="Q68" s="476"/>
      <c r="R68" s="476"/>
      <c r="S68" s="19"/>
      <c r="T68" s="477" t="s">
        <v>6</v>
      </c>
      <c r="U68" s="477"/>
      <c r="V68" s="477"/>
      <c r="W68" s="477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664">
        <f>C49</f>
        <v>0</v>
      </c>
      <c r="G69" s="664"/>
      <c r="H69" s="664"/>
      <c r="I69" s="664"/>
      <c r="J69" s="664"/>
      <c r="K69" s="664"/>
      <c r="L69" s="664"/>
      <c r="M69" s="664"/>
      <c r="N69" s="664"/>
      <c r="O69" s="665" t="s">
        <v>95</v>
      </c>
      <c r="P69" s="666"/>
      <c r="Q69" s="666"/>
      <c r="R69" s="667"/>
      <c r="S69" s="49"/>
      <c r="T69" s="668">
        <v>44799</v>
      </c>
      <c r="U69" s="668"/>
      <c r="V69" s="668"/>
      <c r="W69" s="668"/>
      <c r="X69" s="43"/>
      <c r="Y69" s="18"/>
      <c r="Z69" s="476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664">
        <f>C43</f>
        <v>0</v>
      </c>
      <c r="G70" s="664"/>
      <c r="H70" s="664"/>
      <c r="I70" s="664"/>
      <c r="J70" s="664"/>
      <c r="K70" s="664"/>
      <c r="L70" s="664"/>
      <c r="M70" s="664"/>
      <c r="N70" s="664"/>
      <c r="O70" s="677" t="s">
        <v>96</v>
      </c>
      <c r="P70" s="678"/>
      <c r="Q70" s="678"/>
      <c r="R70" s="679"/>
      <c r="S70" s="51"/>
      <c r="T70" s="668">
        <v>44799</v>
      </c>
      <c r="U70" s="668"/>
      <c r="V70" s="668"/>
      <c r="W70" s="668"/>
      <c r="X70" s="43"/>
      <c r="Y70" s="18"/>
      <c r="Z70" s="476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676"/>
      <c r="B72" s="676"/>
      <c r="C72" s="676"/>
      <c r="D72" s="676"/>
      <c r="E72" s="676"/>
      <c r="F72" s="676"/>
      <c r="G72" s="676"/>
      <c r="H72" s="676"/>
      <c r="I72" s="676"/>
      <c r="J72" s="676"/>
      <c r="K72" s="676"/>
      <c r="L72" s="676"/>
      <c r="M72" s="676"/>
      <c r="N72" s="676"/>
      <c r="O72" s="676"/>
      <c r="P72" s="676"/>
      <c r="Q72" s="676"/>
      <c r="R72" s="676"/>
      <c r="S72" s="676"/>
      <c r="T72" s="676"/>
      <c r="U72" s="676"/>
      <c r="V72" s="676"/>
      <c r="W72" s="676"/>
      <c r="X72" s="676"/>
      <c r="Y72" s="80"/>
      <c r="Z72" s="80"/>
      <c r="AA72" s="81"/>
      <c r="AB72" s="80"/>
    </row>
    <row r="73" spans="1:28" s="1" customFormat="1" ht="15" customHeight="1" x14ac:dyDescent="0.3">
      <c r="A73" s="669" t="s">
        <v>12</v>
      </c>
      <c r="B73" s="61"/>
      <c r="C73" s="79" t="s">
        <v>0</v>
      </c>
      <c r="D73" s="79"/>
      <c r="E73" s="670">
        <v>1</v>
      </c>
      <c r="F73" s="670"/>
      <c r="G73" s="670">
        <v>2</v>
      </c>
      <c r="H73" s="670"/>
      <c r="I73" s="670">
        <v>3</v>
      </c>
      <c r="J73" s="670"/>
      <c r="K73" s="670">
        <v>4</v>
      </c>
      <c r="L73" s="671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669"/>
      <c r="B74" s="505">
        <v>1</v>
      </c>
      <c r="C74" s="661"/>
      <c r="D74" s="661"/>
      <c r="E74" s="527"/>
      <c r="F74" s="528"/>
      <c r="G74" s="662"/>
      <c r="H74" s="31"/>
      <c r="I74" s="655"/>
      <c r="J74" s="17"/>
      <c r="K74" s="655"/>
      <c r="L74" s="17"/>
      <c r="M74" s="45"/>
      <c r="N74" s="34"/>
      <c r="O74" s="533">
        <f>P74+Q74</f>
        <v>0</v>
      </c>
      <c r="P74" s="650">
        <f>IF(Y86&gt;AA86,"1")+IF(Y90&gt;AA90,"1")+IF(AA93&gt;Y93,"1")</f>
        <v>0</v>
      </c>
      <c r="Q74" s="650">
        <f>IF(Y86&lt;AA86,"1")+IF(Y90&lt;AA90,"1")+IF(AA93&lt;Y93,"1")</f>
        <v>0</v>
      </c>
      <c r="R74" s="533">
        <v>0</v>
      </c>
      <c r="S74" s="650">
        <v>0</v>
      </c>
      <c r="T74" s="642">
        <f>SUM(H74,J74,L74)</f>
        <v>0</v>
      </c>
      <c r="U74" s="642">
        <f>SUM(H75,J75,L75)</f>
        <v>0</v>
      </c>
      <c r="V74" s="642">
        <f>+T74-U74</f>
        <v>0</v>
      </c>
      <c r="W74" s="643">
        <f>SUM(G74,I74,K74)</f>
        <v>0</v>
      </c>
      <c r="X74" s="533"/>
      <c r="Y74" s="639"/>
      <c r="Z74" s="639"/>
      <c r="AA74" s="645"/>
      <c r="AB74" s="639"/>
    </row>
    <row r="75" spans="1:28" s="1" customFormat="1" ht="17.25" customHeight="1" x14ac:dyDescent="0.3">
      <c r="A75" s="669"/>
      <c r="B75" s="506"/>
      <c r="C75" s="661"/>
      <c r="D75" s="661"/>
      <c r="E75" s="529"/>
      <c r="F75" s="530"/>
      <c r="G75" s="663"/>
      <c r="H75" s="31"/>
      <c r="I75" s="656"/>
      <c r="J75" s="17"/>
      <c r="K75" s="656"/>
      <c r="L75" s="17"/>
      <c r="M75" s="45"/>
      <c r="N75" s="34"/>
      <c r="O75" s="533"/>
      <c r="P75" s="651"/>
      <c r="Q75" s="651"/>
      <c r="R75" s="533"/>
      <c r="S75" s="651"/>
      <c r="T75" s="533"/>
      <c r="U75" s="533"/>
      <c r="V75" s="533"/>
      <c r="W75" s="643"/>
      <c r="X75" s="533"/>
      <c r="Y75" s="639"/>
      <c r="Z75" s="639"/>
      <c r="AA75" s="645"/>
      <c r="AB75" s="639"/>
    </row>
    <row r="76" spans="1:28" s="1" customFormat="1" ht="15" customHeight="1" x14ac:dyDescent="0.3">
      <c r="A76" s="669"/>
      <c r="B76" s="505">
        <v>2</v>
      </c>
      <c r="C76" s="652"/>
      <c r="D76" s="652"/>
      <c r="E76" s="653"/>
      <c r="F76" s="17"/>
      <c r="G76" s="646"/>
      <c r="H76" s="647"/>
      <c r="I76" s="655"/>
      <c r="J76" s="17"/>
      <c r="K76" s="655"/>
      <c r="L76" s="17"/>
      <c r="M76" s="45"/>
      <c r="N76" s="34"/>
      <c r="O76" s="533">
        <f t="shared" ref="O76" si="0">P76+Q76</f>
        <v>0</v>
      </c>
      <c r="P76" s="650">
        <f>IF(Y87&gt;AA87,"1")+IF(AA90&gt;Y90,"1")+IF(Y92&gt;AA92,"1")</f>
        <v>0</v>
      </c>
      <c r="Q76" s="650">
        <f>IF(Y87&lt;AA87,"1")+IF(AA90&lt;Y90,"1")+IF(Y92&lt;AA92,"1")</f>
        <v>0</v>
      </c>
      <c r="R76" s="533">
        <v>0</v>
      </c>
      <c r="S76" s="650">
        <v>0</v>
      </c>
      <c r="T76" s="642">
        <f>SUM(F76,J76,L76)</f>
        <v>0</v>
      </c>
      <c r="U76" s="642">
        <f>SUM(F77,J77,L77)</f>
        <v>0</v>
      </c>
      <c r="V76" s="642">
        <f>+T76-U76</f>
        <v>0</v>
      </c>
      <c r="W76" s="643">
        <f>SUM(E76,I76,K76)</f>
        <v>0</v>
      </c>
      <c r="X76" s="533"/>
      <c r="Y76" s="639"/>
      <c r="Z76" s="639"/>
      <c r="AA76" s="645"/>
      <c r="AB76" s="639"/>
    </row>
    <row r="77" spans="1:28" s="1" customFormat="1" ht="15" customHeight="1" x14ac:dyDescent="0.3">
      <c r="A77" s="669"/>
      <c r="B77" s="506"/>
      <c r="C77" s="652"/>
      <c r="D77" s="652"/>
      <c r="E77" s="654"/>
      <c r="F77" s="17"/>
      <c r="G77" s="648"/>
      <c r="H77" s="649"/>
      <c r="I77" s="656"/>
      <c r="J77" s="17"/>
      <c r="K77" s="656"/>
      <c r="L77" s="17"/>
      <c r="M77" s="45"/>
      <c r="N77" s="34"/>
      <c r="O77" s="533"/>
      <c r="P77" s="651"/>
      <c r="Q77" s="651"/>
      <c r="R77" s="533"/>
      <c r="S77" s="651"/>
      <c r="T77" s="533"/>
      <c r="U77" s="533"/>
      <c r="V77" s="533"/>
      <c r="W77" s="643"/>
      <c r="X77" s="533"/>
      <c r="Y77" s="639"/>
      <c r="Z77" s="639"/>
      <c r="AA77" s="645"/>
      <c r="AB77" s="639"/>
    </row>
    <row r="78" spans="1:28" s="1" customFormat="1" ht="15" customHeight="1" x14ac:dyDescent="0.3">
      <c r="A78" s="669"/>
      <c r="B78" s="505">
        <v>3</v>
      </c>
      <c r="C78" s="652"/>
      <c r="D78" s="652"/>
      <c r="E78" s="653"/>
      <c r="F78" s="17"/>
      <c r="G78" s="655"/>
      <c r="H78" s="17"/>
      <c r="I78" s="646"/>
      <c r="J78" s="647"/>
      <c r="K78" s="655"/>
      <c r="L78" s="17"/>
      <c r="M78" s="45"/>
      <c r="N78" s="34"/>
      <c r="O78" s="533">
        <f t="shared" ref="O78" si="1">P78+Q78</f>
        <v>0</v>
      </c>
      <c r="P78" s="650">
        <f>IF(AA87&gt;Y87,"1")+IF(AA89&gt;Y89,"1")+IF(AA93&gt;Y93,"1")</f>
        <v>0</v>
      </c>
      <c r="Q78" s="650">
        <f>IF(AA87&lt;Y87,"1")+IF(AA89&lt;Y89,"1")+IF(AA93&lt;Y93,"1")</f>
        <v>0</v>
      </c>
      <c r="R78" s="533">
        <v>0</v>
      </c>
      <c r="S78" s="650">
        <v>0</v>
      </c>
      <c r="T78" s="642">
        <f>SUM(F78,H78,L78)</f>
        <v>0</v>
      </c>
      <c r="U78" s="642">
        <f>SUM(F79,H79,L79)</f>
        <v>0</v>
      </c>
      <c r="V78" s="642">
        <f>+T78-U78</f>
        <v>0</v>
      </c>
      <c r="W78" s="643">
        <f>SUM(E78,G78,K78)</f>
        <v>0</v>
      </c>
      <c r="X78" s="533"/>
      <c r="Y78" s="639"/>
      <c r="Z78" s="639"/>
      <c r="AA78" s="645"/>
      <c r="AB78" s="639"/>
    </row>
    <row r="79" spans="1:28" s="1" customFormat="1" ht="15" customHeight="1" x14ac:dyDescent="0.3">
      <c r="A79" s="669"/>
      <c r="B79" s="506"/>
      <c r="C79" s="652"/>
      <c r="D79" s="652"/>
      <c r="E79" s="654"/>
      <c r="F79" s="17"/>
      <c r="G79" s="656"/>
      <c r="H79" s="17"/>
      <c r="I79" s="648"/>
      <c r="J79" s="649"/>
      <c r="K79" s="656"/>
      <c r="L79" s="17"/>
      <c r="M79" s="45"/>
      <c r="N79" s="34"/>
      <c r="O79" s="533"/>
      <c r="P79" s="651"/>
      <c r="Q79" s="651"/>
      <c r="R79" s="533"/>
      <c r="S79" s="651"/>
      <c r="T79" s="533"/>
      <c r="U79" s="533"/>
      <c r="V79" s="533"/>
      <c r="W79" s="643"/>
      <c r="X79" s="533"/>
      <c r="Y79" s="639"/>
      <c r="Z79" s="639"/>
      <c r="AA79" s="645"/>
      <c r="AB79" s="639"/>
    </row>
    <row r="80" spans="1:28" s="1" customFormat="1" ht="15" hidden="1" customHeight="1" x14ac:dyDescent="0.3">
      <c r="A80" s="669"/>
      <c r="B80" s="505">
        <v>4</v>
      </c>
      <c r="C80" s="652"/>
      <c r="D80" s="652"/>
      <c r="E80" s="653"/>
      <c r="F80" s="17"/>
      <c r="G80" s="655"/>
      <c r="H80" s="17"/>
      <c r="I80" s="655"/>
      <c r="J80" s="17"/>
      <c r="K80" s="646"/>
      <c r="L80" s="647"/>
      <c r="M80" s="45"/>
      <c r="N80" s="34"/>
      <c r="O80" s="533">
        <f t="shared" ref="O80" si="2">P80+Q80</f>
        <v>0</v>
      </c>
      <c r="P80" s="650">
        <f>IF(AA86&gt;Y86,"1")+IF(Y89&gt;AA89,"1")+IF(AA92&gt;Y92,"1")</f>
        <v>0</v>
      </c>
      <c r="Q80" s="650">
        <f>IF(AA86&lt;Y86,"1")+IF(Y89&lt;AA89,"1")+IF(AA92&lt;Y92,"1")</f>
        <v>0</v>
      </c>
      <c r="R80" s="533">
        <v>0</v>
      </c>
      <c r="S80" s="650">
        <v>0</v>
      </c>
      <c r="T80" s="642">
        <f>SUM(F80,H80,J80)</f>
        <v>0</v>
      </c>
      <c r="U80" s="642">
        <f>SUM(F81,H81,J81)</f>
        <v>0</v>
      </c>
      <c r="V80" s="642">
        <f>+T80-U80</f>
        <v>0</v>
      </c>
      <c r="W80" s="643">
        <f>SUM(E80,G80,I80)</f>
        <v>0</v>
      </c>
      <c r="X80" s="644"/>
      <c r="Y80" s="639"/>
      <c r="Z80" s="639"/>
      <c r="AA80" s="645"/>
      <c r="AB80" s="639"/>
    </row>
    <row r="81" spans="1:28" s="1" customFormat="1" ht="15" hidden="1" customHeight="1" x14ac:dyDescent="0.3">
      <c r="A81" s="669"/>
      <c r="B81" s="506"/>
      <c r="C81" s="652"/>
      <c r="D81" s="652"/>
      <c r="E81" s="654"/>
      <c r="F81" s="17"/>
      <c r="G81" s="656"/>
      <c r="H81" s="17"/>
      <c r="I81" s="656"/>
      <c r="J81" s="17"/>
      <c r="K81" s="648"/>
      <c r="L81" s="649"/>
      <c r="M81" s="45"/>
      <c r="N81" s="34"/>
      <c r="O81" s="533"/>
      <c r="P81" s="651"/>
      <c r="Q81" s="651"/>
      <c r="R81" s="533"/>
      <c r="S81" s="651"/>
      <c r="T81" s="533"/>
      <c r="U81" s="533"/>
      <c r="V81" s="533"/>
      <c r="W81" s="643"/>
      <c r="X81" s="644"/>
      <c r="Y81" s="639"/>
      <c r="Z81" s="639"/>
      <c r="AA81" s="645"/>
      <c r="AB81" s="639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514" t="s">
        <v>113</v>
      </c>
      <c r="B83" s="514"/>
      <c r="C83" s="514"/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  <c r="O83" s="514"/>
      <c r="P83" s="514"/>
      <c r="Q83" s="514"/>
      <c r="R83" s="514"/>
      <c r="S83" s="514"/>
      <c r="T83" s="514"/>
      <c r="U83" s="514"/>
      <c r="V83" s="514"/>
      <c r="W83" s="514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640" t="s">
        <v>2</v>
      </c>
      <c r="Y84" s="640"/>
      <c r="Z84" s="640"/>
      <c r="AA84" s="640"/>
      <c r="AB84" s="520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476" t="s">
        <v>5</v>
      </c>
      <c r="G85" s="476"/>
      <c r="H85" s="476"/>
      <c r="I85" s="476"/>
      <c r="J85" s="476"/>
      <c r="K85" s="476"/>
      <c r="L85" s="476"/>
      <c r="M85" s="19"/>
      <c r="N85" s="19"/>
      <c r="O85" s="476" t="s">
        <v>35</v>
      </c>
      <c r="P85" s="476"/>
      <c r="Q85" s="476"/>
      <c r="R85" s="476"/>
      <c r="S85" s="19"/>
      <c r="T85" s="476" t="s">
        <v>6</v>
      </c>
      <c r="U85" s="476"/>
      <c r="V85" s="476"/>
      <c r="W85" s="476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672">
        <f>C80</f>
        <v>0</v>
      </c>
      <c r="G86" s="672"/>
      <c r="H86" s="672"/>
      <c r="I86" s="672"/>
      <c r="J86" s="672"/>
      <c r="K86" s="672"/>
      <c r="L86" s="672"/>
      <c r="M86" s="74"/>
      <c r="N86" s="44"/>
      <c r="O86" s="665" t="s">
        <v>96</v>
      </c>
      <c r="P86" s="666"/>
      <c r="Q86" s="666"/>
      <c r="R86" s="667"/>
      <c r="S86" s="48"/>
      <c r="T86" s="481">
        <v>44790</v>
      </c>
      <c r="U86" s="482"/>
      <c r="V86" s="482"/>
      <c r="W86" s="483"/>
      <c r="X86" s="41"/>
      <c r="Y86" s="35"/>
      <c r="Z86" s="636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672">
        <f>C78</f>
        <v>0</v>
      </c>
      <c r="G87" s="672"/>
      <c r="H87" s="672"/>
      <c r="I87" s="672"/>
      <c r="J87" s="672"/>
      <c r="K87" s="672"/>
      <c r="L87" s="672"/>
      <c r="M87" s="74"/>
      <c r="N87" s="44"/>
      <c r="O87" s="665" t="s">
        <v>96</v>
      </c>
      <c r="P87" s="666"/>
      <c r="Q87" s="666"/>
      <c r="R87" s="667"/>
      <c r="S87" s="48"/>
      <c r="T87" s="481">
        <v>44790</v>
      </c>
      <c r="U87" s="482"/>
      <c r="V87" s="482"/>
      <c r="W87" s="483"/>
      <c r="X87" s="41"/>
      <c r="Y87" s="35"/>
      <c r="Z87" s="636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641" t="s">
        <v>5</v>
      </c>
      <c r="G88" s="641"/>
      <c r="H88" s="641"/>
      <c r="I88" s="641"/>
      <c r="J88" s="641"/>
      <c r="K88" s="641"/>
      <c r="L88" s="641"/>
      <c r="M88" s="19"/>
      <c r="N88" s="19"/>
      <c r="O88" s="476" t="s">
        <v>35</v>
      </c>
      <c r="P88" s="476"/>
      <c r="Q88" s="476"/>
      <c r="R88" s="476"/>
      <c r="S88" s="19"/>
      <c r="T88" s="477" t="s">
        <v>6</v>
      </c>
      <c r="U88" s="477"/>
      <c r="V88" s="477"/>
      <c r="W88" s="477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664">
        <f>C78</f>
        <v>0</v>
      </c>
      <c r="G89" s="664"/>
      <c r="H89" s="664"/>
      <c r="I89" s="664"/>
      <c r="J89" s="664"/>
      <c r="K89" s="664"/>
      <c r="L89" s="664"/>
      <c r="M89" s="44"/>
      <c r="N89" s="44"/>
      <c r="O89" s="665" t="s">
        <v>95</v>
      </c>
      <c r="P89" s="666"/>
      <c r="Q89" s="666"/>
      <c r="R89" s="667"/>
      <c r="S89" s="49"/>
      <c r="T89" s="668">
        <v>44795</v>
      </c>
      <c r="U89" s="668"/>
      <c r="V89" s="668"/>
      <c r="W89" s="668"/>
      <c r="X89" s="41"/>
      <c r="Y89" s="35"/>
      <c r="Z89" s="636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664">
        <f>C76</f>
        <v>0</v>
      </c>
      <c r="G90" s="664"/>
      <c r="H90" s="664"/>
      <c r="I90" s="664"/>
      <c r="J90" s="664"/>
      <c r="K90" s="664"/>
      <c r="L90" s="664"/>
      <c r="M90" s="44"/>
      <c r="N90" s="44"/>
      <c r="O90" s="665" t="s">
        <v>95</v>
      </c>
      <c r="P90" s="666"/>
      <c r="Q90" s="666"/>
      <c r="R90" s="667"/>
      <c r="S90" s="49"/>
      <c r="T90" s="668">
        <v>44795</v>
      </c>
      <c r="U90" s="668"/>
      <c r="V90" s="668"/>
      <c r="W90" s="668"/>
      <c r="X90" s="41"/>
      <c r="Y90" s="35"/>
      <c r="Z90" s="636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641" t="s">
        <v>5</v>
      </c>
      <c r="G91" s="641"/>
      <c r="H91" s="641"/>
      <c r="I91" s="641"/>
      <c r="J91" s="641"/>
      <c r="K91" s="641"/>
      <c r="L91" s="641"/>
      <c r="M91" s="19"/>
      <c r="N91" s="19"/>
      <c r="O91" s="476" t="s">
        <v>97</v>
      </c>
      <c r="P91" s="476"/>
      <c r="Q91" s="476"/>
      <c r="R91" s="476"/>
      <c r="S91" s="19"/>
      <c r="T91" s="477" t="s">
        <v>6</v>
      </c>
      <c r="U91" s="477"/>
      <c r="V91" s="477"/>
      <c r="W91" s="477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631">
        <f>C80</f>
        <v>0</v>
      </c>
      <c r="G92" s="631"/>
      <c r="H92" s="631"/>
      <c r="I92" s="631"/>
      <c r="J92" s="631"/>
      <c r="K92" s="631"/>
      <c r="L92" s="631"/>
      <c r="M92" s="71"/>
      <c r="N92" s="71"/>
      <c r="O92" s="673" t="s">
        <v>96</v>
      </c>
      <c r="P92" s="674"/>
      <c r="Q92" s="674"/>
      <c r="R92" s="675"/>
      <c r="S92" s="78"/>
      <c r="T92" s="633">
        <v>44790</v>
      </c>
      <c r="U92" s="634"/>
      <c r="V92" s="634"/>
      <c r="W92" s="635"/>
      <c r="X92" s="41"/>
      <c r="Y92" s="35"/>
      <c r="Z92" s="636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637">
        <f>C74</f>
        <v>0</v>
      </c>
      <c r="G93" s="637"/>
      <c r="H93" s="637"/>
      <c r="I93" s="637"/>
      <c r="J93" s="637"/>
      <c r="K93" s="637"/>
      <c r="L93" s="637"/>
      <c r="M93" s="73"/>
      <c r="N93" s="44"/>
      <c r="O93" s="638" t="s">
        <v>96</v>
      </c>
      <c r="P93" s="638"/>
      <c r="Q93" s="638"/>
      <c r="R93" s="638"/>
      <c r="S93" s="76"/>
      <c r="T93" s="481">
        <v>44797</v>
      </c>
      <c r="U93" s="482"/>
      <c r="V93" s="482"/>
      <c r="W93" s="483"/>
      <c r="X93" s="41"/>
      <c r="Y93" s="35"/>
      <c r="Z93" s="636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514" t="s">
        <v>112</v>
      </c>
      <c r="B96" s="514"/>
      <c r="C96" s="514"/>
      <c r="D96" s="514"/>
      <c r="E96" s="514"/>
      <c r="F96" s="514"/>
      <c r="G96" s="514"/>
      <c r="H96" s="514"/>
      <c r="I96" s="514"/>
      <c r="J96" s="514"/>
      <c r="K96" s="514"/>
      <c r="L96" s="514"/>
      <c r="M96" s="514"/>
      <c r="N96" s="514"/>
      <c r="O96" s="514"/>
      <c r="P96" s="514"/>
      <c r="Q96" s="514"/>
      <c r="R96" s="514"/>
      <c r="S96" s="514"/>
      <c r="T96" s="514"/>
      <c r="U96" s="514"/>
      <c r="V96" s="514"/>
      <c r="W96" s="514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669" t="s">
        <v>12</v>
      </c>
      <c r="B98" s="61"/>
      <c r="C98" s="79" t="s">
        <v>0</v>
      </c>
      <c r="D98" s="79"/>
      <c r="E98" s="670">
        <v>1</v>
      </c>
      <c r="F98" s="670"/>
      <c r="G98" s="670">
        <v>2</v>
      </c>
      <c r="H98" s="670"/>
      <c r="I98" s="670">
        <v>3</v>
      </c>
      <c r="J98" s="670"/>
      <c r="K98" s="670"/>
      <c r="L98" s="671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669"/>
      <c r="B99" s="505">
        <v>1</v>
      </c>
      <c r="C99" s="661"/>
      <c r="D99" s="661"/>
      <c r="E99" s="527"/>
      <c r="F99" s="528"/>
      <c r="G99" s="662"/>
      <c r="H99" s="31"/>
      <c r="I99" s="655"/>
      <c r="J99" s="17"/>
      <c r="K99" s="657"/>
      <c r="L99" s="658"/>
      <c r="M99" s="45"/>
      <c r="N99" s="34"/>
      <c r="O99" s="533">
        <f>P99+Q99</f>
        <v>0</v>
      </c>
      <c r="P99" s="650">
        <f>IF(Y111&gt;AA111,"1")+IF(Y115&gt;AA115,"1")+IF(AA118&gt;Y118,"1")</f>
        <v>0</v>
      </c>
      <c r="Q99" s="650">
        <f>IF(Y111&lt;AA111,"1")+IF(Y115&lt;AA115,"1")+IF(AA118&lt;Y118,"1")</f>
        <v>0</v>
      </c>
      <c r="R99" s="533">
        <v>0</v>
      </c>
      <c r="S99" s="650">
        <v>0</v>
      </c>
      <c r="T99" s="642">
        <f>SUM(H99,J99,L99)</f>
        <v>0</v>
      </c>
      <c r="U99" s="642">
        <f>SUM(H100,J100,L100)</f>
        <v>0</v>
      </c>
      <c r="V99" s="642">
        <f>+T99-U99</f>
        <v>0</v>
      </c>
      <c r="W99" s="643">
        <f>SUM(G99,I99,K99)</f>
        <v>0</v>
      </c>
      <c r="X99" s="533"/>
      <c r="Y99" s="639"/>
      <c r="Z99" s="639"/>
      <c r="AA99" s="645"/>
      <c r="AB99" s="639"/>
    </row>
    <row r="100" spans="1:28" s="1" customFormat="1" ht="17.25" hidden="1" customHeight="1" x14ac:dyDescent="0.3">
      <c r="A100" s="669"/>
      <c r="B100" s="506"/>
      <c r="C100" s="661"/>
      <c r="D100" s="661"/>
      <c r="E100" s="529"/>
      <c r="F100" s="530"/>
      <c r="G100" s="663"/>
      <c r="H100" s="31"/>
      <c r="I100" s="656"/>
      <c r="J100" s="17"/>
      <c r="K100" s="659"/>
      <c r="L100" s="660"/>
      <c r="M100" s="45"/>
      <c r="N100" s="34"/>
      <c r="O100" s="533"/>
      <c r="P100" s="651"/>
      <c r="Q100" s="651"/>
      <c r="R100" s="533"/>
      <c r="S100" s="651"/>
      <c r="T100" s="533"/>
      <c r="U100" s="533"/>
      <c r="V100" s="533"/>
      <c r="W100" s="643"/>
      <c r="X100" s="533"/>
      <c r="Y100" s="639"/>
      <c r="Z100" s="639"/>
      <c r="AA100" s="645"/>
      <c r="AB100" s="639"/>
    </row>
    <row r="101" spans="1:28" s="1" customFormat="1" ht="15" hidden="1" customHeight="1" x14ac:dyDescent="0.3">
      <c r="A101" s="669"/>
      <c r="B101" s="505">
        <v>2</v>
      </c>
      <c r="C101" s="652"/>
      <c r="D101" s="652"/>
      <c r="E101" s="653"/>
      <c r="F101" s="17"/>
      <c r="G101" s="646"/>
      <c r="H101" s="647"/>
      <c r="I101" s="655"/>
      <c r="J101" s="17"/>
      <c r="K101" s="657"/>
      <c r="L101" s="658"/>
      <c r="M101" s="45"/>
      <c r="N101" s="34"/>
      <c r="O101" s="533">
        <f t="shared" ref="O101" si="3">P101+Q101</f>
        <v>0</v>
      </c>
      <c r="P101" s="650">
        <f>IF(Y112&gt;AA112,"1")+IF(AA115&gt;Y115,"1")+IF(Y117&gt;AA117,"1")</f>
        <v>0</v>
      </c>
      <c r="Q101" s="650">
        <f>IF(Y112&lt;AA112,"1")+IF(AA115&lt;Y115,"1")+IF(Y117&lt;AA117,"1")</f>
        <v>0</v>
      </c>
      <c r="R101" s="533">
        <v>0</v>
      </c>
      <c r="S101" s="650">
        <v>0</v>
      </c>
      <c r="T101" s="642">
        <f>SUM(F101,J101,L101)</f>
        <v>0</v>
      </c>
      <c r="U101" s="642">
        <f>SUM(F102,J102,L102)</f>
        <v>0</v>
      </c>
      <c r="V101" s="642">
        <f>+T101-U101</f>
        <v>0</v>
      </c>
      <c r="W101" s="643">
        <f>SUM(E101,I101,K101)</f>
        <v>0</v>
      </c>
      <c r="X101" s="533"/>
      <c r="Y101" s="639"/>
      <c r="Z101" s="639"/>
      <c r="AA101" s="645"/>
      <c r="AB101" s="639"/>
    </row>
    <row r="102" spans="1:28" s="1" customFormat="1" ht="15" hidden="1" customHeight="1" x14ac:dyDescent="0.3">
      <c r="A102" s="669"/>
      <c r="B102" s="506"/>
      <c r="C102" s="652"/>
      <c r="D102" s="652"/>
      <c r="E102" s="654"/>
      <c r="F102" s="17"/>
      <c r="G102" s="648"/>
      <c r="H102" s="649"/>
      <c r="I102" s="656"/>
      <c r="J102" s="17"/>
      <c r="K102" s="659"/>
      <c r="L102" s="660"/>
      <c r="M102" s="45"/>
      <c r="N102" s="34"/>
      <c r="O102" s="533"/>
      <c r="P102" s="651"/>
      <c r="Q102" s="651"/>
      <c r="R102" s="533"/>
      <c r="S102" s="651"/>
      <c r="T102" s="533"/>
      <c r="U102" s="533"/>
      <c r="V102" s="533"/>
      <c r="W102" s="643"/>
      <c r="X102" s="533"/>
      <c r="Y102" s="639"/>
      <c r="Z102" s="639"/>
      <c r="AA102" s="645"/>
      <c r="AB102" s="639"/>
    </row>
    <row r="103" spans="1:28" s="1" customFormat="1" ht="15" hidden="1" customHeight="1" x14ac:dyDescent="0.3">
      <c r="A103" s="669"/>
      <c r="B103" s="505">
        <v>3</v>
      </c>
      <c r="C103" s="652"/>
      <c r="D103" s="652"/>
      <c r="E103" s="653"/>
      <c r="F103" s="17"/>
      <c r="G103" s="655"/>
      <c r="H103" s="17"/>
      <c r="I103" s="646"/>
      <c r="J103" s="647"/>
      <c r="K103" s="657"/>
      <c r="L103" s="658"/>
      <c r="M103" s="45"/>
      <c r="N103" s="34"/>
      <c r="O103" s="533">
        <f t="shared" ref="O103" si="4">P103+Q103</f>
        <v>0</v>
      </c>
      <c r="P103" s="650">
        <f>IF(AA112&gt;Y112,"1")+IF(AA114&gt;Y114,"1")+IF(AA118&gt;Y118,"1")</f>
        <v>0</v>
      </c>
      <c r="Q103" s="650">
        <f>IF(AA112&lt;Y112,"1")+IF(AA114&lt;Y114,"1")+IF(AA118&lt;Y118,"1")</f>
        <v>0</v>
      </c>
      <c r="R103" s="533">
        <v>0</v>
      </c>
      <c r="S103" s="650">
        <v>0</v>
      </c>
      <c r="T103" s="642">
        <f>SUM(F103,H103,L103)</f>
        <v>0</v>
      </c>
      <c r="U103" s="642">
        <f>SUM(F104,H104,L104)</f>
        <v>0</v>
      </c>
      <c r="V103" s="642">
        <f>+T103-U103</f>
        <v>0</v>
      </c>
      <c r="W103" s="643">
        <f>SUM(E103,G103,K103)</f>
        <v>0</v>
      </c>
      <c r="X103" s="533"/>
      <c r="Y103" s="639"/>
      <c r="Z103" s="639"/>
      <c r="AA103" s="645"/>
      <c r="AB103" s="639"/>
    </row>
    <row r="104" spans="1:28" s="1" customFormat="1" ht="15" hidden="1" customHeight="1" x14ac:dyDescent="0.3">
      <c r="A104" s="669"/>
      <c r="B104" s="506"/>
      <c r="C104" s="652"/>
      <c r="D104" s="652"/>
      <c r="E104" s="654"/>
      <c r="F104" s="17"/>
      <c r="G104" s="656"/>
      <c r="H104" s="17"/>
      <c r="I104" s="648"/>
      <c r="J104" s="649"/>
      <c r="K104" s="659"/>
      <c r="L104" s="660"/>
      <c r="M104" s="45"/>
      <c r="N104" s="34"/>
      <c r="O104" s="533"/>
      <c r="P104" s="651"/>
      <c r="Q104" s="651"/>
      <c r="R104" s="533"/>
      <c r="S104" s="651"/>
      <c r="T104" s="533"/>
      <c r="U104" s="533"/>
      <c r="V104" s="533"/>
      <c r="W104" s="643"/>
      <c r="X104" s="533"/>
      <c r="Y104" s="639"/>
      <c r="Z104" s="639"/>
      <c r="AA104" s="645"/>
      <c r="AB104" s="639"/>
    </row>
    <row r="105" spans="1:28" s="1" customFormat="1" ht="15" hidden="1" customHeight="1" x14ac:dyDescent="0.3">
      <c r="A105" s="669"/>
      <c r="B105" s="505">
        <v>4</v>
      </c>
      <c r="C105" s="652"/>
      <c r="D105" s="652"/>
      <c r="E105" s="653"/>
      <c r="F105" s="17"/>
      <c r="G105" s="655"/>
      <c r="H105" s="17"/>
      <c r="I105" s="655"/>
      <c r="J105" s="17"/>
      <c r="K105" s="646"/>
      <c r="L105" s="647"/>
      <c r="M105" s="45"/>
      <c r="N105" s="34"/>
      <c r="O105" s="533">
        <f t="shared" ref="O105" si="5">P105+Q105</f>
        <v>0</v>
      </c>
      <c r="P105" s="650">
        <f>IF(AA111&gt;Y111,"1")+IF(Y114&gt;AA114,"1")+IF(AA117&gt;Y117,"1")</f>
        <v>0</v>
      </c>
      <c r="Q105" s="650">
        <f>IF(AA111&lt;Y111,"1")+IF(Y114&lt;AA114,"1")+IF(AA117&lt;Y117,"1")</f>
        <v>0</v>
      </c>
      <c r="R105" s="533">
        <v>0</v>
      </c>
      <c r="S105" s="650">
        <v>0</v>
      </c>
      <c r="T105" s="642">
        <f>SUM(F105,H105,J105)</f>
        <v>0</v>
      </c>
      <c r="U105" s="642">
        <f>SUM(F106,H106,J106)</f>
        <v>0</v>
      </c>
      <c r="V105" s="642">
        <f>+T105-U105</f>
        <v>0</v>
      </c>
      <c r="W105" s="643">
        <f>SUM(E105,G105,I105)</f>
        <v>0</v>
      </c>
      <c r="X105" s="644"/>
      <c r="Y105" s="639"/>
      <c r="Z105" s="639"/>
      <c r="AA105" s="645"/>
      <c r="AB105" s="639"/>
    </row>
    <row r="106" spans="1:28" s="1" customFormat="1" ht="15" hidden="1" customHeight="1" x14ac:dyDescent="0.3">
      <c r="A106" s="669"/>
      <c r="B106" s="506"/>
      <c r="C106" s="652"/>
      <c r="D106" s="652"/>
      <c r="E106" s="654"/>
      <c r="F106" s="17"/>
      <c r="G106" s="656"/>
      <c r="H106" s="17"/>
      <c r="I106" s="656"/>
      <c r="J106" s="17"/>
      <c r="K106" s="648"/>
      <c r="L106" s="649"/>
      <c r="M106" s="45"/>
      <c r="N106" s="34"/>
      <c r="O106" s="533"/>
      <c r="P106" s="651"/>
      <c r="Q106" s="651"/>
      <c r="R106" s="533"/>
      <c r="S106" s="651"/>
      <c r="T106" s="533"/>
      <c r="U106" s="533"/>
      <c r="V106" s="533"/>
      <c r="W106" s="643"/>
      <c r="X106" s="644"/>
      <c r="Y106" s="639"/>
      <c r="Z106" s="639"/>
      <c r="AA106" s="645"/>
      <c r="AB106" s="639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514" t="s">
        <v>113</v>
      </c>
      <c r="B108" s="514"/>
      <c r="C108" s="514"/>
      <c r="D108" s="514"/>
      <c r="E108" s="514"/>
      <c r="F108" s="514"/>
      <c r="G108" s="514"/>
      <c r="H108" s="514"/>
      <c r="I108" s="514"/>
      <c r="J108" s="514"/>
      <c r="K108" s="514"/>
      <c r="L108" s="514"/>
      <c r="M108" s="514"/>
      <c r="N108" s="514"/>
      <c r="O108" s="514"/>
      <c r="P108" s="514"/>
      <c r="Q108" s="514"/>
      <c r="R108" s="514"/>
      <c r="S108" s="514"/>
      <c r="T108" s="514"/>
      <c r="U108" s="514"/>
      <c r="V108" s="514"/>
      <c r="W108" s="514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640" t="s">
        <v>2</v>
      </c>
      <c r="Y109" s="640"/>
      <c r="Z109" s="640"/>
      <c r="AA109" s="640"/>
      <c r="AB109" s="520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476" t="s">
        <v>5</v>
      </c>
      <c r="G110" s="476"/>
      <c r="H110" s="476"/>
      <c r="I110" s="476"/>
      <c r="J110" s="476"/>
      <c r="K110" s="476"/>
      <c r="L110" s="476"/>
      <c r="M110" s="19"/>
      <c r="N110" s="19"/>
      <c r="O110" s="476" t="s">
        <v>35</v>
      </c>
      <c r="P110" s="476"/>
      <c r="Q110" s="476"/>
      <c r="R110" s="476"/>
      <c r="S110" s="19"/>
      <c r="T110" s="476" t="s">
        <v>6</v>
      </c>
      <c r="U110" s="476"/>
      <c r="V110" s="476"/>
      <c r="W110" s="476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672">
        <f>C105</f>
        <v>0</v>
      </c>
      <c r="G111" s="672"/>
      <c r="H111" s="672"/>
      <c r="I111" s="672"/>
      <c r="J111" s="672"/>
      <c r="K111" s="672"/>
      <c r="L111" s="672"/>
      <c r="M111" s="74"/>
      <c r="N111" s="44"/>
      <c r="O111" s="665" t="s">
        <v>96</v>
      </c>
      <c r="P111" s="666"/>
      <c r="Q111" s="666"/>
      <c r="R111" s="667"/>
      <c r="S111" s="48"/>
      <c r="T111" s="481">
        <v>44790</v>
      </c>
      <c r="U111" s="482"/>
      <c r="V111" s="482"/>
      <c r="W111" s="483"/>
      <c r="X111" s="41"/>
      <c r="Y111" s="35"/>
      <c r="Z111" s="636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672">
        <f>C103</f>
        <v>0</v>
      </c>
      <c r="G112" s="672"/>
      <c r="H112" s="672"/>
      <c r="I112" s="672"/>
      <c r="J112" s="672"/>
      <c r="K112" s="672"/>
      <c r="L112" s="672"/>
      <c r="M112" s="74"/>
      <c r="N112" s="44"/>
      <c r="O112" s="665" t="s">
        <v>96</v>
      </c>
      <c r="P112" s="666"/>
      <c r="Q112" s="666"/>
      <c r="R112" s="667"/>
      <c r="S112" s="48"/>
      <c r="T112" s="481">
        <v>44790</v>
      </c>
      <c r="U112" s="482"/>
      <c r="V112" s="482"/>
      <c r="W112" s="483"/>
      <c r="X112" s="41"/>
      <c r="Y112" s="35"/>
      <c r="Z112" s="636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641" t="s">
        <v>5</v>
      </c>
      <c r="G113" s="641"/>
      <c r="H113" s="641"/>
      <c r="I113" s="641"/>
      <c r="J113" s="641"/>
      <c r="K113" s="641"/>
      <c r="L113" s="641"/>
      <c r="M113" s="19"/>
      <c r="N113" s="19"/>
      <c r="O113" s="476" t="s">
        <v>35</v>
      </c>
      <c r="P113" s="476"/>
      <c r="Q113" s="476"/>
      <c r="R113" s="476"/>
      <c r="S113" s="19"/>
      <c r="T113" s="477" t="s">
        <v>6</v>
      </c>
      <c r="U113" s="477"/>
      <c r="V113" s="477"/>
      <c r="W113" s="477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664">
        <f>C103</f>
        <v>0</v>
      </c>
      <c r="G114" s="664"/>
      <c r="H114" s="664"/>
      <c r="I114" s="664"/>
      <c r="J114" s="664"/>
      <c r="K114" s="664"/>
      <c r="L114" s="664"/>
      <c r="M114" s="44"/>
      <c r="N114" s="44"/>
      <c r="O114" s="665" t="s">
        <v>95</v>
      </c>
      <c r="P114" s="666"/>
      <c r="Q114" s="666"/>
      <c r="R114" s="667"/>
      <c r="S114" s="49"/>
      <c r="T114" s="668">
        <v>44795</v>
      </c>
      <c r="U114" s="668"/>
      <c r="V114" s="668"/>
      <c r="W114" s="668"/>
      <c r="X114" s="41"/>
      <c r="Y114" s="35"/>
      <c r="Z114" s="636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664">
        <f>C101</f>
        <v>0</v>
      </c>
      <c r="G115" s="664"/>
      <c r="H115" s="664"/>
      <c r="I115" s="664"/>
      <c r="J115" s="664"/>
      <c r="K115" s="664"/>
      <c r="L115" s="664"/>
      <c r="M115" s="44"/>
      <c r="N115" s="44"/>
      <c r="O115" s="665" t="s">
        <v>95</v>
      </c>
      <c r="P115" s="666"/>
      <c r="Q115" s="666"/>
      <c r="R115" s="667"/>
      <c r="S115" s="49"/>
      <c r="T115" s="668">
        <v>44795</v>
      </c>
      <c r="U115" s="668"/>
      <c r="V115" s="668"/>
      <c r="W115" s="668"/>
      <c r="X115" s="41"/>
      <c r="Y115" s="35"/>
      <c r="Z115" s="636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641" t="s">
        <v>5</v>
      </c>
      <c r="G116" s="641"/>
      <c r="H116" s="641"/>
      <c r="I116" s="641"/>
      <c r="J116" s="641"/>
      <c r="K116" s="641"/>
      <c r="L116" s="641"/>
      <c r="M116" s="19"/>
      <c r="N116" s="19"/>
      <c r="O116" s="476" t="s">
        <v>97</v>
      </c>
      <c r="P116" s="476"/>
      <c r="Q116" s="476"/>
      <c r="R116" s="476"/>
      <c r="S116" s="19"/>
      <c r="T116" s="477" t="s">
        <v>6</v>
      </c>
      <c r="U116" s="477"/>
      <c r="V116" s="477"/>
      <c r="W116" s="477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631">
        <f>C105</f>
        <v>0</v>
      </c>
      <c r="G117" s="631"/>
      <c r="H117" s="631"/>
      <c r="I117" s="631"/>
      <c r="J117" s="631"/>
      <c r="K117" s="631"/>
      <c r="L117" s="631"/>
      <c r="M117" s="71"/>
      <c r="N117" s="71"/>
      <c r="O117" s="632" t="s">
        <v>96</v>
      </c>
      <c r="P117" s="632"/>
      <c r="Q117" s="632"/>
      <c r="R117" s="632"/>
      <c r="S117" s="83"/>
      <c r="T117" s="633">
        <v>44790</v>
      </c>
      <c r="U117" s="634"/>
      <c r="V117" s="634"/>
      <c r="W117" s="635"/>
      <c r="X117" s="41"/>
      <c r="Y117" s="35"/>
      <c r="Z117" s="636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637">
        <f>C99</f>
        <v>0</v>
      </c>
      <c r="G118" s="637"/>
      <c r="H118" s="637"/>
      <c r="I118" s="637"/>
      <c r="J118" s="637"/>
      <c r="K118" s="637"/>
      <c r="L118" s="637"/>
      <c r="M118" s="73"/>
      <c r="N118" s="44"/>
      <c r="O118" s="638" t="s">
        <v>96</v>
      </c>
      <c r="P118" s="638"/>
      <c r="Q118" s="638"/>
      <c r="R118" s="638"/>
      <c r="S118" s="76"/>
      <c r="T118" s="481">
        <v>44797</v>
      </c>
      <c r="U118" s="482"/>
      <c r="V118" s="482"/>
      <c r="W118" s="483"/>
      <c r="X118" s="41"/>
      <c r="Y118" s="35"/>
      <c r="Z118" s="636"/>
      <c r="AA118" s="41"/>
      <c r="AB118" s="53"/>
    </row>
  </sheetData>
  <mergeCells count="530"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702" t="s">
        <v>56</v>
      </c>
      <c r="E2" s="702"/>
      <c r="F2" s="702"/>
      <c r="G2" s="702"/>
      <c r="H2" s="702"/>
      <c r="I2" s="702"/>
    </row>
    <row r="3" spans="1:9" ht="15.75" thickBot="1" x14ac:dyDescent="0.3">
      <c r="A3" s="703" t="s">
        <v>39</v>
      </c>
      <c r="B3" s="703"/>
    </row>
    <row r="4" spans="1:9" ht="15.75" thickBot="1" x14ac:dyDescent="0.3">
      <c r="A4" s="11">
        <v>1</v>
      </c>
      <c r="B4" s="16" t="s">
        <v>40</v>
      </c>
      <c r="C4" t="s">
        <v>54</v>
      </c>
      <c r="D4" s="704" t="s">
        <v>10</v>
      </c>
      <c r="E4" s="705"/>
      <c r="G4" s="706" t="s">
        <v>11</v>
      </c>
      <c r="H4" s="707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rgb="FF0070C0"/>
  </sheetPr>
  <dimension ref="A1:AM48"/>
  <sheetViews>
    <sheetView tabSelected="1" zoomScale="60" zoomScaleNormal="60" workbookViewId="0">
      <selection activeCell="A10" sqref="A10:L10"/>
    </sheetView>
  </sheetViews>
  <sheetFormatPr baseColWidth="10" defaultRowHeight="15.75" x14ac:dyDescent="0.25"/>
  <cols>
    <col min="1" max="1" width="14.42578125" style="243" bestFit="1" customWidth="1"/>
    <col min="2" max="2" width="11.140625" style="243" customWidth="1"/>
    <col min="3" max="3" width="33.28515625" style="243" customWidth="1"/>
    <col min="4" max="4" width="8.140625" style="243" customWidth="1"/>
    <col min="5" max="5" width="36.85546875" style="243" customWidth="1"/>
    <col min="6" max="6" width="11.42578125" style="243"/>
    <col min="7" max="7" width="19.7109375" style="243" customWidth="1"/>
    <col min="8" max="8" width="26.5703125" style="243" customWidth="1"/>
    <col min="9" max="9" width="19.7109375" style="243" customWidth="1"/>
    <col min="10" max="10" width="14.7109375" style="243" customWidth="1"/>
    <col min="11" max="11" width="11.42578125" style="243"/>
    <col min="12" max="12" width="16.5703125" style="243" customWidth="1"/>
    <col min="13" max="16" width="11.42578125" style="243"/>
    <col min="17" max="17" width="28.42578125" style="243" customWidth="1"/>
    <col min="18" max="18" width="11.42578125" style="243"/>
    <col min="19" max="19" width="22.42578125" style="243" bestFit="1" customWidth="1"/>
    <col min="20" max="21" width="11.42578125" style="243"/>
    <col min="22" max="22" width="14.140625" style="243" bestFit="1" customWidth="1"/>
    <col min="23" max="23" width="8.85546875" style="243" customWidth="1"/>
    <col min="24" max="24" width="11.42578125" style="243"/>
    <col min="25" max="25" width="9.5703125" style="243" customWidth="1"/>
    <col min="26" max="26" width="11.42578125" style="243"/>
    <col min="27" max="27" width="7.85546875" style="243" customWidth="1"/>
    <col min="28" max="28" width="8.5703125" style="243" customWidth="1"/>
    <col min="29" max="30" width="11.42578125" style="243"/>
    <col min="31" max="31" width="14.140625" style="243" bestFit="1" customWidth="1"/>
    <col min="32" max="33" width="11.42578125" style="243"/>
    <col min="34" max="34" width="22.42578125" style="243" bestFit="1" customWidth="1"/>
    <col min="35" max="35" width="11.42578125" style="243"/>
    <col min="36" max="36" width="27.28515625" style="243" customWidth="1"/>
    <col min="37" max="16384" width="11.42578125" style="243"/>
  </cols>
  <sheetData>
    <row r="1" spans="1:39" ht="16.5" thickBot="1" x14ac:dyDescent="0.3"/>
    <row r="2" spans="1:39" ht="15.75" customHeight="1" x14ac:dyDescent="0.25">
      <c r="A2" s="438"/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40"/>
    </row>
    <row r="3" spans="1:39" ht="15.75" customHeight="1" x14ac:dyDescent="0.25">
      <c r="A3" s="441"/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3"/>
    </row>
    <row r="4" spans="1:39" ht="15.75" customHeight="1" x14ac:dyDescent="0.25">
      <c r="A4" s="441"/>
      <c r="B4" s="442"/>
      <c r="C4" s="442"/>
      <c r="D4" s="442"/>
      <c r="E4" s="442"/>
      <c r="F4" s="442"/>
      <c r="G4" s="442"/>
      <c r="H4" s="442"/>
      <c r="I4" s="442"/>
      <c r="J4" s="442"/>
      <c r="K4" s="442"/>
      <c r="L4" s="443"/>
    </row>
    <row r="5" spans="1:39" ht="15" customHeight="1" x14ac:dyDescent="0.25">
      <c r="A5" s="441"/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3"/>
    </row>
    <row r="6" spans="1:39" ht="15" customHeight="1" x14ac:dyDescent="0.25">
      <c r="A6" s="441"/>
      <c r="B6" s="442"/>
      <c r="C6" s="442"/>
      <c r="D6" s="442"/>
      <c r="E6" s="442"/>
      <c r="F6" s="442"/>
      <c r="G6" s="442"/>
      <c r="H6" s="442"/>
      <c r="I6" s="442"/>
      <c r="J6" s="442"/>
      <c r="K6" s="442"/>
      <c r="L6" s="443"/>
    </row>
    <row r="7" spans="1:39" ht="15" customHeight="1" x14ac:dyDescent="0.25">
      <c r="A7" s="441"/>
      <c r="B7" s="442"/>
      <c r="C7" s="442"/>
      <c r="D7" s="442"/>
      <c r="E7" s="442"/>
      <c r="F7" s="442"/>
      <c r="G7" s="442"/>
      <c r="H7" s="442"/>
      <c r="I7" s="442"/>
      <c r="J7" s="442"/>
      <c r="K7" s="442"/>
      <c r="L7" s="443"/>
    </row>
    <row r="8" spans="1:39" ht="15" customHeight="1" thickBot="1" x14ac:dyDescent="0.3">
      <c r="A8" s="441"/>
      <c r="B8" s="442"/>
      <c r="C8" s="442"/>
      <c r="D8" s="442"/>
      <c r="E8" s="442"/>
      <c r="F8" s="442"/>
      <c r="G8" s="442"/>
      <c r="H8" s="442"/>
      <c r="I8" s="442"/>
      <c r="J8" s="442"/>
      <c r="K8" s="442"/>
      <c r="L8" s="443"/>
    </row>
    <row r="9" spans="1:39" ht="33" customHeight="1" thickBot="1" x14ac:dyDescent="0.3">
      <c r="A9" s="456" t="s">
        <v>608</v>
      </c>
      <c r="B9" s="457"/>
      <c r="C9" s="457"/>
      <c r="D9" s="457"/>
      <c r="E9" s="457"/>
      <c r="F9" s="457"/>
      <c r="G9" s="458"/>
      <c r="H9" s="450" t="s">
        <v>609</v>
      </c>
      <c r="I9" s="451"/>
      <c r="J9" s="451"/>
      <c r="K9" s="451"/>
      <c r="L9" s="452"/>
    </row>
    <row r="10" spans="1:39" ht="33" customHeight="1" thickBot="1" x14ac:dyDescent="0.3">
      <c r="A10" s="444" t="s">
        <v>502</v>
      </c>
      <c r="B10" s="445"/>
      <c r="C10" s="445"/>
      <c r="D10" s="445"/>
      <c r="E10" s="445"/>
      <c r="F10" s="445"/>
      <c r="G10" s="445"/>
      <c r="H10" s="445"/>
      <c r="I10" s="445"/>
      <c r="J10" s="445"/>
      <c r="K10" s="445"/>
      <c r="L10" s="446"/>
    </row>
    <row r="11" spans="1:39" ht="33" customHeight="1" thickBot="1" x14ac:dyDescent="0.3">
      <c r="A11" s="447"/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9"/>
      <c r="Q11" s="299" t="s">
        <v>151</v>
      </c>
      <c r="R11" s="300"/>
      <c r="S11" s="453" t="s">
        <v>152</v>
      </c>
      <c r="T11" s="454"/>
      <c r="U11" s="293"/>
      <c r="V11" s="453" t="s">
        <v>153</v>
      </c>
      <c r="W11" s="454"/>
      <c r="X11" s="293"/>
      <c r="Y11" s="459" t="s">
        <v>154</v>
      </c>
      <c r="Z11" s="460"/>
      <c r="AA11" s="460"/>
      <c r="AB11" s="461"/>
      <c r="AC11" s="293"/>
      <c r="AD11" s="293"/>
      <c r="AE11" s="453" t="s">
        <v>153</v>
      </c>
      <c r="AF11" s="454"/>
      <c r="AG11" s="293"/>
      <c r="AH11" s="301" t="s">
        <v>152</v>
      </c>
      <c r="AI11" s="293"/>
      <c r="AJ11" s="453" t="s">
        <v>151</v>
      </c>
      <c r="AK11" s="454"/>
    </row>
    <row r="12" spans="1:39" ht="33" customHeight="1" thickBot="1" x14ac:dyDescent="0.3">
      <c r="A12" s="444" t="s">
        <v>503</v>
      </c>
      <c r="B12" s="445"/>
      <c r="C12" s="445"/>
      <c r="D12" s="445"/>
      <c r="E12" s="445"/>
      <c r="F12" s="445"/>
      <c r="G12" s="445"/>
      <c r="H12" s="445"/>
      <c r="I12" s="445"/>
      <c r="J12" s="445"/>
      <c r="K12" s="445"/>
      <c r="L12" s="446"/>
    </row>
    <row r="13" spans="1:39" ht="46.5" customHeight="1" thickBot="1" x14ac:dyDescent="0.3">
      <c r="A13" s="462"/>
      <c r="B13" s="463"/>
      <c r="C13" s="463"/>
      <c r="D13" s="463"/>
      <c r="E13" s="463"/>
      <c r="F13" s="463"/>
      <c r="G13" s="463"/>
      <c r="H13" s="463"/>
      <c r="I13" s="463"/>
      <c r="J13" s="395" t="s">
        <v>2</v>
      </c>
      <c r="K13" s="396"/>
      <c r="L13" s="397"/>
      <c r="Q13" s="294" t="s">
        <v>146</v>
      </c>
      <c r="AJ13" s="297" t="s">
        <v>85</v>
      </c>
    </row>
    <row r="14" spans="1:39" ht="33" customHeight="1" thickBot="1" x14ac:dyDescent="0.3">
      <c r="A14" s="214" t="s">
        <v>3</v>
      </c>
      <c r="B14" s="215" t="s">
        <v>504</v>
      </c>
      <c r="C14" s="216" t="s">
        <v>4</v>
      </c>
      <c r="D14" s="215" t="s">
        <v>9</v>
      </c>
      <c r="E14" s="217" t="s">
        <v>5</v>
      </c>
      <c r="F14" s="432" t="s">
        <v>35</v>
      </c>
      <c r="G14" s="433"/>
      <c r="H14" s="215" t="s">
        <v>505</v>
      </c>
      <c r="I14" s="217" t="s">
        <v>6</v>
      </c>
      <c r="J14" s="216" t="s">
        <v>4</v>
      </c>
      <c r="K14" s="216" t="s">
        <v>9</v>
      </c>
      <c r="L14" s="216" t="s">
        <v>5</v>
      </c>
      <c r="Q14" s="246" t="s">
        <v>157</v>
      </c>
      <c r="S14" s="245"/>
      <c r="AH14" s="245"/>
      <c r="AJ14" s="247" t="s">
        <v>158</v>
      </c>
    </row>
    <row r="15" spans="1:39" ht="33" customHeight="1" thickBot="1" x14ac:dyDescent="0.3">
      <c r="A15" s="218" t="s">
        <v>179</v>
      </c>
      <c r="B15" s="219">
        <v>1</v>
      </c>
      <c r="C15" s="220" t="s">
        <v>146</v>
      </c>
      <c r="D15" s="221" t="s">
        <v>9</v>
      </c>
      <c r="E15" s="309" t="s">
        <v>139</v>
      </c>
      <c r="F15" s="400" t="s">
        <v>506</v>
      </c>
      <c r="G15" s="401"/>
      <c r="H15" s="223" t="s">
        <v>507</v>
      </c>
      <c r="I15" s="224">
        <v>45181</v>
      </c>
      <c r="J15" s="302" t="s">
        <v>563</v>
      </c>
      <c r="K15" s="434" t="s">
        <v>9</v>
      </c>
      <c r="L15" s="303" t="s">
        <v>562</v>
      </c>
      <c r="N15" s="407" t="s">
        <v>508</v>
      </c>
      <c r="O15" s="408"/>
      <c r="P15" s="248"/>
      <c r="Q15" s="249"/>
      <c r="R15" s="250"/>
      <c r="S15" s="424" t="s">
        <v>139</v>
      </c>
      <c r="T15" s="252"/>
      <c r="AG15" s="253"/>
      <c r="AH15" s="420" t="s">
        <v>31</v>
      </c>
      <c r="AI15" s="250"/>
      <c r="AJ15" s="254"/>
      <c r="AL15" s="407" t="s">
        <v>509</v>
      </c>
      <c r="AM15" s="408"/>
    </row>
    <row r="16" spans="1:39" ht="40.5" customHeight="1" thickTop="1" thickBot="1" x14ac:dyDescent="0.3">
      <c r="A16" s="227" t="s">
        <v>176</v>
      </c>
      <c r="B16" s="228">
        <v>2</v>
      </c>
      <c r="C16" s="229" t="s">
        <v>85</v>
      </c>
      <c r="D16" s="230" t="s">
        <v>9</v>
      </c>
      <c r="E16" s="310" t="s">
        <v>31</v>
      </c>
      <c r="F16" s="402" t="s">
        <v>506</v>
      </c>
      <c r="G16" s="403"/>
      <c r="H16" s="232" t="s">
        <v>507</v>
      </c>
      <c r="I16" s="233">
        <v>45181</v>
      </c>
      <c r="J16" s="302">
        <v>0</v>
      </c>
      <c r="K16" s="435"/>
      <c r="L16" s="302">
        <v>2</v>
      </c>
      <c r="N16" s="409"/>
      <c r="O16" s="410"/>
      <c r="Q16" s="307" t="s">
        <v>554</v>
      </c>
      <c r="R16" s="251"/>
      <c r="S16" s="425"/>
      <c r="T16" s="251"/>
      <c r="AF16" s="255"/>
      <c r="AG16" s="256"/>
      <c r="AH16" s="421"/>
      <c r="AI16" s="251"/>
      <c r="AJ16" s="308" t="s">
        <v>31</v>
      </c>
      <c r="AK16" s="257"/>
      <c r="AL16" s="409"/>
      <c r="AM16" s="410"/>
    </row>
    <row r="17" spans="1:39" ht="33" customHeight="1" thickBot="1" x14ac:dyDescent="0.3">
      <c r="A17" s="214" t="s">
        <v>3</v>
      </c>
      <c r="B17" s="215" t="s">
        <v>504</v>
      </c>
      <c r="C17" s="216" t="s">
        <v>4</v>
      </c>
      <c r="D17" s="215" t="s">
        <v>9</v>
      </c>
      <c r="E17" s="217" t="s">
        <v>5</v>
      </c>
      <c r="F17" s="432" t="s">
        <v>35</v>
      </c>
      <c r="G17" s="433"/>
      <c r="H17" s="215" t="s">
        <v>505</v>
      </c>
      <c r="I17" s="217" t="s">
        <v>6</v>
      </c>
      <c r="J17" s="216" t="s">
        <v>4</v>
      </c>
      <c r="K17" s="216" t="s">
        <v>9</v>
      </c>
      <c r="L17" s="216" t="s">
        <v>5</v>
      </c>
      <c r="N17" s="293"/>
      <c r="O17" s="293"/>
      <c r="Q17" s="247" t="s">
        <v>159</v>
      </c>
      <c r="T17" s="255"/>
      <c r="AF17" s="255"/>
      <c r="AI17" s="255"/>
      <c r="AJ17" s="246" t="s">
        <v>160</v>
      </c>
      <c r="AL17" s="293"/>
      <c r="AM17" s="293"/>
    </row>
    <row r="18" spans="1:39" ht="33" customHeight="1" thickBot="1" x14ac:dyDescent="0.3">
      <c r="A18" s="227" t="s">
        <v>179</v>
      </c>
      <c r="B18" s="234">
        <v>3</v>
      </c>
      <c r="C18" s="347" t="s">
        <v>93</v>
      </c>
      <c r="D18" s="221" t="s">
        <v>9</v>
      </c>
      <c r="E18" s="222" t="s">
        <v>89</v>
      </c>
      <c r="F18" s="400" t="s">
        <v>506</v>
      </c>
      <c r="G18" s="401"/>
      <c r="H18" s="235" t="s">
        <v>507</v>
      </c>
      <c r="I18" s="236">
        <v>45182</v>
      </c>
      <c r="J18" s="302">
        <v>3</v>
      </c>
      <c r="K18" s="436" t="s">
        <v>9</v>
      </c>
      <c r="L18" s="302">
        <v>1</v>
      </c>
      <c r="N18" s="293"/>
      <c r="O18" s="293"/>
      <c r="S18" s="422">
        <v>45187</v>
      </c>
      <c r="T18" s="255"/>
      <c r="U18" s="252"/>
      <c r="V18" s="411" t="s">
        <v>175</v>
      </c>
      <c r="W18" s="252"/>
      <c r="AD18" s="245"/>
      <c r="AE18" s="420" t="s">
        <v>175</v>
      </c>
      <c r="AF18" s="250"/>
      <c r="AH18" s="422">
        <v>45188</v>
      </c>
      <c r="AJ18" s="258"/>
      <c r="AL18" s="293"/>
      <c r="AM18" s="293"/>
    </row>
    <row r="19" spans="1:39" ht="40.5" customHeight="1" thickBot="1" x14ac:dyDescent="0.3">
      <c r="A19" s="227" t="s">
        <v>307</v>
      </c>
      <c r="B19" s="234">
        <v>4</v>
      </c>
      <c r="C19" s="346" t="s">
        <v>129</v>
      </c>
      <c r="D19" s="230" t="s">
        <v>9</v>
      </c>
      <c r="E19" s="231" t="s">
        <v>546</v>
      </c>
      <c r="F19" s="402" t="s">
        <v>506</v>
      </c>
      <c r="G19" s="403"/>
      <c r="H19" s="235" t="s">
        <v>507</v>
      </c>
      <c r="I19" s="237">
        <v>45182</v>
      </c>
      <c r="J19" s="302" t="s">
        <v>576</v>
      </c>
      <c r="K19" s="437"/>
      <c r="L19" s="302" t="s">
        <v>577</v>
      </c>
      <c r="N19" s="293"/>
      <c r="O19" s="293"/>
      <c r="Q19" s="389" t="s">
        <v>555</v>
      </c>
      <c r="S19" s="423"/>
      <c r="T19" s="255"/>
      <c r="V19" s="412"/>
      <c r="W19" s="251"/>
      <c r="AC19" s="255"/>
      <c r="AE19" s="421"/>
      <c r="AF19" s="251"/>
      <c r="AH19" s="423"/>
      <c r="AJ19" s="389" t="s">
        <v>129</v>
      </c>
      <c r="AL19" s="293"/>
      <c r="AM19" s="293"/>
    </row>
    <row r="20" spans="1:39" ht="33" customHeight="1" thickBot="1" x14ac:dyDescent="0.3">
      <c r="A20" s="214" t="s">
        <v>3</v>
      </c>
      <c r="B20" s="215" t="s">
        <v>504</v>
      </c>
      <c r="C20" s="216" t="s">
        <v>4</v>
      </c>
      <c r="D20" s="215" t="s">
        <v>9</v>
      </c>
      <c r="E20" s="217" t="s">
        <v>5</v>
      </c>
      <c r="F20" s="432" t="s">
        <v>35</v>
      </c>
      <c r="G20" s="433"/>
      <c r="H20" s="215" t="s">
        <v>505</v>
      </c>
      <c r="I20" s="217" t="s">
        <v>6</v>
      </c>
      <c r="J20" s="216" t="s">
        <v>4</v>
      </c>
      <c r="K20" s="216" t="s">
        <v>9</v>
      </c>
      <c r="L20" s="216" t="s">
        <v>5</v>
      </c>
      <c r="N20" s="293"/>
      <c r="O20" s="293"/>
      <c r="Q20" s="247" t="s">
        <v>161</v>
      </c>
      <c r="S20" s="245"/>
      <c r="T20" s="255"/>
      <c r="W20" s="255"/>
      <c r="AC20" s="255"/>
      <c r="AF20" s="255"/>
      <c r="AH20" s="245"/>
      <c r="AI20" s="255"/>
      <c r="AJ20" s="247" t="s">
        <v>162</v>
      </c>
      <c r="AL20" s="293"/>
      <c r="AM20" s="293"/>
    </row>
    <row r="21" spans="1:39" ht="33" customHeight="1" thickBot="1" x14ac:dyDescent="0.3">
      <c r="A21" s="227" t="s">
        <v>307</v>
      </c>
      <c r="B21" s="234">
        <v>5</v>
      </c>
      <c r="C21" s="220" t="s">
        <v>140</v>
      </c>
      <c r="D21" s="221" t="s">
        <v>9</v>
      </c>
      <c r="E21" s="309" t="s">
        <v>547</v>
      </c>
      <c r="F21" s="400" t="s">
        <v>506</v>
      </c>
      <c r="G21" s="401"/>
      <c r="H21" s="235" t="s">
        <v>507</v>
      </c>
      <c r="I21" s="236">
        <v>45183</v>
      </c>
      <c r="J21" s="302" t="s">
        <v>583</v>
      </c>
      <c r="K21" s="434" t="s">
        <v>9</v>
      </c>
      <c r="L21" s="302" t="s">
        <v>584</v>
      </c>
      <c r="N21" s="407" t="s">
        <v>510</v>
      </c>
      <c r="O21" s="408"/>
      <c r="Q21" s="249"/>
      <c r="R21" s="250"/>
      <c r="S21" s="424" t="s">
        <v>93</v>
      </c>
      <c r="T21" s="250"/>
      <c r="W21" s="255"/>
      <c r="X21" s="250"/>
      <c r="Y21" s="426" t="s">
        <v>154</v>
      </c>
      <c r="Z21" s="427"/>
      <c r="AA21" s="427"/>
      <c r="AB21" s="428"/>
      <c r="AC21" s="253"/>
      <c r="AF21" s="255"/>
      <c r="AG21" s="250"/>
      <c r="AH21" s="420" t="s">
        <v>129</v>
      </c>
      <c r="AI21" s="250"/>
      <c r="AJ21" s="259"/>
      <c r="AK21" s="260"/>
      <c r="AL21" s="407" t="s">
        <v>511</v>
      </c>
      <c r="AM21" s="408"/>
    </row>
    <row r="22" spans="1:39" ht="44.25" customHeight="1" thickTop="1" thickBot="1" x14ac:dyDescent="0.3">
      <c r="A22" s="238" t="s">
        <v>176</v>
      </c>
      <c r="B22" s="239">
        <v>6</v>
      </c>
      <c r="C22" s="240" t="s">
        <v>92</v>
      </c>
      <c r="D22" s="241" t="s">
        <v>9</v>
      </c>
      <c r="E22" s="367" t="s">
        <v>258</v>
      </c>
      <c r="F22" s="402" t="s">
        <v>506</v>
      </c>
      <c r="G22" s="403"/>
      <c r="H22" s="242" t="s">
        <v>507</v>
      </c>
      <c r="I22" s="237">
        <v>45183</v>
      </c>
      <c r="J22" s="302">
        <v>1</v>
      </c>
      <c r="K22" s="435"/>
      <c r="L22" s="302">
        <v>2</v>
      </c>
      <c r="N22" s="409"/>
      <c r="O22" s="410"/>
      <c r="P22" s="261"/>
      <c r="Q22" s="295" t="s">
        <v>89</v>
      </c>
      <c r="R22" s="251"/>
      <c r="S22" s="425"/>
      <c r="W22" s="255"/>
      <c r="X22" s="251"/>
      <c r="Y22" s="429"/>
      <c r="Z22" s="430"/>
      <c r="AA22" s="430"/>
      <c r="AB22" s="431"/>
      <c r="AC22" s="255"/>
      <c r="AG22" s="256"/>
      <c r="AH22" s="421"/>
      <c r="AI22" s="251"/>
      <c r="AJ22" s="298" t="s">
        <v>137</v>
      </c>
      <c r="AK22" s="257"/>
      <c r="AL22" s="409"/>
      <c r="AM22" s="410"/>
    </row>
    <row r="23" spans="1:39" ht="33" customHeight="1" thickBot="1" x14ac:dyDescent="0.3">
      <c r="A23" s="214" t="s">
        <v>3</v>
      </c>
      <c r="B23" s="215" t="s">
        <v>504</v>
      </c>
      <c r="C23" s="216" t="s">
        <v>4</v>
      </c>
      <c r="D23" s="215" t="s">
        <v>9</v>
      </c>
      <c r="E23" s="217" t="s">
        <v>5</v>
      </c>
      <c r="F23" s="432" t="s">
        <v>35</v>
      </c>
      <c r="G23" s="433"/>
      <c r="H23" s="215" t="s">
        <v>505</v>
      </c>
      <c r="I23" s="217" t="s">
        <v>6</v>
      </c>
      <c r="J23" s="217" t="s">
        <v>4</v>
      </c>
      <c r="K23" s="216" t="s">
        <v>9</v>
      </c>
      <c r="L23" s="216" t="s">
        <v>5</v>
      </c>
      <c r="N23" s="293"/>
      <c r="O23" s="293"/>
      <c r="Q23" s="247" t="s">
        <v>163</v>
      </c>
      <c r="W23" s="255"/>
      <c r="AC23" s="255"/>
      <c r="AJ23" s="247" t="s">
        <v>164</v>
      </c>
      <c r="AL23" s="293"/>
      <c r="AM23" s="293"/>
    </row>
    <row r="24" spans="1:39" ht="33" customHeight="1" thickBot="1" x14ac:dyDescent="0.3">
      <c r="A24" s="227" t="s">
        <v>179</v>
      </c>
      <c r="B24" s="234">
        <v>7</v>
      </c>
      <c r="C24" s="347" t="s">
        <v>79</v>
      </c>
      <c r="D24" s="221" t="s">
        <v>9</v>
      </c>
      <c r="E24" s="222" t="s">
        <v>125</v>
      </c>
      <c r="F24" s="400" t="s">
        <v>506</v>
      </c>
      <c r="G24" s="401"/>
      <c r="H24" s="235" t="s">
        <v>507</v>
      </c>
      <c r="I24" s="236">
        <v>45184</v>
      </c>
      <c r="J24" s="302">
        <v>3</v>
      </c>
      <c r="K24" s="434" t="s">
        <v>9</v>
      </c>
      <c r="L24" s="712">
        <v>0</v>
      </c>
      <c r="N24" s="293"/>
      <c r="O24" s="293"/>
      <c r="W24" s="255"/>
      <c r="AD24" s="262"/>
      <c r="AL24" s="293"/>
      <c r="AM24" s="293"/>
    </row>
    <row r="25" spans="1:39" ht="33" customHeight="1" thickBot="1" x14ac:dyDescent="0.3">
      <c r="A25" s="238" t="s">
        <v>307</v>
      </c>
      <c r="B25" s="239">
        <v>8</v>
      </c>
      <c r="C25" s="240" t="s">
        <v>43</v>
      </c>
      <c r="D25" s="241" t="s">
        <v>9</v>
      </c>
      <c r="E25" s="367" t="s">
        <v>83</v>
      </c>
      <c r="F25" s="402" t="s">
        <v>506</v>
      </c>
      <c r="G25" s="403"/>
      <c r="H25" s="242" t="s">
        <v>507</v>
      </c>
      <c r="I25" s="237">
        <v>45184</v>
      </c>
      <c r="J25" s="302">
        <v>3</v>
      </c>
      <c r="K25" s="435"/>
      <c r="L25" s="302">
        <v>7</v>
      </c>
      <c r="N25" s="293"/>
      <c r="O25" s="293"/>
      <c r="Q25" s="296" t="s">
        <v>556</v>
      </c>
      <c r="W25" s="255"/>
      <c r="AD25" s="262"/>
      <c r="AJ25" s="296" t="s">
        <v>92</v>
      </c>
      <c r="AL25" s="293"/>
      <c r="AM25" s="293"/>
    </row>
    <row r="26" spans="1:39" ht="45.75" customHeight="1" thickBot="1" x14ac:dyDescent="0.3">
      <c r="A26" s="390" t="s">
        <v>512</v>
      </c>
      <c r="B26" s="391"/>
      <c r="C26" s="391"/>
      <c r="D26" s="391"/>
      <c r="E26" s="391"/>
      <c r="F26" s="391"/>
      <c r="G26" s="391"/>
      <c r="H26" s="391"/>
      <c r="I26" s="391"/>
      <c r="J26" s="391"/>
      <c r="K26" s="391"/>
      <c r="L26" s="392"/>
      <c r="N26" s="293"/>
      <c r="O26" s="293"/>
      <c r="Q26" s="247" t="s">
        <v>165</v>
      </c>
      <c r="S26" s="245"/>
      <c r="W26" s="255"/>
      <c r="AC26" s="255"/>
      <c r="AH26" s="245"/>
      <c r="AJ26" s="247" t="s">
        <v>166</v>
      </c>
      <c r="AL26" s="293"/>
      <c r="AM26" s="293"/>
    </row>
    <row r="27" spans="1:39" ht="33" customHeight="1" thickBot="1" x14ac:dyDescent="0.3">
      <c r="A27" s="404" t="s">
        <v>513</v>
      </c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6"/>
      <c r="N27" s="407" t="s">
        <v>514</v>
      </c>
      <c r="O27" s="408"/>
      <c r="Q27" s="249"/>
      <c r="R27" s="250"/>
      <c r="S27" s="424" t="s">
        <v>585</v>
      </c>
      <c r="T27" s="252"/>
      <c r="W27" s="255"/>
      <c r="X27" s="250"/>
      <c r="Y27" s="426" t="s">
        <v>167</v>
      </c>
      <c r="Z27" s="427"/>
      <c r="AA27" s="427"/>
      <c r="AB27" s="428"/>
      <c r="AC27" s="253"/>
      <c r="AG27" s="253"/>
      <c r="AH27" s="420" t="s">
        <v>258</v>
      </c>
      <c r="AI27" s="250"/>
      <c r="AJ27" s="259"/>
      <c r="AK27" s="263"/>
      <c r="AL27" s="407" t="s">
        <v>515</v>
      </c>
      <c r="AM27" s="408"/>
    </row>
    <row r="28" spans="1:39" ht="46.5" customHeight="1" thickTop="1" thickBot="1" x14ac:dyDescent="0.3">
      <c r="A28" s="393"/>
      <c r="B28" s="394"/>
      <c r="C28" s="394"/>
      <c r="D28" s="394"/>
      <c r="E28" s="394"/>
      <c r="F28" s="394"/>
      <c r="G28" s="394"/>
      <c r="H28" s="394"/>
      <c r="I28" s="394"/>
      <c r="J28" s="395" t="s">
        <v>2</v>
      </c>
      <c r="K28" s="396"/>
      <c r="L28" s="397"/>
      <c r="N28" s="409"/>
      <c r="O28" s="410"/>
      <c r="P28" s="264"/>
      <c r="Q28" s="368" t="s">
        <v>557</v>
      </c>
      <c r="R28" s="251"/>
      <c r="S28" s="425"/>
      <c r="T28" s="251"/>
      <c r="W28" s="255"/>
      <c r="X28" s="251"/>
      <c r="Y28" s="429"/>
      <c r="Z28" s="430"/>
      <c r="AA28" s="430"/>
      <c r="AB28" s="431"/>
      <c r="AC28" s="255"/>
      <c r="AF28" s="255"/>
      <c r="AG28" s="251"/>
      <c r="AH28" s="421"/>
      <c r="AI28" s="251"/>
      <c r="AJ28" s="308" t="s">
        <v>258</v>
      </c>
      <c r="AK28" s="265"/>
      <c r="AL28" s="409"/>
      <c r="AM28" s="410"/>
    </row>
    <row r="29" spans="1:39" ht="33" customHeight="1" thickBot="1" x14ac:dyDescent="0.3">
      <c r="A29" s="266" t="s">
        <v>3</v>
      </c>
      <c r="B29" s="244" t="s">
        <v>516</v>
      </c>
      <c r="C29" s="267" t="s">
        <v>4</v>
      </c>
      <c r="D29" s="244" t="s">
        <v>9</v>
      </c>
      <c r="E29" s="268" t="s">
        <v>5</v>
      </c>
      <c r="F29" s="398" t="s">
        <v>35</v>
      </c>
      <c r="G29" s="399"/>
      <c r="H29" s="244" t="s">
        <v>505</v>
      </c>
      <c r="I29" s="268" t="s">
        <v>6</v>
      </c>
      <c r="J29" s="267" t="s">
        <v>4</v>
      </c>
      <c r="K29" s="267" t="s">
        <v>9</v>
      </c>
      <c r="L29" s="267" t="s">
        <v>5</v>
      </c>
      <c r="N29" s="293"/>
      <c r="O29" s="293"/>
      <c r="Q29" s="247" t="s">
        <v>168</v>
      </c>
      <c r="T29" s="255"/>
      <c r="W29" s="255"/>
      <c r="AC29" s="255"/>
      <c r="AF29" s="255"/>
      <c r="AI29" s="255"/>
      <c r="AJ29" s="247" t="s">
        <v>169</v>
      </c>
      <c r="AL29" s="293"/>
      <c r="AM29" s="293"/>
    </row>
    <row r="30" spans="1:39" ht="40.5" customHeight="1" thickBot="1" x14ac:dyDescent="0.3">
      <c r="A30" s="269" t="s">
        <v>179</v>
      </c>
      <c r="B30" s="270">
        <v>1</v>
      </c>
      <c r="C30" s="271" t="str">
        <f>S15</f>
        <v>EMPRESA DE SEGURIDAD</v>
      </c>
      <c r="D30" s="221" t="s">
        <v>9</v>
      </c>
      <c r="E30" s="272" t="str">
        <f>S21</f>
        <v>AGENCIA CATASTRAL</v>
      </c>
      <c r="F30" s="400" t="s">
        <v>506</v>
      </c>
      <c r="G30" s="401"/>
      <c r="H30" s="223" t="s">
        <v>517</v>
      </c>
      <c r="I30" s="224">
        <v>45187</v>
      </c>
      <c r="J30" s="225"/>
      <c r="K30" s="413" t="s">
        <v>9</v>
      </c>
      <c r="L30" s="226"/>
      <c r="N30" s="293"/>
      <c r="O30" s="293"/>
      <c r="Q30" s="258"/>
      <c r="S30" s="422">
        <v>45189</v>
      </c>
      <c r="T30" s="255"/>
      <c r="U30" s="252"/>
      <c r="V30" s="411" t="s">
        <v>175</v>
      </c>
      <c r="W30" s="250"/>
      <c r="AC30" s="255"/>
      <c r="AD30" s="245"/>
      <c r="AE30" s="420" t="s">
        <v>175</v>
      </c>
      <c r="AF30" s="250"/>
      <c r="AH30" s="422">
        <v>45190</v>
      </c>
      <c r="AJ30" s="258"/>
      <c r="AL30" s="293"/>
      <c r="AM30" s="293"/>
    </row>
    <row r="31" spans="1:39" ht="33" customHeight="1" thickBot="1" x14ac:dyDescent="0.3">
      <c r="A31" s="273" t="s">
        <v>520</v>
      </c>
      <c r="B31" s="274">
        <v>2</v>
      </c>
      <c r="C31" s="275" t="str">
        <f>AH15</f>
        <v>INDEPORTES</v>
      </c>
      <c r="D31" s="230" t="s">
        <v>9</v>
      </c>
      <c r="E31" s="276" t="str">
        <f>AH21</f>
        <v>FONDECUN</v>
      </c>
      <c r="F31" s="402" t="s">
        <v>506</v>
      </c>
      <c r="G31" s="403"/>
      <c r="H31" s="232" t="s">
        <v>517</v>
      </c>
      <c r="I31" s="224">
        <v>45188</v>
      </c>
      <c r="J31" s="225"/>
      <c r="K31" s="419"/>
      <c r="L31" s="225"/>
      <c r="N31" s="293"/>
      <c r="O31" s="293"/>
      <c r="Q31" s="389" t="s">
        <v>79</v>
      </c>
      <c r="S31" s="423"/>
      <c r="T31" s="255"/>
      <c r="V31" s="412"/>
      <c r="AE31" s="421"/>
      <c r="AF31" s="251"/>
      <c r="AH31" s="423"/>
      <c r="AJ31" s="296" t="s">
        <v>43</v>
      </c>
      <c r="AL31" s="293"/>
      <c r="AM31" s="293"/>
    </row>
    <row r="32" spans="1:39" ht="33" customHeight="1" thickBot="1" x14ac:dyDescent="0.3">
      <c r="A32" s="266" t="s">
        <v>3</v>
      </c>
      <c r="B32" s="244" t="s">
        <v>516</v>
      </c>
      <c r="C32" s="267" t="s">
        <v>4</v>
      </c>
      <c r="D32" s="244" t="s">
        <v>9</v>
      </c>
      <c r="E32" s="268" t="s">
        <v>5</v>
      </c>
      <c r="F32" s="398" t="s">
        <v>35</v>
      </c>
      <c r="G32" s="399"/>
      <c r="H32" s="244" t="s">
        <v>505</v>
      </c>
      <c r="I32" s="268" t="s">
        <v>6</v>
      </c>
      <c r="J32" s="267" t="s">
        <v>4</v>
      </c>
      <c r="K32" s="267" t="s">
        <v>9</v>
      </c>
      <c r="L32" s="267" t="s">
        <v>5</v>
      </c>
      <c r="N32" s="293"/>
      <c r="O32" s="293"/>
      <c r="Q32" s="247" t="s">
        <v>171</v>
      </c>
      <c r="S32" s="245"/>
      <c r="T32" s="255"/>
      <c r="AF32" s="255"/>
      <c r="AH32" s="245"/>
      <c r="AJ32" s="247" t="s">
        <v>172</v>
      </c>
      <c r="AL32" s="293"/>
      <c r="AM32" s="293"/>
    </row>
    <row r="33" spans="1:39" ht="33" customHeight="1" thickBot="1" x14ac:dyDescent="0.3">
      <c r="A33" s="273" t="s">
        <v>179</v>
      </c>
      <c r="B33" s="277">
        <v>3</v>
      </c>
      <c r="C33" s="271" t="str">
        <f>S27</f>
        <v>AGENCIA PÚBLICA DE EMPLEO</v>
      </c>
      <c r="D33" s="221" t="s">
        <v>9</v>
      </c>
      <c r="E33" s="272" t="str">
        <f>S33</f>
        <v>SALUD</v>
      </c>
      <c r="F33" s="400" t="s">
        <v>506</v>
      </c>
      <c r="G33" s="401"/>
      <c r="H33" s="235" t="s">
        <v>517</v>
      </c>
      <c r="I33" s="236">
        <v>45189</v>
      </c>
      <c r="J33" s="225"/>
      <c r="K33" s="417" t="s">
        <v>9</v>
      </c>
      <c r="L33" s="225"/>
      <c r="N33" s="407" t="s">
        <v>518</v>
      </c>
      <c r="O33" s="408"/>
      <c r="Q33" s="249"/>
      <c r="R33" s="250"/>
      <c r="S33" s="411" t="s">
        <v>79</v>
      </c>
      <c r="T33" s="250"/>
      <c r="AF33" s="255"/>
      <c r="AG33" s="253"/>
      <c r="AH33" s="708" t="s">
        <v>276</v>
      </c>
      <c r="AI33" s="250"/>
      <c r="AJ33" s="259"/>
      <c r="AK33" s="260"/>
      <c r="AL33" s="407" t="s">
        <v>519</v>
      </c>
      <c r="AM33" s="408"/>
    </row>
    <row r="34" spans="1:39" ht="40.5" customHeight="1" thickTop="1" thickBot="1" x14ac:dyDescent="0.3">
      <c r="A34" s="278" t="s">
        <v>520</v>
      </c>
      <c r="B34" s="279">
        <v>4</v>
      </c>
      <c r="C34" s="280" t="str">
        <f>AH27</f>
        <v>PENSIONES</v>
      </c>
      <c r="D34" s="241" t="s">
        <v>9</v>
      </c>
      <c r="E34" s="281" t="str">
        <f>AH33</f>
        <v>DESARROLLO E INCLUSIÓN SOCIAL</v>
      </c>
      <c r="F34" s="402" t="s">
        <v>506</v>
      </c>
      <c r="G34" s="403"/>
      <c r="H34" s="242" t="s">
        <v>517</v>
      </c>
      <c r="I34" s="237">
        <v>45190</v>
      </c>
      <c r="J34" s="225"/>
      <c r="K34" s="418"/>
      <c r="L34" s="225"/>
      <c r="N34" s="409"/>
      <c r="O34" s="410"/>
      <c r="P34" s="264"/>
      <c r="Q34" s="295" t="s">
        <v>558</v>
      </c>
      <c r="R34" s="251"/>
      <c r="S34" s="412"/>
      <c r="V34" s="455" t="s">
        <v>560</v>
      </c>
      <c r="W34" s="455"/>
      <c r="X34" s="455"/>
      <c r="Y34" s="455"/>
      <c r="Z34" s="455"/>
      <c r="AA34" s="455"/>
      <c r="AB34" s="455"/>
      <c r="AC34" s="455"/>
      <c r="AD34" s="455"/>
      <c r="AE34" s="455"/>
      <c r="AG34" s="256"/>
      <c r="AH34" s="709"/>
      <c r="AI34" s="251"/>
      <c r="AJ34" s="298" t="s">
        <v>559</v>
      </c>
      <c r="AK34" s="263"/>
      <c r="AL34" s="409"/>
      <c r="AM34" s="410"/>
    </row>
    <row r="35" spans="1:39" ht="33" customHeight="1" thickBot="1" x14ac:dyDescent="0.3">
      <c r="A35" s="390" t="s">
        <v>512</v>
      </c>
      <c r="B35" s="391"/>
      <c r="C35" s="391"/>
      <c r="D35" s="391"/>
      <c r="E35" s="391"/>
      <c r="F35" s="391"/>
      <c r="G35" s="391"/>
      <c r="H35" s="391"/>
      <c r="I35" s="391"/>
      <c r="J35" s="391"/>
      <c r="K35" s="391"/>
      <c r="L35" s="392"/>
      <c r="Q35" s="247" t="s">
        <v>173</v>
      </c>
      <c r="AJ35" s="247" t="s">
        <v>174</v>
      </c>
    </row>
    <row r="36" spans="1:39" ht="33" customHeight="1" thickBot="1" x14ac:dyDescent="0.3">
      <c r="A36" s="404" t="s">
        <v>521</v>
      </c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6"/>
    </row>
    <row r="37" spans="1:39" ht="33" customHeight="1" thickBot="1" x14ac:dyDescent="0.3">
      <c r="A37" s="393"/>
      <c r="B37" s="394"/>
      <c r="C37" s="394"/>
      <c r="D37" s="394"/>
      <c r="E37" s="394"/>
      <c r="F37" s="394"/>
      <c r="G37" s="394"/>
      <c r="H37" s="394"/>
      <c r="I37" s="394"/>
      <c r="J37" s="395" t="s">
        <v>2</v>
      </c>
      <c r="K37" s="396"/>
      <c r="L37" s="397"/>
    </row>
    <row r="38" spans="1:39" ht="33" customHeight="1" thickBot="1" x14ac:dyDescent="0.3">
      <c r="A38" s="266" t="s">
        <v>3</v>
      </c>
      <c r="B38" s="244" t="s">
        <v>522</v>
      </c>
      <c r="C38" s="267" t="s">
        <v>4</v>
      </c>
      <c r="D38" s="244" t="s">
        <v>9</v>
      </c>
      <c r="E38" s="268" t="s">
        <v>5</v>
      </c>
      <c r="F38" s="398" t="s">
        <v>35</v>
      </c>
      <c r="G38" s="399"/>
      <c r="H38" s="244" t="s">
        <v>505</v>
      </c>
      <c r="I38" s="268" t="s">
        <v>6</v>
      </c>
      <c r="J38" s="267" t="s">
        <v>4</v>
      </c>
      <c r="K38" s="267" t="s">
        <v>9</v>
      </c>
      <c r="L38" s="267" t="s">
        <v>5</v>
      </c>
    </row>
    <row r="39" spans="1:39" ht="33" customHeight="1" thickBot="1" x14ac:dyDescent="0.3">
      <c r="A39" s="269" t="s">
        <v>179</v>
      </c>
      <c r="B39" s="270">
        <v>1</v>
      </c>
      <c r="C39" s="271" t="s">
        <v>523</v>
      </c>
      <c r="D39" s="221" t="s">
        <v>9</v>
      </c>
      <c r="E39" s="272" t="s">
        <v>524</v>
      </c>
      <c r="F39" s="400" t="s">
        <v>506</v>
      </c>
      <c r="G39" s="401"/>
      <c r="H39" s="223" t="s">
        <v>522</v>
      </c>
      <c r="I39" s="224">
        <v>45196</v>
      </c>
      <c r="J39" s="225"/>
      <c r="K39" s="413" t="s">
        <v>9</v>
      </c>
      <c r="L39" s="226"/>
    </row>
    <row r="40" spans="1:39" ht="33" customHeight="1" thickBot="1" x14ac:dyDescent="0.3">
      <c r="A40" s="282" t="s">
        <v>176</v>
      </c>
      <c r="B40" s="283">
        <v>2</v>
      </c>
      <c r="C40" s="284" t="s">
        <v>525</v>
      </c>
      <c r="D40" s="285" t="s">
        <v>9</v>
      </c>
      <c r="E40" s="286" t="s">
        <v>526</v>
      </c>
      <c r="F40" s="415" t="s">
        <v>506</v>
      </c>
      <c r="G40" s="416"/>
      <c r="H40" s="232" t="s">
        <v>522</v>
      </c>
      <c r="I40" s="287">
        <v>45196</v>
      </c>
      <c r="J40" s="288"/>
      <c r="K40" s="414"/>
      <c r="L40" s="288"/>
    </row>
    <row r="41" spans="1:39" ht="33" customHeight="1" thickBot="1" x14ac:dyDescent="0.3">
      <c r="A41" s="390" t="s">
        <v>512</v>
      </c>
      <c r="B41" s="391"/>
      <c r="C41" s="391"/>
      <c r="D41" s="391"/>
      <c r="E41" s="391"/>
      <c r="F41" s="391"/>
      <c r="G41" s="391"/>
      <c r="H41" s="391"/>
      <c r="I41" s="391"/>
      <c r="J41" s="391"/>
      <c r="K41" s="391"/>
      <c r="L41" s="392"/>
    </row>
    <row r="42" spans="1:39" ht="33" customHeight="1" thickBot="1" x14ac:dyDescent="0.3"/>
    <row r="43" spans="1:39" ht="33" customHeight="1" thickBot="1" x14ac:dyDescent="0.3">
      <c r="A43" s="404" t="s">
        <v>527</v>
      </c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6"/>
    </row>
    <row r="44" spans="1:39" ht="33" customHeight="1" thickBot="1" x14ac:dyDescent="0.3">
      <c r="A44" s="393"/>
      <c r="B44" s="394"/>
      <c r="C44" s="394"/>
      <c r="D44" s="394"/>
      <c r="E44" s="394"/>
      <c r="F44" s="394"/>
      <c r="G44" s="394"/>
      <c r="H44" s="394"/>
      <c r="I44" s="394"/>
      <c r="J44" s="395" t="s">
        <v>2</v>
      </c>
      <c r="K44" s="396"/>
      <c r="L44" s="397"/>
    </row>
    <row r="45" spans="1:39" ht="33" customHeight="1" thickBot="1" x14ac:dyDescent="0.3">
      <c r="A45" s="266" t="s">
        <v>3</v>
      </c>
      <c r="B45" s="244" t="s">
        <v>522</v>
      </c>
      <c r="C45" s="267" t="s">
        <v>4</v>
      </c>
      <c r="D45" s="244" t="s">
        <v>9</v>
      </c>
      <c r="E45" s="268" t="s">
        <v>5</v>
      </c>
      <c r="F45" s="398" t="s">
        <v>35</v>
      </c>
      <c r="G45" s="399"/>
      <c r="H45" s="244" t="s">
        <v>505</v>
      </c>
      <c r="I45" s="268" t="s">
        <v>6</v>
      </c>
      <c r="J45" s="267" t="s">
        <v>4</v>
      </c>
      <c r="K45" s="267" t="s">
        <v>9</v>
      </c>
      <c r="L45" s="267" t="s">
        <v>5</v>
      </c>
    </row>
    <row r="46" spans="1:39" ht="33" customHeight="1" thickBot="1" x14ac:dyDescent="0.3">
      <c r="A46" s="278" t="s">
        <v>561</v>
      </c>
      <c r="B46" s="289">
        <v>2</v>
      </c>
      <c r="C46" s="280"/>
      <c r="D46" s="241" t="s">
        <v>9</v>
      </c>
      <c r="E46" s="281"/>
      <c r="F46" s="402" t="s">
        <v>506</v>
      </c>
      <c r="G46" s="403"/>
      <c r="H46" s="290" t="s">
        <v>528</v>
      </c>
      <c r="I46" s="291">
        <v>45198</v>
      </c>
      <c r="J46" s="225"/>
      <c r="K46" s="292" t="s">
        <v>9</v>
      </c>
      <c r="L46" s="226"/>
    </row>
    <row r="47" spans="1:39" ht="33" customHeight="1" thickBot="1" x14ac:dyDescent="0.3">
      <c r="A47" s="269" t="s">
        <v>343</v>
      </c>
      <c r="B47" s="270">
        <v>1</v>
      </c>
      <c r="C47" s="271"/>
      <c r="D47" s="221" t="s">
        <v>9</v>
      </c>
      <c r="E47" s="272"/>
      <c r="F47" s="400" t="s">
        <v>506</v>
      </c>
      <c r="G47" s="401"/>
      <c r="H47" s="223" t="s">
        <v>154</v>
      </c>
      <c r="I47" s="224">
        <v>45198</v>
      </c>
      <c r="J47" s="225"/>
      <c r="K47" s="292" t="s">
        <v>9</v>
      </c>
      <c r="L47" s="226"/>
    </row>
    <row r="48" spans="1:39" ht="30" customHeight="1" thickBot="1" x14ac:dyDescent="0.3">
      <c r="A48" s="390" t="s">
        <v>512</v>
      </c>
      <c r="B48" s="391"/>
      <c r="C48" s="391"/>
      <c r="D48" s="391"/>
      <c r="E48" s="391"/>
      <c r="F48" s="391"/>
      <c r="G48" s="391"/>
      <c r="H48" s="391"/>
      <c r="I48" s="391"/>
      <c r="J48" s="391"/>
      <c r="K48" s="391"/>
      <c r="L48" s="392"/>
    </row>
  </sheetData>
  <sheetProtection algorithmName="SHA-512" hashValue="wOg2+GftOaysLtPexHSBnDrkpm5m0qY0NqbO1JGgv3FZlnYVYXig/gwMEqlYOLobhv8ICI7hTRtKqNptKEhQQw==" saltValue="2lZ2o9cOpi1B+rBbKnUm9Q==" spinCount="100000" sheet="1" objects="1" scenarios="1"/>
  <mergeCells count="84">
    <mergeCell ref="AE11:AF11"/>
    <mergeCell ref="AJ11:AK11"/>
    <mergeCell ref="V34:AE34"/>
    <mergeCell ref="A9:G9"/>
    <mergeCell ref="Y11:AB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  <mergeCell ref="A2:L8"/>
    <mergeCell ref="A10:L10"/>
    <mergeCell ref="A11:L11"/>
    <mergeCell ref="H9:L9"/>
    <mergeCell ref="S11:T11"/>
    <mergeCell ref="AL15:AM16"/>
    <mergeCell ref="F16:G16"/>
    <mergeCell ref="F17:G17"/>
    <mergeCell ref="F18:G18"/>
    <mergeCell ref="K18:K19"/>
    <mergeCell ref="V18:V19"/>
    <mergeCell ref="AE18:AE19"/>
    <mergeCell ref="F19:G19"/>
    <mergeCell ref="S18:S19"/>
    <mergeCell ref="AH18:AH19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A26:L26"/>
    <mergeCell ref="A27:L27"/>
    <mergeCell ref="N27:O28"/>
    <mergeCell ref="S27:S28"/>
    <mergeCell ref="Y27:AB28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S30:S31"/>
    <mergeCell ref="AH30:AH31"/>
    <mergeCell ref="F32:G32"/>
    <mergeCell ref="F33:G33"/>
    <mergeCell ref="K33:K34"/>
    <mergeCell ref="N33:O34"/>
    <mergeCell ref="S33:S34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A48:L48"/>
    <mergeCell ref="A44:I44"/>
    <mergeCell ref="J44:L44"/>
    <mergeCell ref="F45:G45"/>
    <mergeCell ref="F47:G47"/>
    <mergeCell ref="F46:G4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70C0"/>
  </sheetPr>
  <dimension ref="A2:AG244"/>
  <sheetViews>
    <sheetView showGridLines="0" topLeftCell="A83" zoomScaleNormal="100" zoomScaleSheetLayoutView="90" zoomScalePageLayoutView="55" workbookViewId="0">
      <selection activeCell="C99" sqref="C99:Z99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555"/>
      <c r="Q2" s="555"/>
      <c r="R2" s="555"/>
      <c r="S2" s="555"/>
    </row>
    <row r="3" spans="1:31" x14ac:dyDescent="0.3">
      <c r="P3" s="555"/>
      <c r="Q3" s="555"/>
      <c r="R3" s="555"/>
      <c r="S3" s="555"/>
    </row>
    <row r="4" spans="1:31" x14ac:dyDescent="0.3">
      <c r="P4" s="555"/>
      <c r="Q4" s="555"/>
      <c r="R4" s="555"/>
      <c r="S4" s="555"/>
    </row>
    <row r="8" spans="1:31" ht="15" customHeight="1" x14ac:dyDescent="0.3">
      <c r="A8" s="103" t="s">
        <v>550</v>
      </c>
      <c r="B8" s="4"/>
      <c r="V8" s="87" t="s">
        <v>551</v>
      </c>
      <c r="W8" s="87"/>
      <c r="X8" s="87"/>
      <c r="Y8" s="87"/>
      <c r="Z8" s="87"/>
      <c r="AA8" s="87"/>
    </row>
    <row r="9" spans="1:31" ht="21.75" customHeight="1" x14ac:dyDescent="0.3">
      <c r="A9" s="556" t="s">
        <v>148</v>
      </c>
      <c r="B9" s="556"/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515" t="s">
        <v>10</v>
      </c>
      <c r="B11" s="58"/>
      <c r="C11" s="517" t="s">
        <v>0</v>
      </c>
      <c r="D11" s="518"/>
      <c r="E11" s="517">
        <v>1</v>
      </c>
      <c r="F11" s="518"/>
      <c r="G11" s="517">
        <v>2</v>
      </c>
      <c r="H11" s="518"/>
      <c r="I11" s="517">
        <v>3</v>
      </c>
      <c r="J11" s="518"/>
      <c r="K11" s="519">
        <v>4</v>
      </c>
      <c r="L11" s="519"/>
      <c r="M11" s="519">
        <v>5</v>
      </c>
      <c r="N11" s="519"/>
      <c r="O11" s="526">
        <v>5</v>
      </c>
      <c r="P11" s="526"/>
      <c r="Q11" s="33"/>
      <c r="R11" s="526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516"/>
      <c r="B12" s="505">
        <v>1</v>
      </c>
      <c r="C12" s="507" t="str">
        <f>SORTEO!F7</f>
        <v xml:space="preserve">IDACO </v>
      </c>
      <c r="D12" s="508"/>
      <c r="E12" s="527"/>
      <c r="F12" s="528"/>
      <c r="G12" s="534">
        <v>0</v>
      </c>
      <c r="H12" s="184">
        <v>2</v>
      </c>
      <c r="I12" s="494">
        <v>0</v>
      </c>
      <c r="J12" s="160">
        <v>1</v>
      </c>
      <c r="K12" s="500">
        <v>0</v>
      </c>
      <c r="L12" s="160">
        <v>2</v>
      </c>
      <c r="M12" s="500">
        <v>3</v>
      </c>
      <c r="N12" s="160">
        <v>2</v>
      </c>
      <c r="O12" s="531"/>
      <c r="P12" s="86"/>
      <c r="Q12" s="86"/>
      <c r="R12" s="526"/>
      <c r="S12" s="491">
        <v>4</v>
      </c>
      <c r="T12" s="489">
        <v>1</v>
      </c>
      <c r="U12" s="489">
        <v>3</v>
      </c>
      <c r="V12" s="489">
        <v>0</v>
      </c>
      <c r="W12" s="491">
        <v>0</v>
      </c>
      <c r="X12" s="502">
        <f>H12+J12+L12+N12</f>
        <v>7</v>
      </c>
      <c r="Y12" s="502">
        <f>H13+J13+L13+N13</f>
        <v>20</v>
      </c>
      <c r="Z12" s="502">
        <f>+X12-Y12</f>
        <v>-13</v>
      </c>
      <c r="AA12" s="536">
        <f>G12+I12+K12+M12</f>
        <v>3</v>
      </c>
      <c r="AB12" s="545">
        <v>4</v>
      </c>
    </row>
    <row r="13" spans="1:31" ht="15" customHeight="1" x14ac:dyDescent="0.3">
      <c r="A13" s="516"/>
      <c r="B13" s="506"/>
      <c r="C13" s="509"/>
      <c r="D13" s="510"/>
      <c r="E13" s="529"/>
      <c r="F13" s="530"/>
      <c r="G13" s="535"/>
      <c r="H13" s="184">
        <v>7</v>
      </c>
      <c r="I13" s="495"/>
      <c r="J13" s="160">
        <v>5</v>
      </c>
      <c r="K13" s="500"/>
      <c r="L13" s="160">
        <v>7</v>
      </c>
      <c r="M13" s="500"/>
      <c r="N13" s="160">
        <v>1</v>
      </c>
      <c r="O13" s="531"/>
      <c r="P13" s="86"/>
      <c r="Q13" s="86"/>
      <c r="R13" s="526"/>
      <c r="S13" s="491"/>
      <c r="T13" s="490"/>
      <c r="U13" s="490"/>
      <c r="V13" s="490"/>
      <c r="W13" s="491"/>
      <c r="X13" s="491"/>
      <c r="Y13" s="491"/>
      <c r="Z13" s="491"/>
      <c r="AA13" s="536"/>
      <c r="AB13" s="545"/>
    </row>
    <row r="14" spans="1:31" ht="15" customHeight="1" x14ac:dyDescent="0.3">
      <c r="A14" s="516"/>
      <c r="B14" s="505">
        <v>2</v>
      </c>
      <c r="C14" s="507" t="str">
        <f>SORTEO!F8</f>
        <v>EPC</v>
      </c>
      <c r="D14" s="508"/>
      <c r="E14" s="492">
        <v>3</v>
      </c>
      <c r="F14" s="160">
        <v>7</v>
      </c>
      <c r="G14" s="496"/>
      <c r="H14" s="497"/>
      <c r="I14" s="494">
        <v>0</v>
      </c>
      <c r="J14" s="160">
        <v>3</v>
      </c>
      <c r="K14" s="500">
        <v>0</v>
      </c>
      <c r="L14" s="160">
        <v>3</v>
      </c>
      <c r="M14" s="500">
        <v>3</v>
      </c>
      <c r="N14" s="160">
        <v>3</v>
      </c>
      <c r="O14" s="531"/>
      <c r="P14" s="86"/>
      <c r="Q14" s="86"/>
      <c r="R14" s="526"/>
      <c r="S14" s="491">
        <v>4</v>
      </c>
      <c r="T14" s="489">
        <v>2</v>
      </c>
      <c r="U14" s="489">
        <v>2</v>
      </c>
      <c r="V14" s="489">
        <v>0</v>
      </c>
      <c r="W14" s="491">
        <v>0</v>
      </c>
      <c r="X14" s="502">
        <f>F14+J14+L14+N14</f>
        <v>16</v>
      </c>
      <c r="Y14" s="502">
        <f>F15+J15+L15+N15</f>
        <v>15</v>
      </c>
      <c r="Z14" s="502">
        <f>+X14-Y14</f>
        <v>1</v>
      </c>
      <c r="AA14" s="511">
        <f>E14+I14+K14+M14</f>
        <v>6</v>
      </c>
      <c r="AB14" s="545">
        <v>3</v>
      </c>
    </row>
    <row r="15" spans="1:31" ht="15" customHeight="1" x14ac:dyDescent="0.3">
      <c r="A15" s="516"/>
      <c r="B15" s="506"/>
      <c r="C15" s="509"/>
      <c r="D15" s="510"/>
      <c r="E15" s="493"/>
      <c r="F15" s="160">
        <v>2</v>
      </c>
      <c r="G15" s="498"/>
      <c r="H15" s="499"/>
      <c r="I15" s="495"/>
      <c r="J15" s="160">
        <v>9</v>
      </c>
      <c r="K15" s="500"/>
      <c r="L15" s="160">
        <v>4</v>
      </c>
      <c r="M15" s="500"/>
      <c r="N15" s="160">
        <v>0</v>
      </c>
      <c r="O15" s="531"/>
      <c r="P15" s="86"/>
      <c r="Q15" s="86"/>
      <c r="R15" s="526"/>
      <c r="S15" s="491"/>
      <c r="T15" s="490"/>
      <c r="U15" s="490"/>
      <c r="V15" s="490"/>
      <c r="W15" s="491"/>
      <c r="X15" s="491"/>
      <c r="Y15" s="491"/>
      <c r="Z15" s="491"/>
      <c r="AA15" s="512"/>
      <c r="AB15" s="545"/>
    </row>
    <row r="16" spans="1:31" ht="15" customHeight="1" x14ac:dyDescent="0.3">
      <c r="A16" s="516"/>
      <c r="B16" s="505">
        <v>3</v>
      </c>
      <c r="C16" s="507" t="str">
        <f>SORTEO!F9</f>
        <v>DESPACHO</v>
      </c>
      <c r="D16" s="508"/>
      <c r="E16" s="492">
        <v>3</v>
      </c>
      <c r="F16" s="160">
        <v>5</v>
      </c>
      <c r="G16" s="494">
        <v>3</v>
      </c>
      <c r="H16" s="160">
        <v>9</v>
      </c>
      <c r="I16" s="496"/>
      <c r="J16" s="497"/>
      <c r="K16" s="500">
        <v>3</v>
      </c>
      <c r="L16" s="160">
        <v>2</v>
      </c>
      <c r="M16" s="500">
        <v>3</v>
      </c>
      <c r="N16" s="160">
        <v>3</v>
      </c>
      <c r="O16" s="531"/>
      <c r="P16" s="86"/>
      <c r="Q16" s="86"/>
      <c r="R16" s="526"/>
      <c r="S16" s="491">
        <v>4</v>
      </c>
      <c r="T16" s="489">
        <v>4</v>
      </c>
      <c r="U16" s="489">
        <v>0</v>
      </c>
      <c r="V16" s="489">
        <v>0</v>
      </c>
      <c r="W16" s="491">
        <v>0</v>
      </c>
      <c r="X16" s="502">
        <f>F16+H16+L16+N16</f>
        <v>19</v>
      </c>
      <c r="Y16" s="502">
        <f>F17+H17+L17+N17</f>
        <v>5</v>
      </c>
      <c r="Z16" s="491">
        <f>+X16-Y16</f>
        <v>14</v>
      </c>
      <c r="AA16" s="511">
        <f>E16+G16+K16+M16</f>
        <v>12</v>
      </c>
      <c r="AB16" s="537">
        <v>1</v>
      </c>
    </row>
    <row r="17" spans="1:31" ht="15" customHeight="1" x14ac:dyDescent="0.3">
      <c r="A17" s="516"/>
      <c r="B17" s="506"/>
      <c r="C17" s="509"/>
      <c r="D17" s="510"/>
      <c r="E17" s="493"/>
      <c r="F17" s="160">
        <v>1</v>
      </c>
      <c r="G17" s="495"/>
      <c r="H17" s="160">
        <v>3</v>
      </c>
      <c r="I17" s="498"/>
      <c r="J17" s="499"/>
      <c r="K17" s="500"/>
      <c r="L17" s="160">
        <v>1</v>
      </c>
      <c r="M17" s="500"/>
      <c r="N17" s="160">
        <v>0</v>
      </c>
      <c r="O17" s="531"/>
      <c r="P17" s="86"/>
      <c r="Q17" s="86"/>
      <c r="R17" s="526"/>
      <c r="S17" s="491"/>
      <c r="T17" s="490"/>
      <c r="U17" s="490"/>
      <c r="V17" s="490"/>
      <c r="W17" s="491"/>
      <c r="X17" s="491"/>
      <c r="Y17" s="491"/>
      <c r="Z17" s="491"/>
      <c r="AA17" s="512"/>
      <c r="AB17" s="537"/>
    </row>
    <row r="18" spans="1:31" ht="15" customHeight="1" x14ac:dyDescent="0.3">
      <c r="A18" s="516"/>
      <c r="B18" s="505">
        <v>4</v>
      </c>
      <c r="C18" s="507" t="str">
        <f>SORTEO!F10</f>
        <v>INDEPORTES</v>
      </c>
      <c r="D18" s="508"/>
      <c r="E18" s="492">
        <v>3</v>
      </c>
      <c r="F18" s="160">
        <v>7</v>
      </c>
      <c r="G18" s="494">
        <v>3</v>
      </c>
      <c r="H18" s="160">
        <v>4</v>
      </c>
      <c r="I18" s="494">
        <v>0</v>
      </c>
      <c r="J18" s="160">
        <v>1</v>
      </c>
      <c r="K18" s="513"/>
      <c r="L18" s="513"/>
      <c r="M18" s="500">
        <v>3</v>
      </c>
      <c r="N18" s="160">
        <v>3</v>
      </c>
      <c r="O18" s="531"/>
      <c r="P18" s="86"/>
      <c r="Q18" s="86"/>
      <c r="R18" s="526"/>
      <c r="S18" s="491">
        <v>4</v>
      </c>
      <c r="T18" s="489">
        <v>3</v>
      </c>
      <c r="U18" s="489">
        <v>1</v>
      </c>
      <c r="V18" s="489">
        <v>0</v>
      </c>
      <c r="W18" s="491">
        <v>0</v>
      </c>
      <c r="X18" s="502">
        <f>F18+H18+J18+N18</f>
        <v>15</v>
      </c>
      <c r="Y18" s="502">
        <f>F19+H19+J19+N19</f>
        <v>8</v>
      </c>
      <c r="Z18" s="491">
        <f>+X18-Y18</f>
        <v>7</v>
      </c>
      <c r="AA18" s="511">
        <f>E18+G18+I18+M18</f>
        <v>9</v>
      </c>
      <c r="AB18" s="537">
        <v>2</v>
      </c>
    </row>
    <row r="19" spans="1:31" ht="15" customHeight="1" x14ac:dyDescent="0.3">
      <c r="A19" s="516"/>
      <c r="B19" s="506"/>
      <c r="C19" s="509"/>
      <c r="D19" s="510"/>
      <c r="E19" s="493"/>
      <c r="F19" s="160">
        <v>2</v>
      </c>
      <c r="G19" s="495"/>
      <c r="H19" s="160">
        <v>3</v>
      </c>
      <c r="I19" s="495"/>
      <c r="J19" s="160">
        <v>2</v>
      </c>
      <c r="K19" s="513"/>
      <c r="L19" s="513"/>
      <c r="M19" s="500"/>
      <c r="N19" s="160">
        <v>1</v>
      </c>
      <c r="O19" s="531"/>
      <c r="P19" s="86"/>
      <c r="Q19" s="86"/>
      <c r="R19" s="526"/>
      <c r="S19" s="491"/>
      <c r="T19" s="490"/>
      <c r="U19" s="490"/>
      <c r="V19" s="490"/>
      <c r="W19" s="491"/>
      <c r="X19" s="491"/>
      <c r="Y19" s="491"/>
      <c r="Z19" s="491"/>
      <c r="AA19" s="512"/>
      <c r="AB19" s="537"/>
    </row>
    <row r="20" spans="1:31" ht="15" customHeight="1" x14ac:dyDescent="0.3">
      <c r="A20" s="516"/>
      <c r="B20" s="505">
        <v>5</v>
      </c>
      <c r="C20" s="507" t="str">
        <f>SORTEO!F11</f>
        <v>COMPETITIVIDAD</v>
      </c>
      <c r="D20" s="508"/>
      <c r="E20" s="492">
        <v>0</v>
      </c>
      <c r="F20" s="160">
        <v>1</v>
      </c>
      <c r="G20" s="494">
        <v>0</v>
      </c>
      <c r="H20" s="160">
        <v>0</v>
      </c>
      <c r="I20" s="494">
        <v>0</v>
      </c>
      <c r="J20" s="160">
        <v>0</v>
      </c>
      <c r="K20" s="500">
        <v>0</v>
      </c>
      <c r="L20" s="160">
        <v>1</v>
      </c>
      <c r="M20" s="513"/>
      <c r="N20" s="513"/>
      <c r="O20" s="531"/>
      <c r="P20" s="86"/>
      <c r="Q20" s="86"/>
      <c r="R20" s="526"/>
      <c r="S20" s="491">
        <v>4</v>
      </c>
      <c r="T20" s="489">
        <v>0</v>
      </c>
      <c r="U20" s="489">
        <v>4</v>
      </c>
      <c r="V20" s="489">
        <v>0</v>
      </c>
      <c r="W20" s="491">
        <v>0</v>
      </c>
      <c r="X20" s="502">
        <f>F20+H20+J20+L20</f>
        <v>2</v>
      </c>
      <c r="Y20" s="502">
        <f>F21+H21+J21+L21</f>
        <v>11</v>
      </c>
      <c r="Z20" s="491">
        <f>+X20-Y20</f>
        <v>-9</v>
      </c>
      <c r="AA20" s="511">
        <f>E20+G20+I20+K20</f>
        <v>0</v>
      </c>
      <c r="AB20" s="545">
        <v>5</v>
      </c>
    </row>
    <row r="21" spans="1:31" ht="15" customHeight="1" x14ac:dyDescent="0.3">
      <c r="A21" s="516"/>
      <c r="B21" s="506"/>
      <c r="C21" s="509"/>
      <c r="D21" s="510"/>
      <c r="E21" s="493"/>
      <c r="F21" s="160">
        <v>2</v>
      </c>
      <c r="G21" s="495"/>
      <c r="H21" s="160">
        <v>3</v>
      </c>
      <c r="I21" s="495"/>
      <c r="J21" s="160">
        <v>3</v>
      </c>
      <c r="K21" s="500"/>
      <c r="L21" s="160">
        <v>3</v>
      </c>
      <c r="M21" s="513"/>
      <c r="N21" s="513"/>
      <c r="O21" s="531"/>
      <c r="P21" s="86"/>
      <c r="Q21" s="86"/>
      <c r="R21" s="526"/>
      <c r="S21" s="491"/>
      <c r="T21" s="490"/>
      <c r="U21" s="490"/>
      <c r="V21" s="490"/>
      <c r="W21" s="491"/>
      <c r="X21" s="491"/>
      <c r="Y21" s="491"/>
      <c r="Z21" s="491"/>
      <c r="AA21" s="512"/>
      <c r="AB21" s="545"/>
    </row>
    <row r="22" spans="1:31" ht="16.5" customHeight="1" x14ac:dyDescent="0.3"/>
    <row r="23" spans="1:31" ht="15" customHeight="1" x14ac:dyDescent="0.3">
      <c r="A23" s="514" t="s">
        <v>99</v>
      </c>
      <c r="B23" s="514"/>
      <c r="C23" s="514"/>
      <c r="D23" s="514"/>
      <c r="E23" s="514"/>
      <c r="F23" s="514"/>
      <c r="G23" s="514"/>
      <c r="H23" s="514"/>
      <c r="I23" s="514"/>
      <c r="J23" s="514"/>
      <c r="K23" s="514"/>
      <c r="L23" s="514"/>
      <c r="M23" s="514"/>
      <c r="N23" s="514"/>
      <c r="O23" s="514"/>
      <c r="P23" s="514"/>
      <c r="Q23" s="514"/>
      <c r="R23" s="514"/>
      <c r="S23" s="514"/>
      <c r="T23" s="514"/>
      <c r="U23" s="514"/>
      <c r="V23" s="514"/>
      <c r="W23" s="514"/>
      <c r="X23" s="514"/>
      <c r="Y23" s="514"/>
      <c r="Z23" s="514"/>
      <c r="AA23" s="514"/>
      <c r="AB23" s="10"/>
      <c r="AC23" s="10"/>
      <c r="AD23" s="39"/>
      <c r="AE23" s="10"/>
    </row>
    <row r="24" spans="1:31" ht="16.5" customHeight="1" x14ac:dyDescent="0.3">
      <c r="A24" s="105"/>
      <c r="B24" s="5"/>
      <c r="AB24" s="520" t="s">
        <v>2</v>
      </c>
      <c r="AC24" s="520"/>
      <c r="AD24" s="520"/>
      <c r="AE24" s="520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486" t="s">
        <v>5</v>
      </c>
      <c r="G25" s="487"/>
      <c r="H25" s="487"/>
      <c r="I25" s="487"/>
      <c r="J25" s="487"/>
      <c r="K25" s="487"/>
      <c r="L25" s="487"/>
      <c r="M25" s="487"/>
      <c r="N25" s="487"/>
      <c r="O25" s="487"/>
      <c r="P25" s="488"/>
      <c r="Q25" s="84"/>
      <c r="R25" s="476" t="s">
        <v>35</v>
      </c>
      <c r="S25" s="476"/>
      <c r="T25" s="476"/>
      <c r="U25" s="476"/>
      <c r="V25" s="19"/>
      <c r="W25" s="476" t="s">
        <v>6</v>
      </c>
      <c r="X25" s="476"/>
      <c r="Y25" s="476"/>
      <c r="Z25" s="476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470" t="str">
        <f>C20</f>
        <v>COMPETITIVIDAD</v>
      </c>
      <c r="G26" s="471"/>
      <c r="H26" s="471"/>
      <c r="I26" s="471"/>
      <c r="J26" s="471"/>
      <c r="K26" s="471"/>
      <c r="L26" s="471"/>
      <c r="M26" s="471"/>
      <c r="N26" s="471"/>
      <c r="O26" s="471"/>
      <c r="P26" s="472"/>
      <c r="Q26" s="91"/>
      <c r="R26" s="464" t="s">
        <v>181</v>
      </c>
      <c r="S26" s="465"/>
      <c r="T26" s="465"/>
      <c r="U26" s="466"/>
      <c r="V26" s="48"/>
      <c r="W26" s="467">
        <v>45152</v>
      </c>
      <c r="X26" s="468"/>
      <c r="Y26" s="468"/>
      <c r="Z26" s="469"/>
      <c r="AA26" s="484">
        <v>2</v>
      </c>
      <c r="AB26" s="485"/>
      <c r="AC26" s="476" t="s">
        <v>9</v>
      </c>
      <c r="AD26" s="484">
        <v>1</v>
      </c>
      <c r="AE26" s="485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470" t="str">
        <f>C18</f>
        <v>INDEPORTES</v>
      </c>
      <c r="G27" s="471"/>
      <c r="H27" s="471"/>
      <c r="I27" s="471"/>
      <c r="J27" s="471"/>
      <c r="K27" s="471"/>
      <c r="L27" s="471"/>
      <c r="M27" s="471"/>
      <c r="N27" s="471"/>
      <c r="O27" s="471"/>
      <c r="P27" s="472"/>
      <c r="Q27" s="91"/>
      <c r="R27" s="464" t="s">
        <v>181</v>
      </c>
      <c r="S27" s="465"/>
      <c r="T27" s="465"/>
      <c r="U27" s="466"/>
      <c r="V27" s="89"/>
      <c r="W27" s="467">
        <v>45152</v>
      </c>
      <c r="X27" s="468"/>
      <c r="Y27" s="468"/>
      <c r="Z27" s="469"/>
      <c r="AA27" s="484">
        <v>2</v>
      </c>
      <c r="AB27" s="485"/>
      <c r="AC27" s="476"/>
      <c r="AD27" s="484">
        <v>1</v>
      </c>
      <c r="AE27" s="485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473" t="s">
        <v>5</v>
      </c>
      <c r="G28" s="474"/>
      <c r="H28" s="474"/>
      <c r="I28" s="474"/>
      <c r="J28" s="474"/>
      <c r="K28" s="474"/>
      <c r="L28" s="474"/>
      <c r="M28" s="474"/>
      <c r="N28" s="474"/>
      <c r="O28" s="474"/>
      <c r="P28" s="475"/>
      <c r="Q28" s="85"/>
      <c r="R28" s="476" t="s">
        <v>35</v>
      </c>
      <c r="S28" s="476"/>
      <c r="T28" s="476"/>
      <c r="U28" s="476"/>
      <c r="V28" s="19"/>
      <c r="W28" s="477" t="s">
        <v>6</v>
      </c>
      <c r="X28" s="477"/>
      <c r="Y28" s="477"/>
      <c r="Z28" s="477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470" t="str">
        <f>C20</f>
        <v>COMPETITIVIDAD</v>
      </c>
      <c r="G29" s="471"/>
      <c r="H29" s="471"/>
      <c r="I29" s="471"/>
      <c r="J29" s="471"/>
      <c r="K29" s="471"/>
      <c r="L29" s="471"/>
      <c r="M29" s="471"/>
      <c r="N29" s="471"/>
      <c r="O29" s="471"/>
      <c r="P29" s="472"/>
      <c r="Q29" s="91"/>
      <c r="R29" s="464" t="s">
        <v>177</v>
      </c>
      <c r="S29" s="465"/>
      <c r="T29" s="465"/>
      <c r="U29" s="466"/>
      <c r="V29" s="48"/>
      <c r="W29" s="481">
        <v>45160</v>
      </c>
      <c r="X29" s="482"/>
      <c r="Y29" s="482"/>
      <c r="Z29" s="483"/>
      <c r="AA29" s="484">
        <v>3</v>
      </c>
      <c r="AB29" s="485"/>
      <c r="AC29" s="503" t="s">
        <v>9</v>
      </c>
      <c r="AD29" s="484">
        <v>0</v>
      </c>
      <c r="AE29" s="485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470" t="str">
        <f>C18</f>
        <v>INDEPORTES</v>
      </c>
      <c r="G30" s="471"/>
      <c r="H30" s="471"/>
      <c r="I30" s="471"/>
      <c r="J30" s="471"/>
      <c r="K30" s="471"/>
      <c r="L30" s="471"/>
      <c r="M30" s="471"/>
      <c r="N30" s="471"/>
      <c r="O30" s="471"/>
      <c r="P30" s="472"/>
      <c r="Q30" s="91"/>
      <c r="R30" s="464" t="s">
        <v>177</v>
      </c>
      <c r="S30" s="465"/>
      <c r="T30" s="465"/>
      <c r="U30" s="466"/>
      <c r="V30" s="48"/>
      <c r="W30" s="481">
        <v>45160</v>
      </c>
      <c r="X30" s="482"/>
      <c r="Y30" s="482"/>
      <c r="Z30" s="483"/>
      <c r="AA30" s="484">
        <v>2</v>
      </c>
      <c r="AB30" s="485"/>
      <c r="AC30" s="504"/>
      <c r="AD30" s="484">
        <v>7</v>
      </c>
      <c r="AE30" s="485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478" t="s">
        <v>5</v>
      </c>
      <c r="G31" s="479"/>
      <c r="H31" s="479"/>
      <c r="I31" s="479"/>
      <c r="J31" s="479"/>
      <c r="K31" s="479"/>
      <c r="L31" s="479"/>
      <c r="M31" s="479"/>
      <c r="N31" s="479"/>
      <c r="O31" s="479"/>
      <c r="P31" s="480"/>
      <c r="Q31" s="85"/>
      <c r="R31" s="476" t="s">
        <v>35</v>
      </c>
      <c r="S31" s="476"/>
      <c r="T31" s="476"/>
      <c r="U31" s="476"/>
      <c r="V31" s="19"/>
      <c r="W31" s="477" t="s">
        <v>6</v>
      </c>
      <c r="X31" s="477"/>
      <c r="Y31" s="477"/>
      <c r="Z31" s="477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470" t="str">
        <f>C16</f>
        <v>DESPACHO</v>
      </c>
      <c r="G32" s="471"/>
      <c r="H32" s="471"/>
      <c r="I32" s="471"/>
      <c r="J32" s="471"/>
      <c r="K32" s="471"/>
      <c r="L32" s="471"/>
      <c r="M32" s="471"/>
      <c r="N32" s="471"/>
      <c r="O32" s="471"/>
      <c r="P32" s="472"/>
      <c r="Q32" s="91"/>
      <c r="R32" s="464" t="s">
        <v>178</v>
      </c>
      <c r="S32" s="465"/>
      <c r="T32" s="465"/>
      <c r="U32" s="466"/>
      <c r="V32" s="48"/>
      <c r="W32" s="481">
        <v>45166</v>
      </c>
      <c r="X32" s="482"/>
      <c r="Y32" s="482"/>
      <c r="Z32" s="483"/>
      <c r="AA32" s="484">
        <v>3</v>
      </c>
      <c r="AB32" s="485"/>
      <c r="AC32" s="476" t="s">
        <v>9</v>
      </c>
      <c r="AD32" s="484">
        <v>9</v>
      </c>
      <c r="AE32" s="485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470" t="str">
        <f>C20</f>
        <v>COMPETITIVIDAD</v>
      </c>
      <c r="G33" s="471"/>
      <c r="H33" s="471"/>
      <c r="I33" s="471"/>
      <c r="J33" s="471"/>
      <c r="K33" s="471"/>
      <c r="L33" s="471"/>
      <c r="M33" s="471"/>
      <c r="N33" s="471"/>
      <c r="O33" s="471"/>
      <c r="P33" s="472"/>
      <c r="Q33" s="92"/>
      <c r="R33" s="464" t="s">
        <v>178</v>
      </c>
      <c r="S33" s="465"/>
      <c r="T33" s="465"/>
      <c r="U33" s="466"/>
      <c r="V33" s="50"/>
      <c r="W33" s="481">
        <v>45166</v>
      </c>
      <c r="X33" s="482"/>
      <c r="Y33" s="482"/>
      <c r="Z33" s="483"/>
      <c r="AA33" s="484">
        <v>3</v>
      </c>
      <c r="AB33" s="485"/>
      <c r="AC33" s="476"/>
      <c r="AD33" s="484">
        <v>1</v>
      </c>
      <c r="AE33" s="485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473" t="s">
        <v>5</v>
      </c>
      <c r="G34" s="474"/>
      <c r="H34" s="474"/>
      <c r="I34" s="474"/>
      <c r="J34" s="474"/>
      <c r="K34" s="474"/>
      <c r="L34" s="474"/>
      <c r="M34" s="474"/>
      <c r="N34" s="474"/>
      <c r="O34" s="474"/>
      <c r="P34" s="475"/>
      <c r="Q34" s="85"/>
      <c r="R34" s="476" t="s">
        <v>35</v>
      </c>
      <c r="S34" s="476"/>
      <c r="T34" s="476"/>
      <c r="U34" s="476"/>
      <c r="V34" s="19"/>
      <c r="W34" s="477" t="s">
        <v>6</v>
      </c>
      <c r="X34" s="477"/>
      <c r="Y34" s="477"/>
      <c r="Z34" s="477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470" t="str">
        <f>C20</f>
        <v>COMPETITIVIDAD</v>
      </c>
      <c r="G35" s="471"/>
      <c r="H35" s="471"/>
      <c r="I35" s="471"/>
      <c r="J35" s="471"/>
      <c r="K35" s="471"/>
      <c r="L35" s="471"/>
      <c r="M35" s="471"/>
      <c r="N35" s="471"/>
      <c r="O35" s="471"/>
      <c r="P35" s="472"/>
      <c r="Q35" s="91"/>
      <c r="R35" s="464" t="s">
        <v>181</v>
      </c>
      <c r="S35" s="465"/>
      <c r="T35" s="465"/>
      <c r="U35" s="466"/>
      <c r="V35" s="48"/>
      <c r="W35" s="481">
        <v>45170</v>
      </c>
      <c r="X35" s="482"/>
      <c r="Y35" s="482"/>
      <c r="Z35" s="483"/>
      <c r="AA35" s="484">
        <v>3</v>
      </c>
      <c r="AB35" s="485"/>
      <c r="AC35" s="476" t="s">
        <v>9</v>
      </c>
      <c r="AD35" s="484" t="s">
        <v>309</v>
      </c>
      <c r="AE35" s="485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470" t="str">
        <f>C14</f>
        <v>EPC</v>
      </c>
      <c r="G36" s="471"/>
      <c r="H36" s="471"/>
      <c r="I36" s="471"/>
      <c r="J36" s="471"/>
      <c r="K36" s="471"/>
      <c r="L36" s="471"/>
      <c r="M36" s="471"/>
      <c r="N36" s="471"/>
      <c r="O36" s="471"/>
      <c r="P36" s="472"/>
      <c r="Q36" s="92"/>
      <c r="R36" s="464" t="s">
        <v>181</v>
      </c>
      <c r="S36" s="465"/>
      <c r="T36" s="465"/>
      <c r="U36" s="466"/>
      <c r="V36" s="50"/>
      <c r="W36" s="481">
        <v>45170</v>
      </c>
      <c r="X36" s="482"/>
      <c r="Y36" s="482"/>
      <c r="Z36" s="483"/>
      <c r="AA36" s="484">
        <v>2</v>
      </c>
      <c r="AB36" s="485"/>
      <c r="AC36" s="476"/>
      <c r="AD36" s="484">
        <v>7</v>
      </c>
      <c r="AE36" s="485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473" t="s">
        <v>5</v>
      </c>
      <c r="G37" s="474"/>
      <c r="H37" s="474"/>
      <c r="I37" s="474"/>
      <c r="J37" s="474"/>
      <c r="K37" s="474"/>
      <c r="L37" s="474"/>
      <c r="M37" s="474"/>
      <c r="N37" s="474"/>
      <c r="O37" s="474"/>
      <c r="P37" s="475"/>
      <c r="Q37" s="85"/>
      <c r="R37" s="476" t="s">
        <v>35</v>
      </c>
      <c r="S37" s="476"/>
      <c r="T37" s="476"/>
      <c r="U37" s="476"/>
      <c r="V37" s="19"/>
      <c r="W37" s="477" t="s">
        <v>6</v>
      </c>
      <c r="X37" s="477"/>
      <c r="Y37" s="477"/>
      <c r="Z37" s="477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470" t="str">
        <f>C18</f>
        <v>INDEPORTES</v>
      </c>
      <c r="G38" s="471"/>
      <c r="H38" s="471"/>
      <c r="I38" s="471"/>
      <c r="J38" s="471"/>
      <c r="K38" s="471"/>
      <c r="L38" s="471"/>
      <c r="M38" s="471"/>
      <c r="N38" s="471"/>
      <c r="O38" s="471"/>
      <c r="P38" s="472"/>
      <c r="Q38" s="91"/>
      <c r="R38" s="464" t="s">
        <v>177</v>
      </c>
      <c r="S38" s="465"/>
      <c r="T38" s="465"/>
      <c r="U38" s="466"/>
      <c r="V38" s="48"/>
      <c r="W38" s="481">
        <v>45175</v>
      </c>
      <c r="X38" s="482"/>
      <c r="Y38" s="482"/>
      <c r="Z38" s="483"/>
      <c r="AA38" s="484">
        <v>3</v>
      </c>
      <c r="AB38" s="485"/>
      <c r="AC38" s="476" t="s">
        <v>9</v>
      </c>
      <c r="AD38" s="484">
        <v>4</v>
      </c>
      <c r="AE38" s="485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470" t="str">
        <f>C12</f>
        <v xml:space="preserve">IDACO </v>
      </c>
      <c r="G39" s="471"/>
      <c r="H39" s="471"/>
      <c r="I39" s="471"/>
      <c r="J39" s="471"/>
      <c r="K39" s="471"/>
      <c r="L39" s="471"/>
      <c r="M39" s="471"/>
      <c r="N39" s="471"/>
      <c r="O39" s="471"/>
      <c r="P39" s="472"/>
      <c r="Q39" s="92"/>
      <c r="R39" s="538" t="s">
        <v>177</v>
      </c>
      <c r="S39" s="539"/>
      <c r="T39" s="539"/>
      <c r="U39" s="540"/>
      <c r="V39" s="50"/>
      <c r="W39" s="481">
        <v>45175</v>
      </c>
      <c r="X39" s="482"/>
      <c r="Y39" s="482"/>
      <c r="Z39" s="483"/>
      <c r="AA39" s="484">
        <v>5</v>
      </c>
      <c r="AB39" s="485"/>
      <c r="AC39" s="476"/>
      <c r="AD39" s="484">
        <v>1</v>
      </c>
      <c r="AE39" s="485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515" t="s">
        <v>11</v>
      </c>
      <c r="B41" s="58"/>
      <c r="C41" s="517" t="s">
        <v>0</v>
      </c>
      <c r="D41" s="518"/>
      <c r="E41" s="517">
        <v>1</v>
      </c>
      <c r="F41" s="518"/>
      <c r="G41" s="517">
        <v>2</v>
      </c>
      <c r="H41" s="518"/>
      <c r="I41" s="517">
        <v>3</v>
      </c>
      <c r="J41" s="518"/>
      <c r="K41" s="519">
        <v>4</v>
      </c>
      <c r="L41" s="519"/>
      <c r="M41" s="519">
        <v>5</v>
      </c>
      <c r="N41" s="519"/>
      <c r="O41" s="526">
        <v>5</v>
      </c>
      <c r="P41" s="526"/>
      <c r="Q41" s="33"/>
      <c r="R41" s="526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516"/>
      <c r="B42" s="505">
        <v>1</v>
      </c>
      <c r="C42" s="507" t="str">
        <f>SORTEO!I7</f>
        <v>PRENSA</v>
      </c>
      <c r="D42" s="508"/>
      <c r="E42" s="527"/>
      <c r="F42" s="528"/>
      <c r="G42" s="534">
        <v>0</v>
      </c>
      <c r="H42" s="184">
        <v>3</v>
      </c>
      <c r="I42" s="494">
        <v>0</v>
      </c>
      <c r="J42" s="160">
        <v>1</v>
      </c>
      <c r="K42" s="500">
        <v>3</v>
      </c>
      <c r="L42" s="160">
        <v>4</v>
      </c>
      <c r="M42" s="500">
        <v>3</v>
      </c>
      <c r="N42" s="160">
        <v>8</v>
      </c>
      <c r="O42" s="531"/>
      <c r="P42" s="86"/>
      <c r="Q42" s="86"/>
      <c r="R42" s="526"/>
      <c r="S42" s="491">
        <v>4</v>
      </c>
      <c r="T42" s="489">
        <v>2</v>
      </c>
      <c r="U42" s="489">
        <v>2</v>
      </c>
      <c r="V42" s="489">
        <v>0</v>
      </c>
      <c r="W42" s="491">
        <v>0</v>
      </c>
      <c r="X42" s="502">
        <f>H42+J42+L42+N42</f>
        <v>16</v>
      </c>
      <c r="Y42" s="502">
        <f>H43+J43+L43+N43</f>
        <v>9</v>
      </c>
      <c r="Z42" s="502">
        <f>+X42-Y42</f>
        <v>7</v>
      </c>
      <c r="AA42" s="536">
        <f>G42+I42+K42+M42</f>
        <v>6</v>
      </c>
      <c r="AB42" s="491">
        <v>3</v>
      </c>
    </row>
    <row r="43" spans="1:31" ht="15" customHeight="1" x14ac:dyDescent="0.3">
      <c r="A43" s="516"/>
      <c r="B43" s="506"/>
      <c r="C43" s="509"/>
      <c r="D43" s="510"/>
      <c r="E43" s="529"/>
      <c r="F43" s="530"/>
      <c r="G43" s="535"/>
      <c r="H43" s="184">
        <v>4</v>
      </c>
      <c r="I43" s="495"/>
      <c r="J43" s="160">
        <v>2</v>
      </c>
      <c r="K43" s="500"/>
      <c r="L43" s="160">
        <v>1</v>
      </c>
      <c r="M43" s="500"/>
      <c r="N43" s="160">
        <v>2</v>
      </c>
      <c r="O43" s="531"/>
      <c r="P43" s="86"/>
      <c r="Q43" s="86"/>
      <c r="R43" s="526"/>
      <c r="S43" s="491"/>
      <c r="T43" s="490"/>
      <c r="U43" s="490"/>
      <c r="V43" s="490"/>
      <c r="W43" s="491"/>
      <c r="X43" s="491"/>
      <c r="Y43" s="491"/>
      <c r="Z43" s="491"/>
      <c r="AA43" s="536"/>
      <c r="AB43" s="491"/>
    </row>
    <row r="44" spans="1:31" ht="15" customHeight="1" x14ac:dyDescent="0.3">
      <c r="A44" s="516"/>
      <c r="B44" s="505">
        <v>2</v>
      </c>
      <c r="C44" s="507" t="str">
        <f>SORTEO!I8</f>
        <v>MESA DE AYUDA</v>
      </c>
      <c r="D44" s="508"/>
      <c r="E44" s="492">
        <v>3</v>
      </c>
      <c r="F44" s="160">
        <v>4</v>
      </c>
      <c r="G44" s="496"/>
      <c r="H44" s="497"/>
      <c r="I44" s="494">
        <v>0</v>
      </c>
      <c r="J44" s="160">
        <v>0</v>
      </c>
      <c r="K44" s="500">
        <v>3</v>
      </c>
      <c r="L44" s="160">
        <v>3</v>
      </c>
      <c r="M44" s="500">
        <v>3</v>
      </c>
      <c r="N44" s="160">
        <v>8</v>
      </c>
      <c r="O44" s="531"/>
      <c r="P44" s="86"/>
      <c r="Q44" s="86"/>
      <c r="R44" s="526"/>
      <c r="S44" s="491">
        <v>4</v>
      </c>
      <c r="T44" s="489">
        <v>3</v>
      </c>
      <c r="U44" s="489">
        <v>1</v>
      </c>
      <c r="V44" s="489">
        <v>0</v>
      </c>
      <c r="W44" s="491">
        <v>0</v>
      </c>
      <c r="X44" s="502">
        <f>F44+J44+L44+N44</f>
        <v>15</v>
      </c>
      <c r="Y44" s="502">
        <f>F45+J45+L45+N45</f>
        <v>15</v>
      </c>
      <c r="Z44" s="502">
        <f>+X44-Y44</f>
        <v>0</v>
      </c>
      <c r="AA44" s="511">
        <f>E44+I44+K44+M44</f>
        <v>9</v>
      </c>
      <c r="AB44" s="537">
        <v>2</v>
      </c>
    </row>
    <row r="45" spans="1:31" ht="15" customHeight="1" x14ac:dyDescent="0.3">
      <c r="A45" s="516"/>
      <c r="B45" s="506"/>
      <c r="C45" s="509"/>
      <c r="D45" s="510"/>
      <c r="E45" s="493"/>
      <c r="F45" s="160">
        <v>3</v>
      </c>
      <c r="G45" s="498"/>
      <c r="H45" s="499"/>
      <c r="I45" s="495"/>
      <c r="J45" s="160">
        <v>6</v>
      </c>
      <c r="K45" s="500"/>
      <c r="L45" s="160">
        <v>0</v>
      </c>
      <c r="M45" s="500"/>
      <c r="N45" s="160">
        <v>6</v>
      </c>
      <c r="O45" s="531"/>
      <c r="P45" s="86"/>
      <c r="Q45" s="86"/>
      <c r="R45" s="526"/>
      <c r="S45" s="491"/>
      <c r="T45" s="490"/>
      <c r="U45" s="490"/>
      <c r="V45" s="490"/>
      <c r="W45" s="491"/>
      <c r="X45" s="491"/>
      <c r="Y45" s="491"/>
      <c r="Z45" s="491"/>
      <c r="AA45" s="512"/>
      <c r="AB45" s="537"/>
    </row>
    <row r="46" spans="1:31" ht="15" customHeight="1" x14ac:dyDescent="0.3">
      <c r="A46" s="516"/>
      <c r="B46" s="505">
        <v>3</v>
      </c>
      <c r="C46" s="507" t="str">
        <f>SORTEO!I9</f>
        <v xml:space="preserve">Agencia Catastral </v>
      </c>
      <c r="D46" s="508"/>
      <c r="E46" s="492">
        <v>3</v>
      </c>
      <c r="F46" s="160">
        <v>2</v>
      </c>
      <c r="G46" s="494">
        <v>3</v>
      </c>
      <c r="H46" s="160">
        <v>6</v>
      </c>
      <c r="I46" s="496"/>
      <c r="J46" s="497"/>
      <c r="K46" s="500">
        <v>3</v>
      </c>
      <c r="L46" s="160">
        <v>7</v>
      </c>
      <c r="M46" s="500">
        <v>3</v>
      </c>
      <c r="N46" s="160">
        <v>11</v>
      </c>
      <c r="O46" s="531"/>
      <c r="P46" s="212"/>
      <c r="Q46" s="86"/>
      <c r="R46" s="526"/>
      <c r="S46" s="491">
        <v>4</v>
      </c>
      <c r="T46" s="489">
        <v>4</v>
      </c>
      <c r="U46" s="489">
        <v>0</v>
      </c>
      <c r="V46" s="489">
        <v>0</v>
      </c>
      <c r="W46" s="491">
        <v>0</v>
      </c>
      <c r="X46" s="502">
        <f>F46+H46+L46+N46</f>
        <v>26</v>
      </c>
      <c r="Y46" s="502">
        <f>F47+H47+L47+N47</f>
        <v>3</v>
      </c>
      <c r="Z46" s="491">
        <f>+X46-Y46</f>
        <v>23</v>
      </c>
      <c r="AA46" s="511">
        <f>E46+G46+K46+M46</f>
        <v>12</v>
      </c>
      <c r="AB46" s="537">
        <v>1</v>
      </c>
    </row>
    <row r="47" spans="1:31" ht="15" customHeight="1" x14ac:dyDescent="0.3">
      <c r="A47" s="516"/>
      <c r="B47" s="506"/>
      <c r="C47" s="509"/>
      <c r="D47" s="510"/>
      <c r="E47" s="493"/>
      <c r="F47" s="160">
        <v>1</v>
      </c>
      <c r="G47" s="495"/>
      <c r="H47" s="160">
        <v>0</v>
      </c>
      <c r="I47" s="498"/>
      <c r="J47" s="499"/>
      <c r="K47" s="500"/>
      <c r="L47" s="160">
        <v>1</v>
      </c>
      <c r="M47" s="500"/>
      <c r="N47" s="160">
        <v>1</v>
      </c>
      <c r="O47" s="531"/>
      <c r="P47" s="86"/>
      <c r="Q47" s="86"/>
      <c r="R47" s="526"/>
      <c r="S47" s="491"/>
      <c r="T47" s="490"/>
      <c r="U47" s="490"/>
      <c r="V47" s="490"/>
      <c r="W47" s="491"/>
      <c r="X47" s="491"/>
      <c r="Y47" s="491"/>
      <c r="Z47" s="491"/>
      <c r="AA47" s="512"/>
      <c r="AB47" s="537"/>
    </row>
    <row r="48" spans="1:31" ht="15" customHeight="1" x14ac:dyDescent="0.3">
      <c r="A48" s="516"/>
      <c r="B48" s="505">
        <v>4</v>
      </c>
      <c r="C48" s="507" t="str">
        <f>SORTEO!I10</f>
        <v>BENEFICENCIA</v>
      </c>
      <c r="D48" s="508"/>
      <c r="E48" s="492">
        <v>0</v>
      </c>
      <c r="F48" s="160">
        <v>1</v>
      </c>
      <c r="G48" s="494">
        <v>0</v>
      </c>
      <c r="H48" s="160">
        <v>0</v>
      </c>
      <c r="I48" s="494">
        <v>0</v>
      </c>
      <c r="J48" s="160">
        <v>1</v>
      </c>
      <c r="K48" s="513"/>
      <c r="L48" s="513"/>
      <c r="M48" s="500">
        <v>0</v>
      </c>
      <c r="N48" s="160">
        <v>1</v>
      </c>
      <c r="O48" s="531"/>
      <c r="P48" s="86"/>
      <c r="Q48" s="86"/>
      <c r="R48" s="526"/>
      <c r="S48" s="491">
        <v>4</v>
      </c>
      <c r="T48" s="489">
        <v>0</v>
      </c>
      <c r="U48" s="489">
        <v>4</v>
      </c>
      <c r="V48" s="489">
        <v>0</v>
      </c>
      <c r="W48" s="491">
        <v>0</v>
      </c>
      <c r="X48" s="502">
        <f>F48+H48+J48+N48</f>
        <v>3</v>
      </c>
      <c r="Y48" s="502">
        <f>F49+H49+J49+N49</f>
        <v>17</v>
      </c>
      <c r="Z48" s="491">
        <f>+X48-Y48</f>
        <v>-14</v>
      </c>
      <c r="AA48" s="511">
        <f>E48+G48+I48+M48</f>
        <v>0</v>
      </c>
      <c r="AB48" s="491">
        <v>5</v>
      </c>
    </row>
    <row r="49" spans="1:31" ht="15" customHeight="1" x14ac:dyDescent="0.3">
      <c r="A49" s="516"/>
      <c r="B49" s="506"/>
      <c r="C49" s="509"/>
      <c r="D49" s="510"/>
      <c r="E49" s="493"/>
      <c r="F49" s="160">
        <v>4</v>
      </c>
      <c r="G49" s="495"/>
      <c r="H49" s="160">
        <v>3</v>
      </c>
      <c r="I49" s="495"/>
      <c r="J49" s="160">
        <v>7</v>
      </c>
      <c r="K49" s="513"/>
      <c r="L49" s="513"/>
      <c r="M49" s="500"/>
      <c r="N49" s="160">
        <v>3</v>
      </c>
      <c r="O49" s="531"/>
      <c r="P49" s="86"/>
      <c r="Q49" s="86"/>
      <c r="R49" s="526"/>
      <c r="S49" s="491"/>
      <c r="T49" s="490"/>
      <c r="U49" s="490"/>
      <c r="V49" s="490"/>
      <c r="W49" s="491"/>
      <c r="X49" s="491"/>
      <c r="Y49" s="491"/>
      <c r="Z49" s="491"/>
      <c r="AA49" s="512"/>
      <c r="AB49" s="491"/>
    </row>
    <row r="50" spans="1:31" ht="15" customHeight="1" x14ac:dyDescent="0.3">
      <c r="A50" s="516"/>
      <c r="B50" s="505">
        <v>5</v>
      </c>
      <c r="C50" s="507" t="str">
        <f>SORTEO!I11</f>
        <v>Asamblea de Cundinamarca</v>
      </c>
      <c r="D50" s="508"/>
      <c r="E50" s="492">
        <v>0</v>
      </c>
      <c r="F50" s="160">
        <v>2</v>
      </c>
      <c r="G50" s="494">
        <v>0</v>
      </c>
      <c r="H50" s="160">
        <v>6</v>
      </c>
      <c r="I50" s="494">
        <v>0</v>
      </c>
      <c r="J50" s="160">
        <v>1</v>
      </c>
      <c r="K50" s="500">
        <v>3</v>
      </c>
      <c r="L50" s="160">
        <v>3</v>
      </c>
      <c r="M50" s="513"/>
      <c r="N50" s="513"/>
      <c r="O50" s="531"/>
      <c r="P50" s="86"/>
      <c r="Q50" s="86"/>
      <c r="R50" s="526"/>
      <c r="S50" s="491">
        <v>4</v>
      </c>
      <c r="T50" s="489">
        <v>1</v>
      </c>
      <c r="U50" s="489">
        <v>3</v>
      </c>
      <c r="V50" s="489">
        <v>0</v>
      </c>
      <c r="W50" s="491">
        <v>0</v>
      </c>
      <c r="X50" s="502">
        <f>F50+H50+J50+L50</f>
        <v>12</v>
      </c>
      <c r="Y50" s="502">
        <f>F51+H51+J51+L51</f>
        <v>28</v>
      </c>
      <c r="Z50" s="491">
        <f>+X50-Y50</f>
        <v>-16</v>
      </c>
      <c r="AA50" s="511">
        <f>E50+G50+I50+K50</f>
        <v>3</v>
      </c>
      <c r="AB50" s="491">
        <v>4</v>
      </c>
    </row>
    <row r="51" spans="1:31" ht="15" customHeight="1" x14ac:dyDescent="0.3">
      <c r="A51" s="516"/>
      <c r="B51" s="506"/>
      <c r="C51" s="509"/>
      <c r="D51" s="510"/>
      <c r="E51" s="493"/>
      <c r="F51" s="160">
        <v>8</v>
      </c>
      <c r="G51" s="495"/>
      <c r="H51" s="160">
        <v>8</v>
      </c>
      <c r="I51" s="495"/>
      <c r="J51" s="160">
        <v>11</v>
      </c>
      <c r="K51" s="500"/>
      <c r="L51" s="160">
        <v>1</v>
      </c>
      <c r="M51" s="513"/>
      <c r="N51" s="513"/>
      <c r="O51" s="531"/>
      <c r="P51" s="86"/>
      <c r="Q51" s="86"/>
      <c r="R51" s="526"/>
      <c r="S51" s="491"/>
      <c r="T51" s="490"/>
      <c r="U51" s="490"/>
      <c r="V51" s="490"/>
      <c r="W51" s="491"/>
      <c r="X51" s="491"/>
      <c r="Y51" s="491"/>
      <c r="Z51" s="491"/>
      <c r="AA51" s="512"/>
      <c r="AB51" s="491"/>
    </row>
    <row r="52" spans="1:31" ht="16.5" customHeight="1" x14ac:dyDescent="0.3"/>
    <row r="53" spans="1:31" ht="15" customHeight="1" x14ac:dyDescent="0.3">
      <c r="A53" s="514" t="s">
        <v>182</v>
      </c>
      <c r="B53" s="514"/>
      <c r="C53" s="514"/>
      <c r="D53" s="514"/>
      <c r="E53" s="514"/>
      <c r="F53" s="514"/>
      <c r="G53" s="514"/>
      <c r="H53" s="514"/>
      <c r="I53" s="514"/>
      <c r="J53" s="514"/>
      <c r="K53" s="514"/>
      <c r="L53" s="514"/>
      <c r="M53" s="514"/>
      <c r="N53" s="514"/>
      <c r="O53" s="514"/>
      <c r="P53" s="514"/>
      <c r="Q53" s="514"/>
      <c r="R53" s="514"/>
      <c r="S53" s="514"/>
      <c r="T53" s="514"/>
      <c r="U53" s="514"/>
      <c r="V53" s="514"/>
      <c r="W53" s="514"/>
      <c r="X53" s="514"/>
      <c r="Y53" s="514"/>
      <c r="Z53" s="514"/>
      <c r="AA53" s="514"/>
      <c r="AB53" s="10"/>
      <c r="AC53" s="10"/>
      <c r="AD53" s="39"/>
      <c r="AE53" s="10"/>
    </row>
    <row r="54" spans="1:31" ht="16.5" customHeight="1" x14ac:dyDescent="0.3">
      <c r="A54" s="105"/>
      <c r="B54" s="5"/>
      <c r="AB54" s="520" t="s">
        <v>2</v>
      </c>
      <c r="AC54" s="520"/>
      <c r="AD54" s="520"/>
      <c r="AE54" s="520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486" t="s">
        <v>5</v>
      </c>
      <c r="G55" s="487"/>
      <c r="H55" s="487"/>
      <c r="I55" s="487"/>
      <c r="J55" s="487"/>
      <c r="K55" s="487"/>
      <c r="L55" s="487"/>
      <c r="M55" s="487"/>
      <c r="N55" s="487"/>
      <c r="O55" s="487"/>
      <c r="P55" s="488"/>
      <c r="Q55" s="84"/>
      <c r="R55" s="476" t="s">
        <v>35</v>
      </c>
      <c r="S55" s="476"/>
      <c r="T55" s="476"/>
      <c r="U55" s="476"/>
      <c r="V55" s="19"/>
      <c r="W55" s="476" t="s">
        <v>6</v>
      </c>
      <c r="X55" s="476"/>
      <c r="Y55" s="476"/>
      <c r="Z55" s="476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470" t="str">
        <f>C50</f>
        <v>Asamblea de Cundinamarca</v>
      </c>
      <c r="G56" s="471"/>
      <c r="H56" s="471"/>
      <c r="I56" s="471"/>
      <c r="J56" s="471"/>
      <c r="K56" s="471"/>
      <c r="L56" s="471"/>
      <c r="M56" s="471"/>
      <c r="N56" s="471"/>
      <c r="O56" s="471"/>
      <c r="P56" s="472"/>
      <c r="Q56" s="91"/>
      <c r="R56" s="464" t="s">
        <v>177</v>
      </c>
      <c r="S56" s="465"/>
      <c r="T56" s="465"/>
      <c r="U56" s="466"/>
      <c r="V56" s="48"/>
      <c r="W56" s="467">
        <v>45152</v>
      </c>
      <c r="X56" s="468"/>
      <c r="Y56" s="468"/>
      <c r="Z56" s="469"/>
      <c r="AA56" s="484">
        <v>8</v>
      </c>
      <c r="AB56" s="485"/>
      <c r="AC56" s="476" t="s">
        <v>9</v>
      </c>
      <c r="AD56" s="484">
        <v>2</v>
      </c>
      <c r="AE56" s="485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470" t="str">
        <f>C48</f>
        <v>BENEFICENCIA</v>
      </c>
      <c r="G57" s="471"/>
      <c r="H57" s="471"/>
      <c r="I57" s="471"/>
      <c r="J57" s="471"/>
      <c r="K57" s="471"/>
      <c r="L57" s="471"/>
      <c r="M57" s="471"/>
      <c r="N57" s="471"/>
      <c r="O57" s="471"/>
      <c r="P57" s="472"/>
      <c r="Q57" s="91"/>
      <c r="R57" s="464" t="s">
        <v>177</v>
      </c>
      <c r="S57" s="465"/>
      <c r="T57" s="465"/>
      <c r="U57" s="466"/>
      <c r="V57" s="89"/>
      <c r="W57" s="467">
        <v>45152</v>
      </c>
      <c r="X57" s="468"/>
      <c r="Y57" s="468"/>
      <c r="Z57" s="469"/>
      <c r="AA57" s="484">
        <v>7</v>
      </c>
      <c r="AB57" s="485"/>
      <c r="AC57" s="476"/>
      <c r="AD57" s="484">
        <v>1</v>
      </c>
      <c r="AE57" s="485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473" t="s">
        <v>5</v>
      </c>
      <c r="G58" s="474"/>
      <c r="H58" s="474"/>
      <c r="I58" s="474"/>
      <c r="J58" s="474"/>
      <c r="K58" s="474"/>
      <c r="L58" s="474"/>
      <c r="M58" s="474"/>
      <c r="N58" s="474"/>
      <c r="O58" s="474"/>
      <c r="P58" s="475"/>
      <c r="Q58" s="85"/>
      <c r="R58" s="476" t="s">
        <v>35</v>
      </c>
      <c r="S58" s="476"/>
      <c r="T58" s="476"/>
      <c r="U58" s="476"/>
      <c r="V58" s="19"/>
      <c r="W58" s="477" t="s">
        <v>6</v>
      </c>
      <c r="X58" s="477"/>
      <c r="Y58" s="477"/>
      <c r="Z58" s="477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470" t="str">
        <f>C50</f>
        <v>Asamblea de Cundinamarca</v>
      </c>
      <c r="G59" s="471"/>
      <c r="H59" s="471"/>
      <c r="I59" s="471"/>
      <c r="J59" s="471"/>
      <c r="K59" s="471"/>
      <c r="L59" s="471"/>
      <c r="M59" s="471"/>
      <c r="N59" s="471"/>
      <c r="O59" s="471"/>
      <c r="P59" s="472"/>
      <c r="Q59" s="91"/>
      <c r="R59" s="464" t="s">
        <v>178</v>
      </c>
      <c r="S59" s="465"/>
      <c r="T59" s="465"/>
      <c r="U59" s="466"/>
      <c r="V59" s="48"/>
      <c r="W59" s="481">
        <v>45160</v>
      </c>
      <c r="X59" s="482"/>
      <c r="Y59" s="482"/>
      <c r="Z59" s="483"/>
      <c r="AA59" s="484">
        <v>8</v>
      </c>
      <c r="AB59" s="485"/>
      <c r="AC59" s="503" t="s">
        <v>9</v>
      </c>
      <c r="AD59" s="484">
        <v>6</v>
      </c>
      <c r="AE59" s="485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470" t="str">
        <f>C48</f>
        <v>BENEFICENCIA</v>
      </c>
      <c r="G60" s="471"/>
      <c r="H60" s="471"/>
      <c r="I60" s="471"/>
      <c r="J60" s="471"/>
      <c r="K60" s="471"/>
      <c r="L60" s="471"/>
      <c r="M60" s="471"/>
      <c r="N60" s="471"/>
      <c r="O60" s="471"/>
      <c r="P60" s="472"/>
      <c r="Q60" s="91"/>
      <c r="R60" s="464" t="s">
        <v>178</v>
      </c>
      <c r="S60" s="465"/>
      <c r="T60" s="465"/>
      <c r="U60" s="466"/>
      <c r="V60" s="48"/>
      <c r="W60" s="481">
        <v>45160</v>
      </c>
      <c r="X60" s="482"/>
      <c r="Y60" s="482"/>
      <c r="Z60" s="483"/>
      <c r="AA60" s="484">
        <v>4</v>
      </c>
      <c r="AB60" s="485"/>
      <c r="AC60" s="504"/>
      <c r="AD60" s="484">
        <v>1</v>
      </c>
      <c r="AE60" s="485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478" t="s">
        <v>5</v>
      </c>
      <c r="G61" s="479"/>
      <c r="H61" s="479"/>
      <c r="I61" s="479"/>
      <c r="J61" s="479"/>
      <c r="K61" s="479"/>
      <c r="L61" s="479"/>
      <c r="M61" s="479"/>
      <c r="N61" s="479"/>
      <c r="O61" s="479"/>
      <c r="P61" s="480"/>
      <c r="Q61" s="85"/>
      <c r="R61" s="476" t="s">
        <v>35</v>
      </c>
      <c r="S61" s="476"/>
      <c r="T61" s="476"/>
      <c r="U61" s="476"/>
      <c r="V61" s="19"/>
      <c r="W61" s="477" t="s">
        <v>6</v>
      </c>
      <c r="X61" s="477"/>
      <c r="Y61" s="477"/>
      <c r="Z61" s="477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470" t="str">
        <f>C46</f>
        <v xml:space="preserve">Agencia Catastral </v>
      </c>
      <c r="G62" s="471"/>
      <c r="H62" s="471"/>
      <c r="I62" s="471"/>
      <c r="J62" s="471"/>
      <c r="K62" s="471"/>
      <c r="L62" s="471"/>
      <c r="M62" s="471"/>
      <c r="N62" s="471"/>
      <c r="O62" s="471"/>
      <c r="P62" s="472"/>
      <c r="Q62" s="91"/>
      <c r="R62" s="464" t="s">
        <v>177</v>
      </c>
      <c r="S62" s="465"/>
      <c r="T62" s="465"/>
      <c r="U62" s="466"/>
      <c r="V62" s="48"/>
      <c r="W62" s="481">
        <v>45167</v>
      </c>
      <c r="X62" s="482"/>
      <c r="Y62" s="482"/>
      <c r="Z62" s="483"/>
      <c r="AA62" s="484">
        <v>0</v>
      </c>
      <c r="AB62" s="485"/>
      <c r="AC62" s="476" t="s">
        <v>9</v>
      </c>
      <c r="AD62" s="484">
        <v>6</v>
      </c>
      <c r="AE62" s="485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470" t="str">
        <f>C50</f>
        <v>Asamblea de Cundinamarca</v>
      </c>
      <c r="G63" s="471"/>
      <c r="H63" s="471"/>
      <c r="I63" s="471"/>
      <c r="J63" s="471"/>
      <c r="K63" s="471"/>
      <c r="L63" s="471"/>
      <c r="M63" s="471"/>
      <c r="N63" s="471"/>
      <c r="O63" s="471"/>
      <c r="P63" s="472"/>
      <c r="Q63" s="92"/>
      <c r="R63" s="464" t="s">
        <v>177</v>
      </c>
      <c r="S63" s="465"/>
      <c r="T63" s="465"/>
      <c r="U63" s="466"/>
      <c r="V63" s="50"/>
      <c r="W63" s="481">
        <v>45167</v>
      </c>
      <c r="X63" s="482"/>
      <c r="Y63" s="482"/>
      <c r="Z63" s="483"/>
      <c r="AA63" s="484">
        <v>1</v>
      </c>
      <c r="AB63" s="485"/>
      <c r="AC63" s="476"/>
      <c r="AD63" s="484">
        <v>3</v>
      </c>
      <c r="AE63" s="485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473" t="s">
        <v>5</v>
      </c>
      <c r="G64" s="474"/>
      <c r="H64" s="474"/>
      <c r="I64" s="474"/>
      <c r="J64" s="474"/>
      <c r="K64" s="474"/>
      <c r="L64" s="474"/>
      <c r="M64" s="474"/>
      <c r="N64" s="474"/>
      <c r="O64" s="474"/>
      <c r="P64" s="475"/>
      <c r="Q64" s="85"/>
      <c r="R64" s="476" t="s">
        <v>35</v>
      </c>
      <c r="S64" s="476"/>
      <c r="T64" s="476"/>
      <c r="U64" s="476"/>
      <c r="V64" s="19"/>
      <c r="W64" s="477" t="s">
        <v>6</v>
      </c>
      <c r="X64" s="477"/>
      <c r="Y64" s="477"/>
      <c r="Z64" s="477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92" t="s">
        <v>176</v>
      </c>
      <c r="B65" s="6"/>
      <c r="C65" s="75" t="str">
        <f>C46</f>
        <v xml:space="preserve">Agencia Catastral </v>
      </c>
      <c r="D65" s="90"/>
      <c r="E65" s="90"/>
      <c r="F65" s="470" t="str">
        <f>C50</f>
        <v>Asamblea de Cundinamarca</v>
      </c>
      <c r="G65" s="471"/>
      <c r="H65" s="471"/>
      <c r="I65" s="471"/>
      <c r="J65" s="471"/>
      <c r="K65" s="471"/>
      <c r="L65" s="471"/>
      <c r="M65" s="471"/>
      <c r="N65" s="471"/>
      <c r="O65" s="471"/>
      <c r="P65" s="472"/>
      <c r="Q65" s="91"/>
      <c r="R65" s="464" t="s">
        <v>177</v>
      </c>
      <c r="S65" s="465"/>
      <c r="T65" s="465"/>
      <c r="U65" s="466"/>
      <c r="V65" s="48"/>
      <c r="W65" s="481">
        <v>45174</v>
      </c>
      <c r="X65" s="482"/>
      <c r="Y65" s="482"/>
      <c r="Z65" s="483"/>
      <c r="AA65" s="484">
        <v>11</v>
      </c>
      <c r="AB65" s="485"/>
      <c r="AC65" s="476" t="s">
        <v>9</v>
      </c>
      <c r="AD65" s="484">
        <v>1</v>
      </c>
      <c r="AE65" s="485"/>
    </row>
    <row r="66" spans="1:31" ht="15" customHeight="1" x14ac:dyDescent="0.3">
      <c r="A66" s="192" t="s">
        <v>179</v>
      </c>
      <c r="B66" s="6"/>
      <c r="C66" s="75" t="str">
        <f>C42</f>
        <v>PRENSA</v>
      </c>
      <c r="D66" s="90"/>
      <c r="E66" s="90"/>
      <c r="F66" s="470" t="str">
        <f>C44</f>
        <v>MESA DE AYUDA</v>
      </c>
      <c r="G66" s="471"/>
      <c r="H66" s="471"/>
      <c r="I66" s="471"/>
      <c r="J66" s="471"/>
      <c r="K66" s="471"/>
      <c r="L66" s="471"/>
      <c r="M66" s="471"/>
      <c r="N66" s="471"/>
      <c r="O66" s="471"/>
      <c r="P66" s="472"/>
      <c r="Q66" s="92"/>
      <c r="R66" s="464" t="s">
        <v>177</v>
      </c>
      <c r="S66" s="465"/>
      <c r="T66" s="465"/>
      <c r="U66" s="466"/>
      <c r="V66" s="50"/>
      <c r="W66" s="481">
        <v>45174</v>
      </c>
      <c r="X66" s="482"/>
      <c r="Y66" s="482"/>
      <c r="Z66" s="483"/>
      <c r="AA66" s="484">
        <v>3</v>
      </c>
      <c r="AB66" s="485"/>
      <c r="AC66" s="476"/>
      <c r="AD66" s="484">
        <v>4</v>
      </c>
      <c r="AE66" s="485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473" t="s">
        <v>5</v>
      </c>
      <c r="G67" s="474"/>
      <c r="H67" s="474"/>
      <c r="I67" s="474"/>
      <c r="J67" s="474"/>
      <c r="K67" s="474"/>
      <c r="L67" s="474"/>
      <c r="M67" s="474"/>
      <c r="N67" s="474"/>
      <c r="O67" s="474"/>
      <c r="P67" s="475"/>
      <c r="Q67" s="85"/>
      <c r="R67" s="476" t="s">
        <v>35</v>
      </c>
      <c r="S67" s="476"/>
      <c r="T67" s="476"/>
      <c r="U67" s="476"/>
      <c r="V67" s="19"/>
      <c r="W67" s="477" t="s">
        <v>6</v>
      </c>
      <c r="X67" s="477"/>
      <c r="Y67" s="477"/>
      <c r="Z67" s="477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470" t="str">
        <f>C48</f>
        <v>BENEFICENCIA</v>
      </c>
      <c r="G68" s="471"/>
      <c r="H68" s="471"/>
      <c r="I68" s="471"/>
      <c r="J68" s="471"/>
      <c r="K68" s="471"/>
      <c r="L68" s="471"/>
      <c r="M68" s="471"/>
      <c r="N68" s="471"/>
      <c r="O68" s="471"/>
      <c r="P68" s="472"/>
      <c r="Q68" s="91"/>
      <c r="R68" s="464" t="s">
        <v>177</v>
      </c>
      <c r="S68" s="465"/>
      <c r="T68" s="465"/>
      <c r="U68" s="466"/>
      <c r="V68" s="89"/>
      <c r="W68" s="547">
        <v>45177</v>
      </c>
      <c r="X68" s="548"/>
      <c r="Y68" s="548"/>
      <c r="Z68" s="549"/>
      <c r="AA68" s="484">
        <v>3</v>
      </c>
      <c r="AB68" s="485"/>
      <c r="AC68" s="476" t="s">
        <v>9</v>
      </c>
      <c r="AD68" s="484">
        <v>0</v>
      </c>
      <c r="AE68" s="485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470" t="str">
        <f>C42</f>
        <v>PRENSA</v>
      </c>
      <c r="G69" s="471"/>
      <c r="H69" s="471"/>
      <c r="I69" s="471"/>
      <c r="J69" s="471"/>
      <c r="K69" s="471"/>
      <c r="L69" s="471"/>
      <c r="M69" s="471"/>
      <c r="N69" s="471"/>
      <c r="O69" s="471"/>
      <c r="P69" s="472"/>
      <c r="Q69" s="92"/>
      <c r="R69" s="538" t="s">
        <v>177</v>
      </c>
      <c r="S69" s="539"/>
      <c r="T69" s="539"/>
      <c r="U69" s="540"/>
      <c r="V69" s="133"/>
      <c r="W69" s="547">
        <v>45177</v>
      </c>
      <c r="X69" s="548"/>
      <c r="Y69" s="548"/>
      <c r="Z69" s="549"/>
      <c r="AA69" s="484">
        <v>2</v>
      </c>
      <c r="AB69" s="485"/>
      <c r="AC69" s="476"/>
      <c r="AD69" s="484">
        <v>1</v>
      </c>
      <c r="AE69" s="485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515" t="s">
        <v>12</v>
      </c>
      <c r="B72" s="58"/>
      <c r="C72" s="517" t="s">
        <v>0</v>
      </c>
      <c r="D72" s="518"/>
      <c r="E72" s="517">
        <v>1</v>
      </c>
      <c r="F72" s="518"/>
      <c r="G72" s="517">
        <v>2</v>
      </c>
      <c r="H72" s="518"/>
      <c r="I72" s="517">
        <v>3</v>
      </c>
      <c r="J72" s="518"/>
      <c r="K72" s="519">
        <v>4</v>
      </c>
      <c r="L72" s="519"/>
      <c r="M72" s="519">
        <v>5</v>
      </c>
      <c r="N72" s="519"/>
      <c r="O72" s="526">
        <v>5</v>
      </c>
      <c r="P72" s="526"/>
      <c r="Q72" s="33"/>
      <c r="R72" s="526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516"/>
      <c r="B73" s="505">
        <v>1</v>
      </c>
      <c r="C73" s="507" t="str">
        <f>SORTEO!L7</f>
        <v>Asuntos Internacionales</v>
      </c>
      <c r="D73" s="508"/>
      <c r="E73" s="527"/>
      <c r="F73" s="528"/>
      <c r="G73" s="534">
        <v>0</v>
      </c>
      <c r="H73" s="184">
        <v>3</v>
      </c>
      <c r="I73" s="494">
        <v>3</v>
      </c>
      <c r="J73" s="160">
        <v>3</v>
      </c>
      <c r="K73" s="500">
        <v>3</v>
      </c>
      <c r="L73" s="160">
        <v>7</v>
      </c>
      <c r="M73" s="500">
        <v>0</v>
      </c>
      <c r="N73" s="160">
        <v>2</v>
      </c>
      <c r="O73" s="501"/>
      <c r="P73" s="159"/>
      <c r="Q73" s="159"/>
      <c r="R73" s="526"/>
      <c r="S73" s="491">
        <v>4</v>
      </c>
      <c r="T73" s="489">
        <v>2</v>
      </c>
      <c r="U73" s="489">
        <v>2</v>
      </c>
      <c r="V73" s="489">
        <v>0</v>
      </c>
      <c r="W73" s="491">
        <v>0</v>
      </c>
      <c r="X73" s="502">
        <f>H73+J73+L73+N73</f>
        <v>15</v>
      </c>
      <c r="Y73" s="502">
        <f>H74+J74+L74+N74</f>
        <v>15</v>
      </c>
      <c r="Z73" s="502">
        <f>+X73-Y73</f>
        <v>0</v>
      </c>
      <c r="AA73" s="536">
        <f>G73+I73+K73+M73</f>
        <v>6</v>
      </c>
      <c r="AB73" s="545">
        <v>3</v>
      </c>
    </row>
    <row r="74" spans="1:31" ht="15" customHeight="1" x14ac:dyDescent="0.3">
      <c r="A74" s="516"/>
      <c r="B74" s="506"/>
      <c r="C74" s="509"/>
      <c r="D74" s="510"/>
      <c r="E74" s="529"/>
      <c r="F74" s="530"/>
      <c r="G74" s="535"/>
      <c r="H74" s="184">
        <v>8</v>
      </c>
      <c r="I74" s="495"/>
      <c r="J74" s="160">
        <v>0</v>
      </c>
      <c r="K74" s="500"/>
      <c r="L74" s="160">
        <v>4</v>
      </c>
      <c r="M74" s="500"/>
      <c r="N74" s="160">
        <v>3</v>
      </c>
      <c r="O74" s="501"/>
      <c r="P74" s="159"/>
      <c r="Q74" s="159"/>
      <c r="R74" s="526"/>
      <c r="S74" s="491"/>
      <c r="T74" s="490"/>
      <c r="U74" s="490"/>
      <c r="V74" s="490"/>
      <c r="W74" s="491"/>
      <c r="X74" s="491"/>
      <c r="Y74" s="491"/>
      <c r="Z74" s="491"/>
      <c r="AA74" s="536"/>
      <c r="AB74" s="545"/>
    </row>
    <row r="75" spans="1:31" ht="15" customHeight="1" x14ac:dyDescent="0.3">
      <c r="A75" s="516"/>
      <c r="B75" s="505">
        <v>2</v>
      </c>
      <c r="C75" s="507" t="str">
        <f>SORTEO!L8</f>
        <v>Pensiones</v>
      </c>
      <c r="D75" s="508"/>
      <c r="E75" s="492">
        <v>3</v>
      </c>
      <c r="F75" s="160">
        <v>8</v>
      </c>
      <c r="G75" s="496"/>
      <c r="H75" s="497"/>
      <c r="I75" s="494">
        <v>3</v>
      </c>
      <c r="J75" s="160">
        <v>7</v>
      </c>
      <c r="K75" s="500">
        <v>3</v>
      </c>
      <c r="L75" s="160">
        <v>3</v>
      </c>
      <c r="M75" s="500">
        <v>0</v>
      </c>
      <c r="N75" s="160">
        <v>0</v>
      </c>
      <c r="O75" s="501"/>
      <c r="P75" s="159"/>
      <c r="Q75" s="159"/>
      <c r="R75" s="526"/>
      <c r="S75" s="491">
        <v>4</v>
      </c>
      <c r="T75" s="489">
        <v>3</v>
      </c>
      <c r="U75" s="489">
        <v>1</v>
      </c>
      <c r="V75" s="489">
        <v>0</v>
      </c>
      <c r="W75" s="491">
        <v>1</v>
      </c>
      <c r="X75" s="502">
        <f>F75+J75+L75+N75</f>
        <v>18</v>
      </c>
      <c r="Y75" s="502">
        <f>F76+J76+L76+N76</f>
        <v>9</v>
      </c>
      <c r="Z75" s="502">
        <f>+X75-Y75</f>
        <v>9</v>
      </c>
      <c r="AA75" s="511">
        <f>E75+I75+K75+M75</f>
        <v>9</v>
      </c>
      <c r="AB75" s="537">
        <v>2</v>
      </c>
    </row>
    <row r="76" spans="1:31" ht="15" customHeight="1" x14ac:dyDescent="0.3">
      <c r="A76" s="516"/>
      <c r="B76" s="506"/>
      <c r="C76" s="509"/>
      <c r="D76" s="510"/>
      <c r="E76" s="493"/>
      <c r="F76" s="160">
        <v>3</v>
      </c>
      <c r="G76" s="498"/>
      <c r="H76" s="499"/>
      <c r="I76" s="495"/>
      <c r="J76" s="160">
        <v>3</v>
      </c>
      <c r="K76" s="500"/>
      <c r="L76" s="160">
        <v>0</v>
      </c>
      <c r="M76" s="500"/>
      <c r="N76" s="160">
        <v>3</v>
      </c>
      <c r="O76" s="501"/>
      <c r="P76" s="159"/>
      <c r="Q76" s="159"/>
      <c r="R76" s="526"/>
      <c r="S76" s="491"/>
      <c r="T76" s="490"/>
      <c r="U76" s="490"/>
      <c r="V76" s="490"/>
      <c r="W76" s="491"/>
      <c r="X76" s="491"/>
      <c r="Y76" s="491"/>
      <c r="Z76" s="491"/>
      <c r="AA76" s="512"/>
      <c r="AB76" s="537"/>
    </row>
    <row r="77" spans="1:31" ht="15" customHeight="1" x14ac:dyDescent="0.3">
      <c r="A77" s="516"/>
      <c r="B77" s="505">
        <v>3</v>
      </c>
      <c r="C77" s="507" t="str">
        <f>SORTEO!L9</f>
        <v>TRANSPORTE Y MOVILIDAD</v>
      </c>
      <c r="D77" s="508"/>
      <c r="E77" s="492">
        <v>0</v>
      </c>
      <c r="F77" s="160">
        <v>0</v>
      </c>
      <c r="G77" s="494">
        <v>0</v>
      </c>
      <c r="H77" s="160">
        <v>0</v>
      </c>
      <c r="I77" s="496"/>
      <c r="J77" s="497"/>
      <c r="K77" s="500">
        <v>0</v>
      </c>
      <c r="L77" s="160">
        <v>2</v>
      </c>
      <c r="M77" s="500">
        <v>0</v>
      </c>
      <c r="N77" s="160">
        <v>0</v>
      </c>
      <c r="O77" s="501"/>
      <c r="P77" s="159"/>
      <c r="Q77" s="213"/>
      <c r="R77" s="526"/>
      <c r="S77" s="491">
        <v>4</v>
      </c>
      <c r="T77" s="489">
        <v>0</v>
      </c>
      <c r="U77" s="489">
        <v>4</v>
      </c>
      <c r="V77" s="489">
        <v>0</v>
      </c>
      <c r="W77" s="491"/>
      <c r="X77" s="502">
        <f>F77+H77+L77+N77</f>
        <v>2</v>
      </c>
      <c r="Y77" s="502">
        <f>F78+H78+L78+N78</f>
        <v>19</v>
      </c>
      <c r="Z77" s="491">
        <f>+X77-Y77</f>
        <v>-17</v>
      </c>
      <c r="AA77" s="511">
        <f>E77+G77+K77+M77</f>
        <v>0</v>
      </c>
      <c r="AB77" s="545">
        <v>5</v>
      </c>
    </row>
    <row r="78" spans="1:31" ht="15" customHeight="1" x14ac:dyDescent="0.3">
      <c r="A78" s="516"/>
      <c r="B78" s="506"/>
      <c r="C78" s="509"/>
      <c r="D78" s="510"/>
      <c r="E78" s="493"/>
      <c r="F78" s="160">
        <v>3</v>
      </c>
      <c r="G78" s="495"/>
      <c r="H78" s="160">
        <v>3</v>
      </c>
      <c r="I78" s="498"/>
      <c r="J78" s="499"/>
      <c r="K78" s="500"/>
      <c r="L78" s="160">
        <v>10</v>
      </c>
      <c r="M78" s="500"/>
      <c r="N78" s="160">
        <v>3</v>
      </c>
      <c r="O78" s="501"/>
      <c r="P78" s="159"/>
      <c r="Q78" s="159"/>
      <c r="R78" s="526"/>
      <c r="S78" s="491"/>
      <c r="T78" s="490"/>
      <c r="U78" s="490"/>
      <c r="V78" s="490"/>
      <c r="W78" s="491"/>
      <c r="X78" s="491"/>
      <c r="Y78" s="491"/>
      <c r="Z78" s="491"/>
      <c r="AA78" s="512"/>
      <c r="AB78" s="545"/>
    </row>
    <row r="79" spans="1:31" ht="15" customHeight="1" x14ac:dyDescent="0.3">
      <c r="A79" s="516"/>
      <c r="B79" s="505">
        <v>4</v>
      </c>
      <c r="C79" s="507" t="str">
        <f>SORTEO!L10</f>
        <v>Loteria de Cundinamarca</v>
      </c>
      <c r="D79" s="508"/>
      <c r="E79" s="492">
        <v>0</v>
      </c>
      <c r="F79" s="160">
        <v>4</v>
      </c>
      <c r="G79" s="494">
        <v>0</v>
      </c>
      <c r="H79" s="160">
        <v>3</v>
      </c>
      <c r="I79" s="494">
        <v>3</v>
      </c>
      <c r="J79" s="160">
        <v>10</v>
      </c>
      <c r="K79" s="513"/>
      <c r="L79" s="513"/>
      <c r="M79" s="500">
        <v>0</v>
      </c>
      <c r="N79" s="160">
        <v>2</v>
      </c>
      <c r="O79" s="501"/>
      <c r="P79" s="159"/>
      <c r="Q79" s="159"/>
      <c r="R79" s="526"/>
      <c r="S79" s="491">
        <v>4</v>
      </c>
      <c r="T79" s="489">
        <v>1</v>
      </c>
      <c r="U79" s="489">
        <v>3</v>
      </c>
      <c r="V79" s="489">
        <v>0</v>
      </c>
      <c r="W79" s="491">
        <v>0</v>
      </c>
      <c r="X79" s="502">
        <f>F79+H79+J79+N79</f>
        <v>19</v>
      </c>
      <c r="Y79" s="502">
        <f>F80+H80+J80+N80</f>
        <v>24</v>
      </c>
      <c r="Z79" s="491">
        <f>+X79-Y79</f>
        <v>-5</v>
      </c>
      <c r="AA79" s="511">
        <f>E79+G79+I79+M79</f>
        <v>3</v>
      </c>
      <c r="AB79" s="545">
        <v>4</v>
      </c>
    </row>
    <row r="80" spans="1:31" ht="15" customHeight="1" x14ac:dyDescent="0.3">
      <c r="A80" s="516"/>
      <c r="B80" s="506"/>
      <c r="C80" s="509"/>
      <c r="D80" s="510"/>
      <c r="E80" s="493"/>
      <c r="F80" s="160">
        <v>7</v>
      </c>
      <c r="G80" s="495"/>
      <c r="H80" s="160">
        <v>7</v>
      </c>
      <c r="I80" s="495"/>
      <c r="J80" s="160">
        <v>2</v>
      </c>
      <c r="K80" s="513"/>
      <c r="L80" s="513"/>
      <c r="M80" s="500"/>
      <c r="N80" s="160">
        <v>8</v>
      </c>
      <c r="O80" s="501"/>
      <c r="P80" s="159"/>
      <c r="Q80" s="159"/>
      <c r="R80" s="526"/>
      <c r="S80" s="491"/>
      <c r="T80" s="490"/>
      <c r="U80" s="490"/>
      <c r="V80" s="490"/>
      <c r="W80" s="491"/>
      <c r="X80" s="491"/>
      <c r="Y80" s="491"/>
      <c r="Z80" s="491"/>
      <c r="AA80" s="512"/>
      <c r="AB80" s="545"/>
    </row>
    <row r="81" spans="1:31" ht="15" customHeight="1" x14ac:dyDescent="0.3">
      <c r="A81" s="516"/>
      <c r="B81" s="505">
        <v>5</v>
      </c>
      <c r="C81" s="507" t="str">
        <f>SORTEO!L11</f>
        <v>EMPRESA INMOBILIARIA</v>
      </c>
      <c r="D81" s="508"/>
      <c r="E81" s="492">
        <v>3</v>
      </c>
      <c r="F81" s="160">
        <v>3</v>
      </c>
      <c r="G81" s="494">
        <v>3</v>
      </c>
      <c r="H81" s="160">
        <v>3</v>
      </c>
      <c r="I81" s="494">
        <v>3</v>
      </c>
      <c r="J81" s="160">
        <v>3</v>
      </c>
      <c r="K81" s="500">
        <v>3</v>
      </c>
      <c r="L81" s="160">
        <v>8</v>
      </c>
      <c r="M81" s="513"/>
      <c r="N81" s="513"/>
      <c r="O81" s="501"/>
      <c r="P81" s="159"/>
      <c r="Q81" s="159"/>
      <c r="R81" s="526"/>
      <c r="S81" s="491">
        <v>4</v>
      </c>
      <c r="T81" s="489">
        <v>2</v>
      </c>
      <c r="U81" s="489">
        <v>0</v>
      </c>
      <c r="V81" s="489">
        <v>0</v>
      </c>
      <c r="W81" s="491">
        <v>1</v>
      </c>
      <c r="X81" s="502">
        <f>F81+H81+J81+L81</f>
        <v>17</v>
      </c>
      <c r="Y81" s="502">
        <f>F82+H82+J82+L82</f>
        <v>4</v>
      </c>
      <c r="Z81" s="491">
        <f>+X81-Y81</f>
        <v>13</v>
      </c>
      <c r="AA81" s="511">
        <f>E81+G81+I81+K81</f>
        <v>12</v>
      </c>
      <c r="AB81" s="537">
        <v>1</v>
      </c>
    </row>
    <row r="82" spans="1:31" ht="15" customHeight="1" x14ac:dyDescent="0.3">
      <c r="A82" s="516"/>
      <c r="B82" s="506"/>
      <c r="C82" s="509"/>
      <c r="D82" s="510"/>
      <c r="E82" s="493"/>
      <c r="F82" s="160">
        <v>2</v>
      </c>
      <c r="G82" s="495"/>
      <c r="H82" s="160">
        <v>0</v>
      </c>
      <c r="I82" s="495"/>
      <c r="J82" s="160">
        <v>0</v>
      </c>
      <c r="K82" s="500"/>
      <c r="L82" s="160">
        <v>2</v>
      </c>
      <c r="M82" s="513"/>
      <c r="N82" s="513"/>
      <c r="O82" s="501"/>
      <c r="P82" s="159"/>
      <c r="Q82" s="159"/>
      <c r="R82" s="526"/>
      <c r="S82" s="491"/>
      <c r="T82" s="490"/>
      <c r="U82" s="490"/>
      <c r="V82" s="490"/>
      <c r="W82" s="491"/>
      <c r="X82" s="491"/>
      <c r="Y82" s="491"/>
      <c r="Z82" s="491"/>
      <c r="AA82" s="512"/>
      <c r="AB82" s="537"/>
    </row>
    <row r="83" spans="1:31" ht="16.5" customHeight="1" x14ac:dyDescent="0.3"/>
    <row r="84" spans="1:31" ht="15" customHeight="1" x14ac:dyDescent="0.3">
      <c r="A84" s="514" t="s">
        <v>183</v>
      </c>
      <c r="B84" s="514"/>
      <c r="C84" s="514"/>
      <c r="D84" s="514"/>
      <c r="E84" s="514"/>
      <c r="F84" s="514"/>
      <c r="G84" s="514"/>
      <c r="H84" s="514"/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4"/>
      <c r="AA84" s="514"/>
      <c r="AB84" s="10"/>
      <c r="AC84" s="10"/>
      <c r="AD84" s="39"/>
      <c r="AE84" s="10"/>
    </row>
    <row r="85" spans="1:31" ht="16.5" customHeight="1" x14ac:dyDescent="0.3">
      <c r="A85" s="105"/>
      <c r="B85" s="5"/>
      <c r="AB85" s="520" t="s">
        <v>2</v>
      </c>
      <c r="AC85" s="520"/>
      <c r="AD85" s="520"/>
      <c r="AE85" s="520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486" t="s">
        <v>5</v>
      </c>
      <c r="G86" s="487"/>
      <c r="H86" s="487"/>
      <c r="I86" s="487"/>
      <c r="J86" s="487"/>
      <c r="K86" s="487"/>
      <c r="L86" s="487"/>
      <c r="M86" s="487"/>
      <c r="N86" s="487"/>
      <c r="O86" s="487"/>
      <c r="P86" s="488"/>
      <c r="Q86" s="84"/>
      <c r="R86" s="476" t="s">
        <v>35</v>
      </c>
      <c r="S86" s="476"/>
      <c r="T86" s="476"/>
      <c r="U86" s="476"/>
      <c r="V86" s="19"/>
      <c r="W86" s="476" t="s">
        <v>6</v>
      </c>
      <c r="X86" s="476"/>
      <c r="Y86" s="476"/>
      <c r="Z86" s="476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470" t="str">
        <f>C81</f>
        <v>EMPRESA INMOBILIARIA</v>
      </c>
      <c r="G87" s="471"/>
      <c r="H87" s="471"/>
      <c r="I87" s="471"/>
      <c r="J87" s="471"/>
      <c r="K87" s="471"/>
      <c r="L87" s="471"/>
      <c r="M87" s="471"/>
      <c r="N87" s="471"/>
      <c r="O87" s="471"/>
      <c r="P87" s="472"/>
      <c r="Q87" s="91"/>
      <c r="R87" s="464" t="s">
        <v>178</v>
      </c>
      <c r="S87" s="465"/>
      <c r="T87" s="465"/>
      <c r="U87" s="466"/>
      <c r="V87" s="48"/>
      <c r="W87" s="467">
        <v>45153</v>
      </c>
      <c r="X87" s="468"/>
      <c r="Y87" s="468"/>
      <c r="Z87" s="469"/>
      <c r="AA87" s="484">
        <v>2</v>
      </c>
      <c r="AB87" s="485"/>
      <c r="AC87" s="476" t="s">
        <v>9</v>
      </c>
      <c r="AD87" s="484">
        <v>3</v>
      </c>
      <c r="AE87" s="485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470" t="str">
        <f>C79</f>
        <v>Loteria de Cundinamarca</v>
      </c>
      <c r="G88" s="471"/>
      <c r="H88" s="471"/>
      <c r="I88" s="471"/>
      <c r="J88" s="471"/>
      <c r="K88" s="471"/>
      <c r="L88" s="471"/>
      <c r="M88" s="471"/>
      <c r="N88" s="471"/>
      <c r="O88" s="471"/>
      <c r="P88" s="472"/>
      <c r="Q88" s="91"/>
      <c r="R88" s="464" t="s">
        <v>178</v>
      </c>
      <c r="S88" s="465"/>
      <c r="T88" s="465"/>
      <c r="U88" s="466"/>
      <c r="V88" s="89"/>
      <c r="W88" s="467">
        <v>45153</v>
      </c>
      <c r="X88" s="468"/>
      <c r="Y88" s="468"/>
      <c r="Z88" s="469"/>
      <c r="AA88" s="484">
        <v>2</v>
      </c>
      <c r="AB88" s="485"/>
      <c r="AC88" s="476"/>
      <c r="AD88" s="484">
        <v>10</v>
      </c>
      <c r="AE88" s="485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473" t="s">
        <v>5</v>
      </c>
      <c r="G89" s="474"/>
      <c r="H89" s="474"/>
      <c r="I89" s="474"/>
      <c r="J89" s="474"/>
      <c r="K89" s="474"/>
      <c r="L89" s="474"/>
      <c r="M89" s="474"/>
      <c r="N89" s="474"/>
      <c r="O89" s="474"/>
      <c r="P89" s="475"/>
      <c r="Q89" s="85"/>
      <c r="R89" s="476" t="s">
        <v>35</v>
      </c>
      <c r="S89" s="476"/>
      <c r="T89" s="476"/>
      <c r="U89" s="476"/>
      <c r="V89" s="19"/>
      <c r="W89" s="477" t="s">
        <v>6</v>
      </c>
      <c r="X89" s="477"/>
      <c r="Y89" s="477"/>
      <c r="Z89" s="477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470" t="str">
        <f>C81</f>
        <v>EMPRESA INMOBILIARIA</v>
      </c>
      <c r="G90" s="471"/>
      <c r="H90" s="471"/>
      <c r="I90" s="471"/>
      <c r="J90" s="471"/>
      <c r="K90" s="471"/>
      <c r="L90" s="471"/>
      <c r="M90" s="471"/>
      <c r="N90" s="471"/>
      <c r="O90" s="471"/>
      <c r="P90" s="472"/>
      <c r="Q90" s="91"/>
      <c r="R90" s="464" t="s">
        <v>177</v>
      </c>
      <c r="S90" s="465"/>
      <c r="T90" s="465"/>
      <c r="U90" s="466"/>
      <c r="V90" s="48"/>
      <c r="W90" s="481">
        <v>45161</v>
      </c>
      <c r="X90" s="482"/>
      <c r="Y90" s="482"/>
      <c r="Z90" s="483"/>
      <c r="AA90" s="484">
        <v>0</v>
      </c>
      <c r="AB90" s="485"/>
      <c r="AC90" s="503" t="s">
        <v>9</v>
      </c>
      <c r="AD90" s="484">
        <v>3</v>
      </c>
      <c r="AE90" s="485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470" t="str">
        <f>C79</f>
        <v>Loteria de Cundinamarca</v>
      </c>
      <c r="G91" s="471"/>
      <c r="H91" s="471"/>
      <c r="I91" s="471"/>
      <c r="J91" s="471"/>
      <c r="K91" s="471"/>
      <c r="L91" s="471"/>
      <c r="M91" s="471"/>
      <c r="N91" s="471"/>
      <c r="O91" s="471"/>
      <c r="P91" s="472"/>
      <c r="Q91" s="91"/>
      <c r="R91" s="464" t="s">
        <v>177</v>
      </c>
      <c r="S91" s="465"/>
      <c r="T91" s="465"/>
      <c r="U91" s="466"/>
      <c r="V91" s="48"/>
      <c r="W91" s="481">
        <v>45161</v>
      </c>
      <c r="X91" s="482"/>
      <c r="Y91" s="482"/>
      <c r="Z91" s="483"/>
      <c r="AA91" s="484">
        <v>7</v>
      </c>
      <c r="AB91" s="485"/>
      <c r="AC91" s="504"/>
      <c r="AD91" s="484">
        <v>4</v>
      </c>
      <c r="AE91" s="485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478" t="s">
        <v>5</v>
      </c>
      <c r="G92" s="479"/>
      <c r="H92" s="479"/>
      <c r="I92" s="479"/>
      <c r="J92" s="479"/>
      <c r="K92" s="479"/>
      <c r="L92" s="479"/>
      <c r="M92" s="479"/>
      <c r="N92" s="479"/>
      <c r="O92" s="479"/>
      <c r="P92" s="480"/>
      <c r="Q92" s="85"/>
      <c r="R92" s="476" t="s">
        <v>35</v>
      </c>
      <c r="S92" s="476"/>
      <c r="T92" s="476"/>
      <c r="U92" s="476"/>
      <c r="V92" s="19"/>
      <c r="W92" s="477" t="s">
        <v>6</v>
      </c>
      <c r="X92" s="477"/>
      <c r="Y92" s="477"/>
      <c r="Z92" s="477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470" t="str">
        <f>C77</f>
        <v>TRANSPORTE Y MOVILIDAD</v>
      </c>
      <c r="G93" s="471"/>
      <c r="H93" s="471"/>
      <c r="I93" s="471"/>
      <c r="J93" s="471"/>
      <c r="K93" s="471"/>
      <c r="L93" s="471"/>
      <c r="M93" s="471"/>
      <c r="N93" s="471"/>
      <c r="O93" s="471"/>
      <c r="P93" s="472"/>
      <c r="Q93" s="91"/>
      <c r="R93" s="464" t="s">
        <v>181</v>
      </c>
      <c r="S93" s="465"/>
      <c r="T93" s="465"/>
      <c r="U93" s="466"/>
      <c r="V93" s="48"/>
      <c r="W93" s="481">
        <v>45166</v>
      </c>
      <c r="X93" s="482"/>
      <c r="Y93" s="482"/>
      <c r="Z93" s="483"/>
      <c r="AA93" s="484">
        <v>3</v>
      </c>
      <c r="AB93" s="485"/>
      <c r="AC93" s="476" t="s">
        <v>9</v>
      </c>
      <c r="AD93" s="484" t="s">
        <v>309</v>
      </c>
      <c r="AE93" s="485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470" t="str">
        <f>C81</f>
        <v>EMPRESA INMOBILIARIA</v>
      </c>
      <c r="G94" s="471"/>
      <c r="H94" s="471"/>
      <c r="I94" s="471"/>
      <c r="J94" s="471"/>
      <c r="K94" s="471"/>
      <c r="L94" s="471"/>
      <c r="M94" s="471"/>
      <c r="N94" s="471"/>
      <c r="O94" s="471"/>
      <c r="P94" s="472"/>
      <c r="Q94" s="92"/>
      <c r="R94" s="464" t="s">
        <v>181</v>
      </c>
      <c r="S94" s="465"/>
      <c r="T94" s="465"/>
      <c r="U94" s="466"/>
      <c r="V94" s="50"/>
      <c r="W94" s="481">
        <v>45166</v>
      </c>
      <c r="X94" s="482"/>
      <c r="Y94" s="482"/>
      <c r="Z94" s="483"/>
      <c r="AA94" s="484">
        <v>2</v>
      </c>
      <c r="AB94" s="485"/>
      <c r="AC94" s="476"/>
      <c r="AD94" s="484">
        <v>8</v>
      </c>
      <c r="AE94" s="485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473" t="s">
        <v>5</v>
      </c>
      <c r="G95" s="474"/>
      <c r="H95" s="474"/>
      <c r="I95" s="474"/>
      <c r="J95" s="474"/>
      <c r="K95" s="474"/>
      <c r="L95" s="474"/>
      <c r="M95" s="474"/>
      <c r="N95" s="474"/>
      <c r="O95" s="474"/>
      <c r="P95" s="475"/>
      <c r="Q95" s="85"/>
      <c r="R95" s="476" t="s">
        <v>35</v>
      </c>
      <c r="S95" s="476"/>
      <c r="T95" s="476"/>
      <c r="U95" s="476"/>
      <c r="V95" s="19"/>
      <c r="W95" s="477" t="s">
        <v>6</v>
      </c>
      <c r="X95" s="477"/>
      <c r="Y95" s="477"/>
      <c r="Z95" s="477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470" t="str">
        <f>C81</f>
        <v>EMPRESA INMOBILIARIA</v>
      </c>
      <c r="G96" s="471"/>
      <c r="H96" s="471"/>
      <c r="I96" s="471"/>
      <c r="J96" s="471"/>
      <c r="K96" s="471"/>
      <c r="L96" s="471"/>
      <c r="M96" s="471"/>
      <c r="N96" s="471"/>
      <c r="O96" s="471"/>
      <c r="P96" s="472"/>
      <c r="Q96" s="91"/>
      <c r="R96" s="464" t="s">
        <v>178</v>
      </c>
      <c r="S96" s="465"/>
      <c r="T96" s="465"/>
      <c r="U96" s="466"/>
      <c r="V96" s="48"/>
      <c r="W96" s="481">
        <v>45170</v>
      </c>
      <c r="X96" s="482"/>
      <c r="Y96" s="482"/>
      <c r="Z96" s="483"/>
      <c r="AA96" s="484" t="s">
        <v>309</v>
      </c>
      <c r="AB96" s="485"/>
      <c r="AC96" s="476" t="s">
        <v>9</v>
      </c>
      <c r="AD96" s="484">
        <v>3</v>
      </c>
      <c r="AE96" s="485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470" t="str">
        <f>C75</f>
        <v>Pensiones</v>
      </c>
      <c r="G97" s="471"/>
      <c r="H97" s="471"/>
      <c r="I97" s="471"/>
      <c r="J97" s="471"/>
      <c r="K97" s="471"/>
      <c r="L97" s="471"/>
      <c r="M97" s="471"/>
      <c r="N97" s="471"/>
      <c r="O97" s="471"/>
      <c r="P97" s="472"/>
      <c r="Q97" s="92"/>
      <c r="R97" s="464" t="s">
        <v>178</v>
      </c>
      <c r="S97" s="465"/>
      <c r="T97" s="465"/>
      <c r="U97" s="466"/>
      <c r="V97" s="50"/>
      <c r="W97" s="481">
        <v>45170</v>
      </c>
      <c r="X97" s="482"/>
      <c r="Y97" s="482"/>
      <c r="Z97" s="483"/>
      <c r="AA97" s="484">
        <v>3</v>
      </c>
      <c r="AB97" s="485"/>
      <c r="AC97" s="476"/>
      <c r="AD97" s="484">
        <v>8</v>
      </c>
      <c r="AE97" s="485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473" t="s">
        <v>5</v>
      </c>
      <c r="G98" s="474"/>
      <c r="H98" s="474"/>
      <c r="I98" s="474"/>
      <c r="J98" s="474"/>
      <c r="K98" s="474"/>
      <c r="L98" s="474"/>
      <c r="M98" s="474"/>
      <c r="N98" s="474"/>
      <c r="O98" s="474"/>
      <c r="P98" s="475"/>
      <c r="Q98" s="85"/>
      <c r="R98" s="476" t="s">
        <v>35</v>
      </c>
      <c r="S98" s="476"/>
      <c r="T98" s="476"/>
      <c r="U98" s="476"/>
      <c r="V98" s="19"/>
      <c r="W98" s="477" t="s">
        <v>6</v>
      </c>
      <c r="X98" s="477"/>
      <c r="Y98" s="477"/>
      <c r="Z98" s="477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470" t="str">
        <f>C79</f>
        <v>Loteria de Cundinamarca</v>
      </c>
      <c r="G99" s="471"/>
      <c r="H99" s="471"/>
      <c r="I99" s="471"/>
      <c r="J99" s="471"/>
      <c r="K99" s="471"/>
      <c r="L99" s="471"/>
      <c r="M99" s="471"/>
      <c r="N99" s="471"/>
      <c r="O99" s="471"/>
      <c r="P99" s="472"/>
      <c r="Q99" s="91"/>
      <c r="R99" s="464" t="s">
        <v>181</v>
      </c>
      <c r="S99" s="465"/>
      <c r="T99" s="465"/>
      <c r="U99" s="466"/>
      <c r="V99" s="48"/>
      <c r="W99" s="481">
        <v>45174</v>
      </c>
      <c r="X99" s="482"/>
      <c r="Y99" s="482"/>
      <c r="Z99" s="483"/>
      <c r="AA99" s="484">
        <v>7</v>
      </c>
      <c r="AB99" s="485"/>
      <c r="AC99" s="476" t="s">
        <v>9</v>
      </c>
      <c r="AD99" s="484">
        <v>3</v>
      </c>
      <c r="AE99" s="485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470" t="str">
        <f>C73</f>
        <v>Asuntos Internacionales</v>
      </c>
      <c r="G100" s="471"/>
      <c r="H100" s="471"/>
      <c r="I100" s="471"/>
      <c r="J100" s="471"/>
      <c r="K100" s="471"/>
      <c r="L100" s="471"/>
      <c r="M100" s="471"/>
      <c r="N100" s="471"/>
      <c r="O100" s="471"/>
      <c r="P100" s="472"/>
      <c r="Q100" s="92"/>
      <c r="R100" s="538" t="s">
        <v>181</v>
      </c>
      <c r="S100" s="539"/>
      <c r="T100" s="539"/>
      <c r="U100" s="540"/>
      <c r="V100" s="50"/>
      <c r="W100" s="481">
        <v>45174</v>
      </c>
      <c r="X100" s="482"/>
      <c r="Y100" s="482"/>
      <c r="Z100" s="483"/>
      <c r="AA100" s="484" t="s">
        <v>309</v>
      </c>
      <c r="AB100" s="485"/>
      <c r="AC100" s="476"/>
      <c r="AD100" s="484">
        <v>3</v>
      </c>
      <c r="AE100" s="485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515" t="s">
        <v>118</v>
      </c>
      <c r="B103" s="58"/>
      <c r="C103" s="517" t="s">
        <v>0</v>
      </c>
      <c r="D103" s="518"/>
      <c r="E103" s="517">
        <v>1</v>
      </c>
      <c r="F103" s="518"/>
      <c r="G103" s="517">
        <v>2</v>
      </c>
      <c r="H103" s="518"/>
      <c r="I103" s="517">
        <v>3</v>
      </c>
      <c r="J103" s="518"/>
      <c r="K103" s="519">
        <v>4</v>
      </c>
      <c r="L103" s="519"/>
      <c r="M103" s="519">
        <v>5</v>
      </c>
      <c r="N103" s="519"/>
      <c r="O103" s="526">
        <v>5</v>
      </c>
      <c r="P103" s="526"/>
      <c r="Q103" s="33"/>
      <c r="R103" s="546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516"/>
      <c r="B104" s="505">
        <v>1</v>
      </c>
      <c r="C104" s="507" t="str">
        <f>SORTEO!O7</f>
        <v>Planeacion</v>
      </c>
      <c r="D104" s="508"/>
      <c r="E104" s="527"/>
      <c r="F104" s="528"/>
      <c r="G104" s="534">
        <v>0</v>
      </c>
      <c r="H104" s="184">
        <v>0</v>
      </c>
      <c r="I104" s="494">
        <v>0</v>
      </c>
      <c r="J104" s="160">
        <v>0</v>
      </c>
      <c r="K104" s="500">
        <v>0</v>
      </c>
      <c r="L104" s="160">
        <v>1</v>
      </c>
      <c r="M104" s="500">
        <v>0</v>
      </c>
      <c r="N104" s="160">
        <v>3</v>
      </c>
      <c r="O104" s="531"/>
      <c r="P104" s="86"/>
      <c r="Q104" s="86"/>
      <c r="R104" s="546"/>
      <c r="S104" s="491">
        <v>4</v>
      </c>
      <c r="T104" s="489">
        <v>0</v>
      </c>
      <c r="U104" s="489">
        <v>4</v>
      </c>
      <c r="V104" s="489">
        <v>0</v>
      </c>
      <c r="W104" s="491">
        <v>0</v>
      </c>
      <c r="X104" s="502">
        <f>H104+J104+L104+N104</f>
        <v>4</v>
      </c>
      <c r="Y104" s="502">
        <f>H105+J105+L105+N105</f>
        <v>26</v>
      </c>
      <c r="Z104" s="502">
        <f>+X104-Y104</f>
        <v>-22</v>
      </c>
      <c r="AA104" s="536">
        <f>G104+I104+K104+M104</f>
        <v>0</v>
      </c>
      <c r="AB104" s="545">
        <v>5</v>
      </c>
    </row>
    <row r="105" spans="1:31" ht="15" customHeight="1" x14ac:dyDescent="0.3">
      <c r="A105" s="516"/>
      <c r="B105" s="506"/>
      <c r="C105" s="509"/>
      <c r="D105" s="510"/>
      <c r="E105" s="529"/>
      <c r="F105" s="530"/>
      <c r="G105" s="535"/>
      <c r="H105" s="184">
        <v>13</v>
      </c>
      <c r="I105" s="495"/>
      <c r="J105" s="160">
        <v>3</v>
      </c>
      <c r="K105" s="500"/>
      <c r="L105" s="160">
        <v>4</v>
      </c>
      <c r="M105" s="500"/>
      <c r="N105" s="160">
        <v>6</v>
      </c>
      <c r="O105" s="531"/>
      <c r="P105" s="86"/>
      <c r="Q105" s="86"/>
      <c r="R105" s="546"/>
      <c r="S105" s="491"/>
      <c r="T105" s="490"/>
      <c r="U105" s="490"/>
      <c r="V105" s="490"/>
      <c r="W105" s="491"/>
      <c r="X105" s="491"/>
      <c r="Y105" s="491"/>
      <c r="Z105" s="491"/>
      <c r="AA105" s="536"/>
      <c r="AB105" s="545"/>
    </row>
    <row r="106" spans="1:31" ht="15" customHeight="1" x14ac:dyDescent="0.3">
      <c r="A106" s="516"/>
      <c r="B106" s="505">
        <v>2</v>
      </c>
      <c r="C106" s="507" t="str">
        <f>SORTEO!O8</f>
        <v>Desarrollo e Inclusión Social</v>
      </c>
      <c r="D106" s="508"/>
      <c r="E106" s="492">
        <v>3</v>
      </c>
      <c r="F106" s="160">
        <v>13</v>
      </c>
      <c r="G106" s="496"/>
      <c r="H106" s="497"/>
      <c r="I106" s="494">
        <v>3</v>
      </c>
      <c r="J106" s="160">
        <v>5</v>
      </c>
      <c r="K106" s="500">
        <v>3</v>
      </c>
      <c r="L106" s="160">
        <v>4</v>
      </c>
      <c r="M106" s="500">
        <v>1</v>
      </c>
      <c r="N106" s="160">
        <v>4</v>
      </c>
      <c r="O106" s="531"/>
      <c r="P106" s="86"/>
      <c r="Q106" s="86"/>
      <c r="R106" s="546"/>
      <c r="S106" s="491">
        <v>4</v>
      </c>
      <c r="T106" s="489">
        <v>3</v>
      </c>
      <c r="U106" s="489">
        <v>0</v>
      </c>
      <c r="V106" s="489">
        <v>1</v>
      </c>
      <c r="W106" s="491">
        <v>0</v>
      </c>
      <c r="X106" s="502">
        <f>F106+J106+L106+N106</f>
        <v>26</v>
      </c>
      <c r="Y106" s="502">
        <f>F107+J107+L107+N107</f>
        <v>9</v>
      </c>
      <c r="Z106" s="502">
        <f>+X106-Y106</f>
        <v>17</v>
      </c>
      <c r="AA106" s="511">
        <f>E106+I106+K106+M106</f>
        <v>10</v>
      </c>
      <c r="AB106" s="537">
        <v>2</v>
      </c>
    </row>
    <row r="107" spans="1:31" ht="15" customHeight="1" x14ac:dyDescent="0.3">
      <c r="A107" s="516"/>
      <c r="B107" s="506"/>
      <c r="C107" s="509"/>
      <c r="D107" s="510"/>
      <c r="E107" s="493"/>
      <c r="F107" s="160">
        <v>0</v>
      </c>
      <c r="G107" s="498"/>
      <c r="H107" s="499"/>
      <c r="I107" s="495"/>
      <c r="J107" s="160">
        <v>2</v>
      </c>
      <c r="K107" s="500"/>
      <c r="L107" s="160">
        <v>3</v>
      </c>
      <c r="M107" s="500"/>
      <c r="N107" s="160">
        <v>4</v>
      </c>
      <c r="O107" s="531"/>
      <c r="P107" s="86"/>
      <c r="Q107" s="86"/>
      <c r="R107" s="546"/>
      <c r="S107" s="491"/>
      <c r="T107" s="490"/>
      <c r="U107" s="490"/>
      <c r="V107" s="490"/>
      <c r="W107" s="491"/>
      <c r="X107" s="491"/>
      <c r="Y107" s="491"/>
      <c r="Z107" s="491"/>
      <c r="AA107" s="512"/>
      <c r="AB107" s="537"/>
    </row>
    <row r="108" spans="1:31" ht="15" customHeight="1" x14ac:dyDescent="0.3">
      <c r="A108" s="516"/>
      <c r="B108" s="505">
        <v>3</v>
      </c>
      <c r="C108" s="507" t="str">
        <f>SORTEO!O9</f>
        <v>Contraloria de Cundinamarca</v>
      </c>
      <c r="D108" s="508"/>
      <c r="E108" s="492">
        <v>3</v>
      </c>
      <c r="F108" s="160">
        <v>3</v>
      </c>
      <c r="G108" s="494">
        <v>0</v>
      </c>
      <c r="H108" s="160">
        <v>2</v>
      </c>
      <c r="I108" s="541"/>
      <c r="J108" s="542"/>
      <c r="K108" s="500">
        <v>1</v>
      </c>
      <c r="L108" s="160">
        <v>2</v>
      </c>
      <c r="M108" s="500">
        <v>0</v>
      </c>
      <c r="N108" s="160">
        <v>1</v>
      </c>
      <c r="O108" s="531"/>
      <c r="P108" s="86"/>
      <c r="Q108" s="86"/>
      <c r="R108" s="546"/>
      <c r="S108" s="491">
        <v>4</v>
      </c>
      <c r="T108" s="489">
        <v>1</v>
      </c>
      <c r="U108" s="489">
        <v>2</v>
      </c>
      <c r="V108" s="489">
        <v>1</v>
      </c>
      <c r="W108" s="491">
        <v>0</v>
      </c>
      <c r="X108" s="502">
        <f>F108+H108+L108+N108</f>
        <v>8</v>
      </c>
      <c r="Y108" s="502">
        <f>F109+H109+L109+N109</f>
        <v>15</v>
      </c>
      <c r="Z108" s="491">
        <f>+X108-Y108</f>
        <v>-7</v>
      </c>
      <c r="AA108" s="511">
        <f>E108+G108+K108+M108</f>
        <v>4</v>
      </c>
      <c r="AB108" s="545">
        <v>4</v>
      </c>
    </row>
    <row r="109" spans="1:31" ht="15" customHeight="1" x14ac:dyDescent="0.3">
      <c r="A109" s="516"/>
      <c r="B109" s="506"/>
      <c r="C109" s="509"/>
      <c r="D109" s="510"/>
      <c r="E109" s="493"/>
      <c r="F109" s="160">
        <v>0</v>
      </c>
      <c r="G109" s="495"/>
      <c r="H109" s="160">
        <v>5</v>
      </c>
      <c r="I109" s="543"/>
      <c r="J109" s="544"/>
      <c r="K109" s="500"/>
      <c r="L109" s="160">
        <v>2</v>
      </c>
      <c r="M109" s="500"/>
      <c r="N109" s="160">
        <v>8</v>
      </c>
      <c r="O109" s="531"/>
      <c r="P109" s="86"/>
      <c r="Q109" s="86"/>
      <c r="R109" s="546"/>
      <c r="S109" s="491"/>
      <c r="T109" s="490"/>
      <c r="U109" s="490"/>
      <c r="V109" s="490"/>
      <c r="W109" s="491"/>
      <c r="X109" s="491"/>
      <c r="Y109" s="491"/>
      <c r="Z109" s="491"/>
      <c r="AA109" s="512"/>
      <c r="AB109" s="545"/>
    </row>
    <row r="110" spans="1:31" ht="15" customHeight="1" x14ac:dyDescent="0.3">
      <c r="A110" s="516"/>
      <c r="B110" s="505">
        <v>4</v>
      </c>
      <c r="C110" s="507" t="str">
        <f>SORTEO!O10</f>
        <v>AGENCIA DE COMERCIALIZACION</v>
      </c>
      <c r="D110" s="508"/>
      <c r="E110" s="492">
        <v>3</v>
      </c>
      <c r="F110" s="160">
        <v>4</v>
      </c>
      <c r="G110" s="494">
        <v>0</v>
      </c>
      <c r="H110" s="160">
        <v>3</v>
      </c>
      <c r="I110" s="494">
        <v>1</v>
      </c>
      <c r="J110" s="160">
        <v>2</v>
      </c>
      <c r="K110" s="513"/>
      <c r="L110" s="513"/>
      <c r="M110" s="500">
        <v>0</v>
      </c>
      <c r="N110" s="160">
        <v>3</v>
      </c>
      <c r="O110" s="531"/>
      <c r="P110" s="86"/>
      <c r="Q110" s="86"/>
      <c r="R110" s="546"/>
      <c r="S110" s="491">
        <v>4</v>
      </c>
      <c r="T110" s="489">
        <v>1</v>
      </c>
      <c r="U110" s="489">
        <v>2</v>
      </c>
      <c r="V110" s="489">
        <v>1</v>
      </c>
      <c r="W110" s="491">
        <v>0</v>
      </c>
      <c r="X110" s="502">
        <f>F110+H110+J110+N110</f>
        <v>12</v>
      </c>
      <c r="Y110" s="502">
        <f>F111+H111+J111+N111</f>
        <v>17</v>
      </c>
      <c r="Z110" s="491">
        <f>+X110-Y110</f>
        <v>-5</v>
      </c>
      <c r="AA110" s="511">
        <f>E110+G110+I110+M110</f>
        <v>4</v>
      </c>
      <c r="AB110" s="545">
        <v>3</v>
      </c>
    </row>
    <row r="111" spans="1:31" ht="15" customHeight="1" x14ac:dyDescent="0.3">
      <c r="A111" s="516"/>
      <c r="B111" s="506"/>
      <c r="C111" s="509"/>
      <c r="D111" s="510"/>
      <c r="E111" s="493"/>
      <c r="F111" s="160">
        <v>1</v>
      </c>
      <c r="G111" s="495"/>
      <c r="H111" s="160">
        <v>4</v>
      </c>
      <c r="I111" s="495"/>
      <c r="J111" s="160">
        <v>2</v>
      </c>
      <c r="K111" s="513"/>
      <c r="L111" s="513"/>
      <c r="M111" s="500"/>
      <c r="N111" s="160">
        <v>10</v>
      </c>
      <c r="O111" s="531"/>
      <c r="P111" s="86"/>
      <c r="Q111" s="86"/>
      <c r="R111" s="546"/>
      <c r="S111" s="491"/>
      <c r="T111" s="490"/>
      <c r="U111" s="490"/>
      <c r="V111" s="490"/>
      <c r="W111" s="491"/>
      <c r="X111" s="491"/>
      <c r="Y111" s="491"/>
      <c r="Z111" s="491"/>
      <c r="AA111" s="512"/>
      <c r="AB111" s="545"/>
    </row>
    <row r="112" spans="1:31" ht="15" customHeight="1" x14ac:dyDescent="0.3">
      <c r="A112" s="516"/>
      <c r="B112" s="505">
        <v>5</v>
      </c>
      <c r="C112" s="507" t="str">
        <f>SORTEO!O11</f>
        <v>SALUD</v>
      </c>
      <c r="D112" s="508"/>
      <c r="E112" s="492">
        <v>3</v>
      </c>
      <c r="F112" s="160">
        <v>6</v>
      </c>
      <c r="G112" s="494">
        <v>1</v>
      </c>
      <c r="H112" s="160">
        <v>4</v>
      </c>
      <c r="I112" s="494">
        <v>3</v>
      </c>
      <c r="J112" s="160">
        <v>8</v>
      </c>
      <c r="K112" s="500">
        <v>3</v>
      </c>
      <c r="L112" s="160">
        <v>10</v>
      </c>
      <c r="M112" s="513"/>
      <c r="N112" s="513"/>
      <c r="O112" s="531"/>
      <c r="P112" s="86"/>
      <c r="Q112" s="86"/>
      <c r="R112" s="546"/>
      <c r="S112" s="491">
        <v>4</v>
      </c>
      <c r="T112" s="489">
        <v>3</v>
      </c>
      <c r="U112" s="489">
        <v>0</v>
      </c>
      <c r="V112" s="489">
        <v>1</v>
      </c>
      <c r="W112" s="491">
        <v>0</v>
      </c>
      <c r="X112" s="502">
        <f>F112+H112+J112+L112</f>
        <v>28</v>
      </c>
      <c r="Y112" s="502">
        <f>F113+H113+J113+L113</f>
        <v>11</v>
      </c>
      <c r="Z112" s="491">
        <f>+X112-Y112</f>
        <v>17</v>
      </c>
      <c r="AA112" s="511">
        <f>E112+G112+I112+K112</f>
        <v>10</v>
      </c>
      <c r="AB112" s="537">
        <v>1</v>
      </c>
    </row>
    <row r="113" spans="1:31" ht="15" customHeight="1" x14ac:dyDescent="0.3">
      <c r="A113" s="516"/>
      <c r="B113" s="506"/>
      <c r="C113" s="509"/>
      <c r="D113" s="510"/>
      <c r="E113" s="493"/>
      <c r="F113" s="160">
        <v>3</v>
      </c>
      <c r="G113" s="495"/>
      <c r="H113" s="160">
        <v>4</v>
      </c>
      <c r="I113" s="495"/>
      <c r="J113" s="160">
        <v>1</v>
      </c>
      <c r="K113" s="500"/>
      <c r="L113" s="160">
        <v>3</v>
      </c>
      <c r="M113" s="513"/>
      <c r="N113" s="513"/>
      <c r="O113" s="531"/>
      <c r="P113" s="86"/>
      <c r="Q113" s="86"/>
      <c r="R113" s="546"/>
      <c r="S113" s="491"/>
      <c r="T113" s="490"/>
      <c r="U113" s="490"/>
      <c r="V113" s="490"/>
      <c r="W113" s="491"/>
      <c r="X113" s="491"/>
      <c r="Y113" s="491"/>
      <c r="Z113" s="491"/>
      <c r="AA113" s="512"/>
      <c r="AB113" s="537"/>
    </row>
    <row r="114" spans="1:31" ht="16.5" customHeight="1" x14ac:dyDescent="0.3"/>
    <row r="115" spans="1:31" ht="15" customHeight="1" x14ac:dyDescent="0.3">
      <c r="A115" s="514" t="s">
        <v>184</v>
      </c>
      <c r="B115" s="514"/>
      <c r="C115" s="514"/>
      <c r="D115" s="514"/>
      <c r="E115" s="514"/>
      <c r="F115" s="514"/>
      <c r="G115" s="514"/>
      <c r="H115" s="514"/>
      <c r="I115" s="514"/>
      <c r="J115" s="514"/>
      <c r="K115" s="514"/>
      <c r="L115" s="514"/>
      <c r="M115" s="514"/>
      <c r="N115" s="514"/>
      <c r="O115" s="514"/>
      <c r="P115" s="514"/>
      <c r="Q115" s="514"/>
      <c r="R115" s="514"/>
      <c r="S115" s="514"/>
      <c r="T115" s="514"/>
      <c r="U115" s="514"/>
      <c r="V115" s="514"/>
      <c r="W115" s="514"/>
      <c r="X115" s="514"/>
      <c r="Y115" s="514"/>
      <c r="Z115" s="514"/>
      <c r="AA115" s="514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520" t="s">
        <v>2</v>
      </c>
      <c r="AC116" s="520"/>
      <c r="AD116" s="520"/>
      <c r="AE116" s="520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486" t="s">
        <v>5</v>
      </c>
      <c r="G117" s="487"/>
      <c r="H117" s="487"/>
      <c r="I117" s="487"/>
      <c r="J117" s="487"/>
      <c r="K117" s="487"/>
      <c r="L117" s="487"/>
      <c r="M117" s="487"/>
      <c r="N117" s="487"/>
      <c r="O117" s="487"/>
      <c r="P117" s="488"/>
      <c r="Q117" s="84"/>
      <c r="R117" s="476" t="s">
        <v>35</v>
      </c>
      <c r="S117" s="476"/>
      <c r="T117" s="476"/>
      <c r="U117" s="476"/>
      <c r="V117" s="19"/>
      <c r="W117" s="476" t="s">
        <v>6</v>
      </c>
      <c r="X117" s="476"/>
      <c r="Y117" s="476"/>
      <c r="Z117" s="476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470" t="str">
        <f>C112</f>
        <v>SALUD</v>
      </c>
      <c r="G118" s="471"/>
      <c r="H118" s="471"/>
      <c r="I118" s="471"/>
      <c r="J118" s="471"/>
      <c r="K118" s="471"/>
      <c r="L118" s="471"/>
      <c r="M118" s="471"/>
      <c r="N118" s="471"/>
      <c r="O118" s="471"/>
      <c r="P118" s="472"/>
      <c r="Q118" s="91"/>
      <c r="R118" s="464" t="s">
        <v>181</v>
      </c>
      <c r="S118" s="465"/>
      <c r="T118" s="465"/>
      <c r="U118" s="466"/>
      <c r="V118" s="48"/>
      <c r="W118" s="467">
        <v>45153</v>
      </c>
      <c r="X118" s="468"/>
      <c r="Y118" s="468"/>
      <c r="Z118" s="469"/>
      <c r="AA118" s="484">
        <v>3</v>
      </c>
      <c r="AB118" s="485"/>
      <c r="AC118" s="476" t="s">
        <v>9</v>
      </c>
      <c r="AD118" s="484">
        <v>6</v>
      </c>
      <c r="AE118" s="485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470" t="str">
        <f>C110</f>
        <v>AGENCIA DE COMERCIALIZACION</v>
      </c>
      <c r="G119" s="471"/>
      <c r="H119" s="471"/>
      <c r="I119" s="471"/>
      <c r="J119" s="471"/>
      <c r="K119" s="471"/>
      <c r="L119" s="471"/>
      <c r="M119" s="471"/>
      <c r="N119" s="471"/>
      <c r="O119" s="471"/>
      <c r="P119" s="472"/>
      <c r="Q119" s="91"/>
      <c r="R119" s="464" t="s">
        <v>181</v>
      </c>
      <c r="S119" s="465"/>
      <c r="T119" s="465"/>
      <c r="U119" s="466"/>
      <c r="V119" s="89"/>
      <c r="W119" s="467">
        <v>45153</v>
      </c>
      <c r="X119" s="468"/>
      <c r="Y119" s="468"/>
      <c r="Z119" s="469"/>
      <c r="AA119" s="484">
        <v>2</v>
      </c>
      <c r="AB119" s="485"/>
      <c r="AC119" s="476"/>
      <c r="AD119" s="484">
        <v>2</v>
      </c>
      <c r="AE119" s="485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473" t="s">
        <v>5</v>
      </c>
      <c r="G120" s="474"/>
      <c r="H120" s="474"/>
      <c r="I120" s="474"/>
      <c r="J120" s="474"/>
      <c r="K120" s="474"/>
      <c r="L120" s="474"/>
      <c r="M120" s="474"/>
      <c r="N120" s="474"/>
      <c r="O120" s="474"/>
      <c r="P120" s="475"/>
      <c r="Q120" s="85"/>
      <c r="R120" s="476" t="s">
        <v>35</v>
      </c>
      <c r="S120" s="476"/>
      <c r="T120" s="476"/>
      <c r="U120" s="476"/>
      <c r="V120" s="19"/>
      <c r="W120" s="477" t="s">
        <v>6</v>
      </c>
      <c r="X120" s="477"/>
      <c r="Y120" s="477"/>
      <c r="Z120" s="477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470" t="str">
        <f>C112</f>
        <v>SALUD</v>
      </c>
      <c r="G121" s="471"/>
      <c r="H121" s="471"/>
      <c r="I121" s="471"/>
      <c r="J121" s="471"/>
      <c r="K121" s="471"/>
      <c r="L121" s="471"/>
      <c r="M121" s="471"/>
      <c r="N121" s="471"/>
      <c r="O121" s="471"/>
      <c r="P121" s="472"/>
      <c r="Q121" s="91"/>
      <c r="R121" s="464" t="s">
        <v>178</v>
      </c>
      <c r="S121" s="465"/>
      <c r="T121" s="465"/>
      <c r="U121" s="466"/>
      <c r="V121" s="48"/>
      <c r="W121" s="481">
        <v>45161</v>
      </c>
      <c r="X121" s="482"/>
      <c r="Y121" s="482"/>
      <c r="Z121" s="483"/>
      <c r="AA121" s="484">
        <v>4</v>
      </c>
      <c r="AB121" s="485"/>
      <c r="AC121" s="503" t="s">
        <v>9</v>
      </c>
      <c r="AD121" s="484">
        <v>4</v>
      </c>
      <c r="AE121" s="485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470" t="str">
        <f>C110</f>
        <v>AGENCIA DE COMERCIALIZACION</v>
      </c>
      <c r="G122" s="471"/>
      <c r="H122" s="471"/>
      <c r="I122" s="471"/>
      <c r="J122" s="471"/>
      <c r="K122" s="471"/>
      <c r="L122" s="471"/>
      <c r="M122" s="471"/>
      <c r="N122" s="471"/>
      <c r="O122" s="471"/>
      <c r="P122" s="472"/>
      <c r="Q122" s="91"/>
      <c r="R122" s="464" t="s">
        <v>178</v>
      </c>
      <c r="S122" s="465"/>
      <c r="T122" s="465"/>
      <c r="U122" s="466"/>
      <c r="V122" s="48"/>
      <c r="W122" s="481">
        <v>45161</v>
      </c>
      <c r="X122" s="482"/>
      <c r="Y122" s="482"/>
      <c r="Z122" s="483"/>
      <c r="AA122" s="484">
        <v>1</v>
      </c>
      <c r="AB122" s="485"/>
      <c r="AC122" s="504"/>
      <c r="AD122" s="484">
        <v>4</v>
      </c>
      <c r="AE122" s="485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478" t="s">
        <v>5</v>
      </c>
      <c r="G123" s="479"/>
      <c r="H123" s="479"/>
      <c r="I123" s="479"/>
      <c r="J123" s="479"/>
      <c r="K123" s="479"/>
      <c r="L123" s="479"/>
      <c r="M123" s="479"/>
      <c r="N123" s="479"/>
      <c r="O123" s="479"/>
      <c r="P123" s="480"/>
      <c r="Q123" s="85"/>
      <c r="R123" s="476" t="s">
        <v>35</v>
      </c>
      <c r="S123" s="476"/>
      <c r="T123" s="476"/>
      <c r="U123" s="476"/>
      <c r="V123" s="19"/>
      <c r="W123" s="477" t="s">
        <v>6</v>
      </c>
      <c r="X123" s="477"/>
      <c r="Y123" s="477"/>
      <c r="Z123" s="477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470" t="str">
        <f>C108</f>
        <v>Contraloria de Cundinamarca</v>
      </c>
      <c r="G124" s="471"/>
      <c r="H124" s="471"/>
      <c r="I124" s="471"/>
      <c r="J124" s="471"/>
      <c r="K124" s="471"/>
      <c r="L124" s="471"/>
      <c r="M124" s="471"/>
      <c r="N124" s="471"/>
      <c r="O124" s="471"/>
      <c r="P124" s="472"/>
      <c r="Q124" s="91"/>
      <c r="R124" s="464" t="s">
        <v>181</v>
      </c>
      <c r="S124" s="465"/>
      <c r="T124" s="465"/>
      <c r="U124" s="466"/>
      <c r="V124" s="48"/>
      <c r="W124" s="481">
        <v>45167</v>
      </c>
      <c r="X124" s="482"/>
      <c r="Y124" s="482"/>
      <c r="Z124" s="483"/>
      <c r="AA124" s="484">
        <v>5</v>
      </c>
      <c r="AB124" s="485"/>
      <c r="AC124" s="476" t="s">
        <v>9</v>
      </c>
      <c r="AD124" s="484">
        <v>2</v>
      </c>
      <c r="AE124" s="485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470" t="str">
        <f>C112</f>
        <v>SALUD</v>
      </c>
      <c r="G125" s="471"/>
      <c r="H125" s="471"/>
      <c r="I125" s="471"/>
      <c r="J125" s="471"/>
      <c r="K125" s="471"/>
      <c r="L125" s="471"/>
      <c r="M125" s="471"/>
      <c r="N125" s="471"/>
      <c r="O125" s="471"/>
      <c r="P125" s="472"/>
      <c r="Q125" s="92"/>
      <c r="R125" s="464" t="s">
        <v>181</v>
      </c>
      <c r="S125" s="465"/>
      <c r="T125" s="465"/>
      <c r="U125" s="466"/>
      <c r="V125" s="50"/>
      <c r="W125" s="481">
        <v>45167</v>
      </c>
      <c r="X125" s="482"/>
      <c r="Y125" s="482"/>
      <c r="Z125" s="483"/>
      <c r="AA125" s="484">
        <v>3</v>
      </c>
      <c r="AB125" s="485"/>
      <c r="AC125" s="476"/>
      <c r="AD125" s="484">
        <v>10</v>
      </c>
      <c r="AE125" s="485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473" t="s">
        <v>5</v>
      </c>
      <c r="G126" s="474"/>
      <c r="H126" s="474"/>
      <c r="I126" s="474"/>
      <c r="J126" s="474"/>
      <c r="K126" s="474"/>
      <c r="L126" s="474"/>
      <c r="M126" s="474"/>
      <c r="N126" s="474"/>
      <c r="O126" s="474"/>
      <c r="P126" s="475"/>
      <c r="Q126" s="85"/>
      <c r="R126" s="476" t="s">
        <v>35</v>
      </c>
      <c r="S126" s="476"/>
      <c r="T126" s="476"/>
      <c r="U126" s="476"/>
      <c r="V126" s="19"/>
      <c r="W126" s="477" t="s">
        <v>6</v>
      </c>
      <c r="X126" s="477"/>
      <c r="Y126" s="477"/>
      <c r="Z126" s="477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470" t="str">
        <f>C112</f>
        <v>SALUD</v>
      </c>
      <c r="G127" s="471"/>
      <c r="H127" s="471"/>
      <c r="I127" s="471"/>
      <c r="J127" s="471"/>
      <c r="K127" s="471"/>
      <c r="L127" s="471"/>
      <c r="M127" s="471"/>
      <c r="N127" s="471"/>
      <c r="O127" s="471"/>
      <c r="P127" s="472"/>
      <c r="Q127" s="91"/>
      <c r="R127" s="464" t="s">
        <v>177</v>
      </c>
      <c r="S127" s="465"/>
      <c r="T127" s="465"/>
      <c r="U127" s="466"/>
      <c r="V127" s="48"/>
      <c r="W127" s="481">
        <v>45170</v>
      </c>
      <c r="X127" s="482"/>
      <c r="Y127" s="482"/>
      <c r="Z127" s="483"/>
      <c r="AA127" s="484">
        <v>1</v>
      </c>
      <c r="AB127" s="485"/>
      <c r="AC127" s="476" t="s">
        <v>9</v>
      </c>
      <c r="AD127" s="484">
        <v>8</v>
      </c>
      <c r="AE127" s="485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470" t="str">
        <f>C106</f>
        <v>Desarrollo e Inclusión Social</v>
      </c>
      <c r="G128" s="471"/>
      <c r="H128" s="471"/>
      <c r="I128" s="471"/>
      <c r="J128" s="471"/>
      <c r="K128" s="471"/>
      <c r="L128" s="471"/>
      <c r="M128" s="471"/>
      <c r="N128" s="471"/>
      <c r="O128" s="471"/>
      <c r="P128" s="472"/>
      <c r="Q128" s="92"/>
      <c r="R128" s="464" t="s">
        <v>177</v>
      </c>
      <c r="S128" s="465"/>
      <c r="T128" s="465"/>
      <c r="U128" s="466"/>
      <c r="V128" s="50"/>
      <c r="W128" s="481">
        <v>45170</v>
      </c>
      <c r="X128" s="482"/>
      <c r="Y128" s="482"/>
      <c r="Z128" s="483"/>
      <c r="AA128" s="484">
        <v>0</v>
      </c>
      <c r="AB128" s="485"/>
      <c r="AC128" s="476"/>
      <c r="AD128" s="484">
        <v>13</v>
      </c>
      <c r="AE128" s="485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473" t="s">
        <v>5</v>
      </c>
      <c r="G129" s="474"/>
      <c r="H129" s="474"/>
      <c r="I129" s="474"/>
      <c r="J129" s="474"/>
      <c r="K129" s="474"/>
      <c r="L129" s="474"/>
      <c r="M129" s="474"/>
      <c r="N129" s="474"/>
      <c r="O129" s="474"/>
      <c r="P129" s="475"/>
      <c r="Q129" s="85"/>
      <c r="R129" s="476" t="s">
        <v>35</v>
      </c>
      <c r="S129" s="476"/>
      <c r="T129" s="476"/>
      <c r="U129" s="476"/>
      <c r="V129" s="19"/>
      <c r="W129" s="477" t="s">
        <v>6</v>
      </c>
      <c r="X129" s="477"/>
      <c r="Y129" s="477"/>
      <c r="Z129" s="477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470" t="str">
        <f>C110</f>
        <v>AGENCIA DE COMERCIALIZACION</v>
      </c>
      <c r="G130" s="471"/>
      <c r="H130" s="471"/>
      <c r="I130" s="471"/>
      <c r="J130" s="471"/>
      <c r="K130" s="471"/>
      <c r="L130" s="471"/>
      <c r="M130" s="471"/>
      <c r="N130" s="471"/>
      <c r="O130" s="471"/>
      <c r="P130" s="472"/>
      <c r="Q130" s="91"/>
      <c r="R130" s="464" t="s">
        <v>178</v>
      </c>
      <c r="S130" s="465"/>
      <c r="T130" s="465"/>
      <c r="U130" s="466"/>
      <c r="V130" s="48"/>
      <c r="W130" s="481">
        <v>45175</v>
      </c>
      <c r="X130" s="482"/>
      <c r="Y130" s="482"/>
      <c r="Z130" s="483"/>
      <c r="AA130" s="484">
        <v>4</v>
      </c>
      <c r="AB130" s="485"/>
      <c r="AC130" s="476" t="s">
        <v>9</v>
      </c>
      <c r="AD130" s="484">
        <v>3</v>
      </c>
      <c r="AE130" s="485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470" t="str">
        <f>C104</f>
        <v>Planeacion</v>
      </c>
      <c r="G131" s="471"/>
      <c r="H131" s="471"/>
      <c r="I131" s="471"/>
      <c r="J131" s="471"/>
      <c r="K131" s="471"/>
      <c r="L131" s="471"/>
      <c r="M131" s="471"/>
      <c r="N131" s="471"/>
      <c r="O131" s="471"/>
      <c r="P131" s="472"/>
      <c r="Q131" s="92"/>
      <c r="R131" s="538" t="s">
        <v>178</v>
      </c>
      <c r="S131" s="539"/>
      <c r="T131" s="539"/>
      <c r="U131" s="540"/>
      <c r="V131" s="50"/>
      <c r="W131" s="481">
        <v>45175</v>
      </c>
      <c r="X131" s="482"/>
      <c r="Y131" s="482"/>
      <c r="Z131" s="483"/>
      <c r="AA131" s="484">
        <v>3</v>
      </c>
      <c r="AB131" s="485"/>
      <c r="AC131" s="476"/>
      <c r="AD131" s="484" t="s">
        <v>348</v>
      </c>
      <c r="AE131" s="485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515" t="s">
        <v>119</v>
      </c>
      <c r="B134" s="58"/>
      <c r="C134" s="517" t="s">
        <v>0</v>
      </c>
      <c r="D134" s="518"/>
      <c r="E134" s="517">
        <v>1</v>
      </c>
      <c r="F134" s="518"/>
      <c r="G134" s="517">
        <v>2</v>
      </c>
      <c r="H134" s="518"/>
      <c r="I134" s="517">
        <v>3</v>
      </c>
      <c r="J134" s="518"/>
      <c r="K134" s="519">
        <v>4</v>
      </c>
      <c r="L134" s="519"/>
      <c r="M134" s="519">
        <v>5</v>
      </c>
      <c r="N134" s="519"/>
      <c r="O134" s="526">
        <v>5</v>
      </c>
      <c r="P134" s="526"/>
      <c r="Q134" s="33"/>
      <c r="R134" s="526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516"/>
      <c r="B135" s="505">
        <v>1</v>
      </c>
      <c r="C135" s="507" t="str">
        <f>SORTEO!F14</f>
        <v>RIESGOS</v>
      </c>
      <c r="D135" s="508"/>
      <c r="E135" s="527"/>
      <c r="F135" s="528"/>
      <c r="G135" s="534">
        <v>0</v>
      </c>
      <c r="H135" s="184">
        <v>4</v>
      </c>
      <c r="I135" s="494">
        <v>3</v>
      </c>
      <c r="J135" s="160">
        <v>7</v>
      </c>
      <c r="K135" s="500">
        <v>0</v>
      </c>
      <c r="L135" s="160">
        <v>1</v>
      </c>
      <c r="M135" s="500">
        <v>3</v>
      </c>
      <c r="N135" s="160">
        <v>5</v>
      </c>
      <c r="O135" s="531"/>
      <c r="P135" s="86"/>
      <c r="Q135" s="86"/>
      <c r="R135" s="526"/>
      <c r="S135" s="491">
        <v>4</v>
      </c>
      <c r="T135" s="489">
        <v>2</v>
      </c>
      <c r="U135" s="489">
        <v>2</v>
      </c>
      <c r="V135" s="489">
        <v>0</v>
      </c>
      <c r="W135" s="491">
        <v>0</v>
      </c>
      <c r="X135" s="502">
        <f>H135+J135+L135+N135</f>
        <v>17</v>
      </c>
      <c r="Y135" s="502">
        <f>H136+J136+L136+N136</f>
        <v>16</v>
      </c>
      <c r="Z135" s="502">
        <f>+X135-Y135</f>
        <v>1</v>
      </c>
      <c r="AA135" s="536">
        <f>G135+I135+K135+M135</f>
        <v>6</v>
      </c>
      <c r="AB135" s="532">
        <v>2</v>
      </c>
    </row>
    <row r="136" spans="1:31" ht="15" customHeight="1" x14ac:dyDescent="0.3">
      <c r="A136" s="516"/>
      <c r="B136" s="506"/>
      <c r="C136" s="509"/>
      <c r="D136" s="510"/>
      <c r="E136" s="529"/>
      <c r="F136" s="530"/>
      <c r="G136" s="535"/>
      <c r="H136" s="184">
        <v>5</v>
      </c>
      <c r="I136" s="495"/>
      <c r="J136" s="160">
        <v>2</v>
      </c>
      <c r="K136" s="500"/>
      <c r="L136" s="160">
        <v>6</v>
      </c>
      <c r="M136" s="500"/>
      <c r="N136" s="160">
        <v>3</v>
      </c>
      <c r="O136" s="531"/>
      <c r="P136" s="86"/>
      <c r="Q136" s="86"/>
      <c r="R136" s="526"/>
      <c r="S136" s="491"/>
      <c r="T136" s="490"/>
      <c r="U136" s="490"/>
      <c r="V136" s="490"/>
      <c r="W136" s="491"/>
      <c r="X136" s="491"/>
      <c r="Y136" s="491"/>
      <c r="Z136" s="491"/>
      <c r="AA136" s="536"/>
      <c r="AB136" s="532"/>
    </row>
    <row r="137" spans="1:31" ht="15" customHeight="1" x14ac:dyDescent="0.3">
      <c r="A137" s="516"/>
      <c r="B137" s="505">
        <v>2</v>
      </c>
      <c r="C137" s="507" t="str">
        <f>SORTEO!F15</f>
        <v>Empresa Ferrea Regional</v>
      </c>
      <c r="D137" s="508"/>
      <c r="E137" s="492">
        <v>3</v>
      </c>
      <c r="F137" s="160">
        <v>5</v>
      </c>
      <c r="G137" s="496"/>
      <c r="H137" s="497"/>
      <c r="I137" s="494">
        <v>1</v>
      </c>
      <c r="J137" s="160">
        <v>3</v>
      </c>
      <c r="K137" s="500">
        <v>0</v>
      </c>
      <c r="L137" s="160">
        <v>2</v>
      </c>
      <c r="M137" s="500">
        <v>1</v>
      </c>
      <c r="N137" s="160">
        <v>4</v>
      </c>
      <c r="O137" s="531"/>
      <c r="P137" s="86"/>
      <c r="Q137" s="86"/>
      <c r="R137" s="526"/>
      <c r="S137" s="491">
        <v>4</v>
      </c>
      <c r="T137" s="489">
        <v>1</v>
      </c>
      <c r="U137" s="489">
        <v>1</v>
      </c>
      <c r="V137" s="489">
        <v>2</v>
      </c>
      <c r="W137" s="491">
        <v>0</v>
      </c>
      <c r="X137" s="502">
        <f>F137+J137+L137+N137</f>
        <v>14</v>
      </c>
      <c r="Y137" s="502">
        <f>F138+J138+L138+N138</f>
        <v>15</v>
      </c>
      <c r="Z137" s="502">
        <f>+X137-Y137</f>
        <v>-1</v>
      </c>
      <c r="AA137" s="511">
        <f>E137+I137+K137+M137</f>
        <v>5</v>
      </c>
      <c r="AB137" s="533">
        <v>3</v>
      </c>
    </row>
    <row r="138" spans="1:31" ht="15" customHeight="1" x14ac:dyDescent="0.3">
      <c r="A138" s="516"/>
      <c r="B138" s="506"/>
      <c r="C138" s="509"/>
      <c r="D138" s="510"/>
      <c r="E138" s="493"/>
      <c r="F138" s="160">
        <v>4</v>
      </c>
      <c r="G138" s="498"/>
      <c r="H138" s="499"/>
      <c r="I138" s="495"/>
      <c r="J138" s="160">
        <v>3</v>
      </c>
      <c r="K138" s="500"/>
      <c r="L138" s="160">
        <v>4</v>
      </c>
      <c r="M138" s="500"/>
      <c r="N138" s="160">
        <v>4</v>
      </c>
      <c r="O138" s="531"/>
      <c r="P138" s="86"/>
      <c r="Q138" s="86"/>
      <c r="R138" s="526"/>
      <c r="S138" s="491"/>
      <c r="T138" s="490"/>
      <c r="U138" s="490"/>
      <c r="V138" s="490"/>
      <c r="W138" s="491"/>
      <c r="X138" s="491"/>
      <c r="Y138" s="491"/>
      <c r="Z138" s="491"/>
      <c r="AA138" s="512"/>
      <c r="AB138" s="533"/>
    </row>
    <row r="139" spans="1:31" ht="15" customHeight="1" x14ac:dyDescent="0.3">
      <c r="A139" s="516"/>
      <c r="B139" s="505">
        <v>3</v>
      </c>
      <c r="C139" s="507" t="str">
        <f>SORTEO!F16</f>
        <v>Gobierno</v>
      </c>
      <c r="D139" s="508"/>
      <c r="E139" s="492">
        <v>0</v>
      </c>
      <c r="F139" s="160">
        <v>2</v>
      </c>
      <c r="G139" s="494">
        <v>1</v>
      </c>
      <c r="H139" s="160">
        <v>3</v>
      </c>
      <c r="I139" s="496"/>
      <c r="J139" s="497"/>
      <c r="K139" s="500">
        <v>0</v>
      </c>
      <c r="L139" s="160">
        <v>2</v>
      </c>
      <c r="M139" s="500">
        <v>3</v>
      </c>
      <c r="N139" s="160">
        <v>3</v>
      </c>
      <c r="O139" s="531"/>
      <c r="P139" s="86"/>
      <c r="Q139" s="86"/>
      <c r="R139" s="526"/>
      <c r="S139" s="491">
        <v>4</v>
      </c>
      <c r="T139" s="489">
        <v>1</v>
      </c>
      <c r="U139" s="489">
        <v>2</v>
      </c>
      <c r="V139" s="489">
        <v>1</v>
      </c>
      <c r="W139" s="491">
        <v>0</v>
      </c>
      <c r="X139" s="502">
        <f>F139+H139+L139+N139</f>
        <v>10</v>
      </c>
      <c r="Y139" s="502">
        <f>F140+H140+L140+N140</f>
        <v>19</v>
      </c>
      <c r="Z139" s="491">
        <f>+X139-Y139</f>
        <v>-9</v>
      </c>
      <c r="AA139" s="511">
        <f>E139+G139+K139+M139</f>
        <v>4</v>
      </c>
      <c r="AB139" s="533">
        <v>4</v>
      </c>
    </row>
    <row r="140" spans="1:31" ht="15" customHeight="1" x14ac:dyDescent="0.3">
      <c r="A140" s="516"/>
      <c r="B140" s="506"/>
      <c r="C140" s="509"/>
      <c r="D140" s="510"/>
      <c r="E140" s="493"/>
      <c r="F140" s="160">
        <v>7</v>
      </c>
      <c r="G140" s="495"/>
      <c r="H140" s="160">
        <v>3</v>
      </c>
      <c r="I140" s="498"/>
      <c r="J140" s="499"/>
      <c r="K140" s="500"/>
      <c r="L140" s="160">
        <v>8</v>
      </c>
      <c r="M140" s="500"/>
      <c r="N140" s="160">
        <v>1</v>
      </c>
      <c r="O140" s="531"/>
      <c r="P140" s="86"/>
      <c r="Q140" s="86"/>
      <c r="R140" s="526"/>
      <c r="S140" s="491"/>
      <c r="T140" s="490"/>
      <c r="U140" s="490"/>
      <c r="V140" s="490"/>
      <c r="W140" s="491"/>
      <c r="X140" s="491"/>
      <c r="Y140" s="491"/>
      <c r="Z140" s="491"/>
      <c r="AA140" s="512"/>
      <c r="AB140" s="533"/>
    </row>
    <row r="141" spans="1:31" ht="15" customHeight="1" x14ac:dyDescent="0.3">
      <c r="A141" s="516"/>
      <c r="B141" s="505">
        <v>4</v>
      </c>
      <c r="C141" s="507" t="str">
        <f>SORTEO!F17</f>
        <v>ICCU</v>
      </c>
      <c r="D141" s="508"/>
      <c r="E141" s="492">
        <v>3</v>
      </c>
      <c r="F141" s="160">
        <v>6</v>
      </c>
      <c r="G141" s="494">
        <v>3</v>
      </c>
      <c r="H141" s="160">
        <v>4</v>
      </c>
      <c r="I141" s="494">
        <v>3</v>
      </c>
      <c r="J141" s="160">
        <v>8</v>
      </c>
      <c r="K141" s="513"/>
      <c r="L141" s="513"/>
      <c r="M141" s="500">
        <v>3</v>
      </c>
      <c r="N141" s="160">
        <v>11</v>
      </c>
      <c r="O141" s="531"/>
      <c r="P141" s="86"/>
      <c r="Q141" s="86"/>
      <c r="R141" s="526"/>
      <c r="S141" s="491">
        <v>4</v>
      </c>
      <c r="T141" s="489">
        <v>4</v>
      </c>
      <c r="U141" s="489">
        <v>0</v>
      </c>
      <c r="V141" s="489">
        <v>0</v>
      </c>
      <c r="W141" s="491">
        <v>0</v>
      </c>
      <c r="X141" s="502">
        <f>F141+H141+J141+N141</f>
        <v>29</v>
      </c>
      <c r="Y141" s="502">
        <f>F142+H142+J142+N142</f>
        <v>7</v>
      </c>
      <c r="Z141" s="491">
        <f>+X141-Y141</f>
        <v>22</v>
      </c>
      <c r="AA141" s="511">
        <f>E141+G141+I141+M141</f>
        <v>12</v>
      </c>
      <c r="AB141" s="532">
        <v>1</v>
      </c>
    </row>
    <row r="142" spans="1:31" ht="15" customHeight="1" x14ac:dyDescent="0.3">
      <c r="A142" s="516"/>
      <c r="B142" s="506"/>
      <c r="C142" s="509"/>
      <c r="D142" s="510"/>
      <c r="E142" s="493"/>
      <c r="F142" s="160">
        <v>1</v>
      </c>
      <c r="G142" s="495"/>
      <c r="H142" s="160">
        <v>2</v>
      </c>
      <c r="I142" s="495"/>
      <c r="J142" s="160">
        <v>2</v>
      </c>
      <c r="K142" s="513"/>
      <c r="L142" s="513"/>
      <c r="M142" s="500"/>
      <c r="N142" s="160">
        <v>2</v>
      </c>
      <c r="O142" s="531"/>
      <c r="P142" s="86"/>
      <c r="Q142" s="86"/>
      <c r="R142" s="526"/>
      <c r="S142" s="491"/>
      <c r="T142" s="490"/>
      <c r="U142" s="490"/>
      <c r="V142" s="490"/>
      <c r="W142" s="491"/>
      <c r="X142" s="491"/>
      <c r="Y142" s="491"/>
      <c r="Z142" s="491"/>
      <c r="AA142" s="512"/>
      <c r="AB142" s="532"/>
    </row>
    <row r="143" spans="1:31" ht="15" customHeight="1" x14ac:dyDescent="0.3">
      <c r="A143" s="516"/>
      <c r="B143" s="505">
        <v>5</v>
      </c>
      <c r="C143" s="507" t="str">
        <f>SORTEO!F18</f>
        <v>Mujer y Equidad de Genero</v>
      </c>
      <c r="D143" s="508"/>
      <c r="E143" s="492">
        <v>0</v>
      </c>
      <c r="F143" s="160">
        <v>3</v>
      </c>
      <c r="G143" s="494">
        <v>1</v>
      </c>
      <c r="H143" s="160">
        <v>4</v>
      </c>
      <c r="I143" s="494">
        <v>0</v>
      </c>
      <c r="J143" s="160">
        <v>1</v>
      </c>
      <c r="K143" s="500">
        <v>0</v>
      </c>
      <c r="L143" s="160">
        <v>2</v>
      </c>
      <c r="M143" s="513"/>
      <c r="N143" s="513"/>
      <c r="O143" s="531"/>
      <c r="P143" s="86"/>
      <c r="Q143" s="86"/>
      <c r="R143" s="526"/>
      <c r="S143" s="491">
        <v>4</v>
      </c>
      <c r="T143" s="489">
        <v>0</v>
      </c>
      <c r="U143" s="489">
        <v>3</v>
      </c>
      <c r="V143" s="489">
        <v>1</v>
      </c>
      <c r="W143" s="491">
        <v>0</v>
      </c>
      <c r="X143" s="502">
        <f>F143+H143+J143+L143</f>
        <v>10</v>
      </c>
      <c r="Y143" s="502">
        <f>F144+H144+J144+L144</f>
        <v>23</v>
      </c>
      <c r="Z143" s="491">
        <f>+X143-Y143</f>
        <v>-13</v>
      </c>
      <c r="AA143" s="511">
        <f>E143+G143+I143+K143</f>
        <v>1</v>
      </c>
      <c r="AB143" s="533">
        <v>5</v>
      </c>
    </row>
    <row r="144" spans="1:31" ht="15" customHeight="1" x14ac:dyDescent="0.3">
      <c r="A144" s="516"/>
      <c r="B144" s="506"/>
      <c r="C144" s="509"/>
      <c r="D144" s="510"/>
      <c r="E144" s="493"/>
      <c r="F144" s="160">
        <v>5</v>
      </c>
      <c r="G144" s="495"/>
      <c r="H144" s="160">
        <v>4</v>
      </c>
      <c r="I144" s="495"/>
      <c r="J144" s="160">
        <v>3</v>
      </c>
      <c r="K144" s="500"/>
      <c r="L144" s="160">
        <v>11</v>
      </c>
      <c r="M144" s="513"/>
      <c r="N144" s="513"/>
      <c r="O144" s="531"/>
      <c r="P144" s="86"/>
      <c r="Q144" s="86"/>
      <c r="R144" s="526"/>
      <c r="S144" s="491"/>
      <c r="T144" s="490"/>
      <c r="U144" s="490"/>
      <c r="V144" s="490"/>
      <c r="W144" s="491"/>
      <c r="X144" s="491"/>
      <c r="Y144" s="491"/>
      <c r="Z144" s="491"/>
      <c r="AA144" s="512"/>
      <c r="AB144" s="533"/>
    </row>
    <row r="145" spans="1:31" ht="16.5" customHeight="1" x14ac:dyDescent="0.3"/>
    <row r="146" spans="1:31" ht="15" customHeight="1" x14ac:dyDescent="0.3">
      <c r="A146" s="514" t="s">
        <v>185</v>
      </c>
      <c r="B146" s="514"/>
      <c r="C146" s="514"/>
      <c r="D146" s="514"/>
      <c r="E146" s="514"/>
      <c r="F146" s="514"/>
      <c r="G146" s="514"/>
      <c r="H146" s="514"/>
      <c r="I146" s="514"/>
      <c r="J146" s="514"/>
      <c r="K146" s="514"/>
      <c r="L146" s="514"/>
      <c r="M146" s="514"/>
      <c r="N146" s="514"/>
      <c r="O146" s="514"/>
      <c r="P146" s="514"/>
      <c r="Q146" s="514"/>
      <c r="R146" s="514"/>
      <c r="S146" s="514"/>
      <c r="T146" s="514"/>
      <c r="U146" s="514"/>
      <c r="V146" s="514"/>
      <c r="W146" s="514"/>
      <c r="X146" s="514"/>
      <c r="Y146" s="514"/>
      <c r="Z146" s="514"/>
      <c r="AA146" s="514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520" t="s">
        <v>2</v>
      </c>
      <c r="AC147" s="520"/>
      <c r="AD147" s="520"/>
      <c r="AE147" s="520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486" t="s">
        <v>5</v>
      </c>
      <c r="G148" s="487"/>
      <c r="H148" s="487"/>
      <c r="I148" s="487"/>
      <c r="J148" s="487"/>
      <c r="K148" s="487"/>
      <c r="L148" s="487"/>
      <c r="M148" s="487"/>
      <c r="N148" s="487"/>
      <c r="O148" s="487"/>
      <c r="P148" s="488"/>
      <c r="Q148" s="84"/>
      <c r="R148" s="476" t="s">
        <v>35</v>
      </c>
      <c r="S148" s="476"/>
      <c r="T148" s="476"/>
      <c r="U148" s="476"/>
      <c r="V148" s="19"/>
      <c r="W148" s="476" t="s">
        <v>6</v>
      </c>
      <c r="X148" s="476"/>
      <c r="Y148" s="476"/>
      <c r="Z148" s="476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470" t="str">
        <f>C143</f>
        <v>Mujer y Equidad de Genero</v>
      </c>
      <c r="G149" s="471"/>
      <c r="H149" s="471"/>
      <c r="I149" s="471"/>
      <c r="J149" s="471"/>
      <c r="K149" s="471"/>
      <c r="L149" s="471"/>
      <c r="M149" s="471"/>
      <c r="N149" s="471"/>
      <c r="O149" s="471"/>
      <c r="P149" s="472"/>
      <c r="Q149" s="91"/>
      <c r="R149" s="464" t="s">
        <v>177</v>
      </c>
      <c r="S149" s="465"/>
      <c r="T149" s="465"/>
      <c r="U149" s="466"/>
      <c r="V149" s="48"/>
      <c r="W149" s="467">
        <v>45154</v>
      </c>
      <c r="X149" s="468"/>
      <c r="Y149" s="468"/>
      <c r="Z149" s="469"/>
      <c r="AA149" s="484">
        <v>5</v>
      </c>
      <c r="AB149" s="485"/>
      <c r="AC149" s="476" t="s">
        <v>9</v>
      </c>
      <c r="AD149" s="484">
        <v>3</v>
      </c>
      <c r="AE149" s="485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470" t="str">
        <f>C141</f>
        <v>ICCU</v>
      </c>
      <c r="G150" s="471"/>
      <c r="H150" s="471"/>
      <c r="I150" s="471"/>
      <c r="J150" s="471"/>
      <c r="K150" s="471"/>
      <c r="L150" s="471"/>
      <c r="M150" s="471"/>
      <c r="N150" s="471"/>
      <c r="O150" s="471"/>
      <c r="P150" s="472"/>
      <c r="Q150" s="91"/>
      <c r="R150" s="464" t="s">
        <v>177</v>
      </c>
      <c r="S150" s="465"/>
      <c r="T150" s="465"/>
      <c r="U150" s="466"/>
      <c r="V150" s="89"/>
      <c r="W150" s="467">
        <v>45154</v>
      </c>
      <c r="X150" s="468"/>
      <c r="Y150" s="468"/>
      <c r="Z150" s="469"/>
      <c r="AA150" s="484">
        <v>2</v>
      </c>
      <c r="AB150" s="485"/>
      <c r="AC150" s="476"/>
      <c r="AD150" s="484">
        <v>8</v>
      </c>
      <c r="AE150" s="485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473" t="s">
        <v>5</v>
      </c>
      <c r="G151" s="474"/>
      <c r="H151" s="474"/>
      <c r="I151" s="474"/>
      <c r="J151" s="474"/>
      <c r="K151" s="474"/>
      <c r="L151" s="474"/>
      <c r="M151" s="474"/>
      <c r="N151" s="474"/>
      <c r="O151" s="474"/>
      <c r="P151" s="475"/>
      <c r="Q151" s="85"/>
      <c r="R151" s="476" t="s">
        <v>35</v>
      </c>
      <c r="S151" s="476"/>
      <c r="T151" s="476"/>
      <c r="U151" s="476"/>
      <c r="V151" s="19"/>
      <c r="W151" s="477" t="s">
        <v>6</v>
      </c>
      <c r="X151" s="477"/>
      <c r="Y151" s="477"/>
      <c r="Z151" s="477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470" t="str">
        <f>C143</f>
        <v>Mujer y Equidad de Genero</v>
      </c>
      <c r="G152" s="471"/>
      <c r="H152" s="471"/>
      <c r="I152" s="471"/>
      <c r="J152" s="471"/>
      <c r="K152" s="471"/>
      <c r="L152" s="471"/>
      <c r="M152" s="471"/>
      <c r="N152" s="471"/>
      <c r="O152" s="471"/>
      <c r="P152" s="472"/>
      <c r="Q152" s="91"/>
      <c r="R152" s="464" t="s">
        <v>181</v>
      </c>
      <c r="S152" s="465"/>
      <c r="T152" s="465"/>
      <c r="U152" s="466"/>
      <c r="V152" s="48"/>
      <c r="W152" s="481">
        <v>45162</v>
      </c>
      <c r="X152" s="482"/>
      <c r="Y152" s="482"/>
      <c r="Z152" s="483"/>
      <c r="AA152" s="484">
        <v>4</v>
      </c>
      <c r="AB152" s="485"/>
      <c r="AC152" s="503" t="s">
        <v>9</v>
      </c>
      <c r="AD152" s="484">
        <v>4</v>
      </c>
      <c r="AE152" s="485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470" t="str">
        <f>C141</f>
        <v>ICCU</v>
      </c>
      <c r="G153" s="471"/>
      <c r="H153" s="471"/>
      <c r="I153" s="471"/>
      <c r="J153" s="471"/>
      <c r="K153" s="471"/>
      <c r="L153" s="471"/>
      <c r="M153" s="471"/>
      <c r="N153" s="471"/>
      <c r="O153" s="471"/>
      <c r="P153" s="472"/>
      <c r="Q153" s="91"/>
      <c r="R153" s="464" t="s">
        <v>181</v>
      </c>
      <c r="S153" s="465"/>
      <c r="T153" s="465"/>
      <c r="U153" s="466"/>
      <c r="V153" s="48"/>
      <c r="W153" s="481">
        <v>45162</v>
      </c>
      <c r="X153" s="482"/>
      <c r="Y153" s="482"/>
      <c r="Z153" s="483"/>
      <c r="AA153" s="484">
        <v>1</v>
      </c>
      <c r="AB153" s="485"/>
      <c r="AC153" s="504"/>
      <c r="AD153" s="484">
        <v>6</v>
      </c>
      <c r="AE153" s="485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478" t="s">
        <v>5</v>
      </c>
      <c r="G154" s="479"/>
      <c r="H154" s="479"/>
      <c r="I154" s="479"/>
      <c r="J154" s="479"/>
      <c r="K154" s="479"/>
      <c r="L154" s="479"/>
      <c r="M154" s="479"/>
      <c r="N154" s="479"/>
      <c r="O154" s="479"/>
      <c r="P154" s="480"/>
      <c r="Q154" s="85"/>
      <c r="R154" s="476" t="s">
        <v>35</v>
      </c>
      <c r="S154" s="476"/>
      <c r="T154" s="476"/>
      <c r="U154" s="476"/>
      <c r="V154" s="19"/>
      <c r="W154" s="477" t="s">
        <v>6</v>
      </c>
      <c r="X154" s="477"/>
      <c r="Y154" s="477"/>
      <c r="Z154" s="477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470" t="str">
        <f>C139</f>
        <v>Gobierno</v>
      </c>
      <c r="G155" s="471"/>
      <c r="H155" s="471"/>
      <c r="I155" s="471"/>
      <c r="J155" s="471"/>
      <c r="K155" s="471"/>
      <c r="L155" s="471"/>
      <c r="M155" s="471"/>
      <c r="N155" s="471"/>
      <c r="O155" s="471"/>
      <c r="P155" s="472"/>
      <c r="Q155" s="91"/>
      <c r="R155" s="464" t="s">
        <v>178</v>
      </c>
      <c r="S155" s="465"/>
      <c r="T155" s="465"/>
      <c r="U155" s="466"/>
      <c r="V155" s="48"/>
      <c r="W155" s="481">
        <v>45168</v>
      </c>
      <c r="X155" s="482"/>
      <c r="Y155" s="482"/>
      <c r="Z155" s="483"/>
      <c r="AA155" s="484">
        <v>3</v>
      </c>
      <c r="AB155" s="485"/>
      <c r="AC155" s="476" t="s">
        <v>9</v>
      </c>
      <c r="AD155" s="484">
        <v>3</v>
      </c>
      <c r="AE155" s="485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470" t="str">
        <f>C143</f>
        <v>Mujer y Equidad de Genero</v>
      </c>
      <c r="G156" s="471"/>
      <c r="H156" s="471"/>
      <c r="I156" s="471"/>
      <c r="J156" s="471"/>
      <c r="K156" s="471"/>
      <c r="L156" s="471"/>
      <c r="M156" s="471"/>
      <c r="N156" s="471"/>
      <c r="O156" s="471"/>
      <c r="P156" s="472"/>
      <c r="Q156" s="92"/>
      <c r="R156" s="464" t="s">
        <v>178</v>
      </c>
      <c r="S156" s="465"/>
      <c r="T156" s="465"/>
      <c r="U156" s="466"/>
      <c r="V156" s="50"/>
      <c r="W156" s="481">
        <v>45168</v>
      </c>
      <c r="X156" s="482"/>
      <c r="Y156" s="482"/>
      <c r="Z156" s="483"/>
      <c r="AA156" s="484">
        <v>11</v>
      </c>
      <c r="AB156" s="485"/>
      <c r="AC156" s="476"/>
      <c r="AD156" s="484">
        <v>2</v>
      </c>
      <c r="AE156" s="485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473" t="s">
        <v>5</v>
      </c>
      <c r="G157" s="474"/>
      <c r="H157" s="474"/>
      <c r="I157" s="474"/>
      <c r="J157" s="474"/>
      <c r="K157" s="474"/>
      <c r="L157" s="474"/>
      <c r="M157" s="474"/>
      <c r="N157" s="474"/>
      <c r="O157" s="474"/>
      <c r="P157" s="475"/>
      <c r="Q157" s="85"/>
      <c r="R157" s="476" t="s">
        <v>35</v>
      </c>
      <c r="S157" s="476"/>
      <c r="T157" s="476"/>
      <c r="U157" s="476"/>
      <c r="V157" s="19"/>
      <c r="W157" s="477" t="s">
        <v>6</v>
      </c>
      <c r="X157" s="477"/>
      <c r="Y157" s="477"/>
      <c r="Z157" s="477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470" t="str">
        <f>C143</f>
        <v>Mujer y Equidad de Genero</v>
      </c>
      <c r="G158" s="471"/>
      <c r="H158" s="471"/>
      <c r="I158" s="471"/>
      <c r="J158" s="471"/>
      <c r="K158" s="471"/>
      <c r="L158" s="471"/>
      <c r="M158" s="471"/>
      <c r="N158" s="471"/>
      <c r="O158" s="471"/>
      <c r="P158" s="472"/>
      <c r="Q158" s="91"/>
      <c r="R158" s="464" t="s">
        <v>181</v>
      </c>
      <c r="S158" s="465"/>
      <c r="T158" s="465"/>
      <c r="U158" s="466"/>
      <c r="V158" s="48"/>
      <c r="W158" s="481">
        <v>45173</v>
      </c>
      <c r="X158" s="482"/>
      <c r="Y158" s="482"/>
      <c r="Z158" s="483"/>
      <c r="AA158" s="484">
        <v>3</v>
      </c>
      <c r="AB158" s="485"/>
      <c r="AC158" s="503" t="s">
        <v>9</v>
      </c>
      <c r="AD158" s="484">
        <v>1</v>
      </c>
      <c r="AE158" s="485"/>
    </row>
    <row r="159" spans="1:31" ht="15" customHeight="1" x14ac:dyDescent="0.3">
      <c r="A159" s="192" t="s">
        <v>343</v>
      </c>
      <c r="B159" s="6"/>
      <c r="C159" s="75" t="str">
        <f>C135</f>
        <v>RIESGOS</v>
      </c>
      <c r="D159" s="90"/>
      <c r="E159" s="90"/>
      <c r="F159" s="470" t="str">
        <f>C137</f>
        <v>Empresa Ferrea Regional</v>
      </c>
      <c r="G159" s="471"/>
      <c r="H159" s="471"/>
      <c r="I159" s="471"/>
      <c r="J159" s="471"/>
      <c r="K159" s="471"/>
      <c r="L159" s="471"/>
      <c r="M159" s="471"/>
      <c r="N159" s="471"/>
      <c r="O159" s="471"/>
      <c r="P159" s="472"/>
      <c r="Q159" s="92"/>
      <c r="R159" s="464" t="s">
        <v>177</v>
      </c>
      <c r="S159" s="465"/>
      <c r="T159" s="465"/>
      <c r="U159" s="466"/>
      <c r="V159" s="50"/>
      <c r="W159" s="552">
        <v>45180</v>
      </c>
      <c r="X159" s="553"/>
      <c r="Y159" s="553"/>
      <c r="Z159" s="554"/>
      <c r="AA159" s="484">
        <v>4</v>
      </c>
      <c r="AB159" s="485"/>
      <c r="AC159" s="504"/>
      <c r="AD159" s="484">
        <v>5</v>
      </c>
      <c r="AE159" s="485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473" t="s">
        <v>5</v>
      </c>
      <c r="G160" s="474"/>
      <c r="H160" s="474"/>
      <c r="I160" s="474"/>
      <c r="J160" s="474"/>
      <c r="K160" s="474"/>
      <c r="L160" s="474"/>
      <c r="M160" s="474"/>
      <c r="N160" s="474"/>
      <c r="O160" s="474"/>
      <c r="P160" s="475"/>
      <c r="Q160" s="85"/>
      <c r="R160" s="476" t="s">
        <v>35</v>
      </c>
      <c r="S160" s="476"/>
      <c r="T160" s="476"/>
      <c r="U160" s="476"/>
      <c r="V160" s="19"/>
      <c r="W160" s="477" t="s">
        <v>6</v>
      </c>
      <c r="X160" s="477"/>
      <c r="Y160" s="477"/>
      <c r="Z160" s="477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470" t="str">
        <f>C141</f>
        <v>ICCU</v>
      </c>
      <c r="G161" s="471"/>
      <c r="H161" s="471"/>
      <c r="I161" s="471"/>
      <c r="J161" s="471"/>
      <c r="K161" s="471"/>
      <c r="L161" s="471"/>
      <c r="M161" s="471"/>
      <c r="N161" s="471"/>
      <c r="O161" s="471"/>
      <c r="P161" s="472"/>
      <c r="Q161" s="91"/>
      <c r="R161" s="464" t="s">
        <v>177</v>
      </c>
      <c r="S161" s="465"/>
      <c r="T161" s="465"/>
      <c r="U161" s="466"/>
      <c r="V161" s="48"/>
      <c r="W161" s="481">
        <v>45176</v>
      </c>
      <c r="X161" s="482"/>
      <c r="Y161" s="482"/>
      <c r="Z161" s="483"/>
      <c r="AA161" s="484">
        <v>2</v>
      </c>
      <c r="AB161" s="485"/>
      <c r="AC161" s="503" t="s">
        <v>9</v>
      </c>
      <c r="AD161" s="484">
        <v>4</v>
      </c>
      <c r="AE161" s="485"/>
    </row>
    <row r="162" spans="1:31" ht="15" customHeight="1" x14ac:dyDescent="0.3">
      <c r="A162" s="192" t="s">
        <v>307</v>
      </c>
      <c r="B162" s="6"/>
      <c r="C162" s="75" t="str">
        <f>C139</f>
        <v>Gobierno</v>
      </c>
      <c r="D162" s="90"/>
      <c r="E162" s="90"/>
      <c r="F162" s="470" t="str">
        <f>C135</f>
        <v>RIESGOS</v>
      </c>
      <c r="G162" s="471"/>
      <c r="H162" s="471"/>
      <c r="I162" s="471"/>
      <c r="J162" s="471"/>
      <c r="K162" s="471"/>
      <c r="L162" s="471"/>
      <c r="M162" s="471"/>
      <c r="N162" s="471"/>
      <c r="O162" s="471"/>
      <c r="P162" s="472"/>
      <c r="Q162" s="92"/>
      <c r="R162" s="538" t="s">
        <v>177</v>
      </c>
      <c r="S162" s="539"/>
      <c r="T162" s="539"/>
      <c r="U162" s="540"/>
      <c r="V162" s="50"/>
      <c r="W162" s="552">
        <v>45177</v>
      </c>
      <c r="X162" s="553"/>
      <c r="Y162" s="553"/>
      <c r="Z162" s="554"/>
      <c r="AA162" s="484">
        <v>2</v>
      </c>
      <c r="AB162" s="485"/>
      <c r="AC162" s="504"/>
      <c r="AD162" s="484">
        <v>7</v>
      </c>
      <c r="AE162" s="485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515" t="s">
        <v>120</v>
      </c>
      <c r="B164" s="58"/>
      <c r="C164" s="517" t="s">
        <v>0</v>
      </c>
      <c r="D164" s="518"/>
      <c r="E164" s="517">
        <v>1</v>
      </c>
      <c r="F164" s="518"/>
      <c r="G164" s="517">
        <v>2</v>
      </c>
      <c r="H164" s="518"/>
      <c r="I164" s="517">
        <v>3</v>
      </c>
      <c r="J164" s="518"/>
      <c r="K164" s="519">
        <v>4</v>
      </c>
      <c r="L164" s="519"/>
      <c r="M164" s="519">
        <v>5</v>
      </c>
      <c r="N164" s="519"/>
      <c r="O164" s="526">
        <v>5</v>
      </c>
      <c r="P164" s="526"/>
      <c r="Q164" s="33"/>
      <c r="R164" s="526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516"/>
      <c r="B165" s="505">
        <v>1</v>
      </c>
      <c r="C165" s="507" t="str">
        <f>SORTEO!I14</f>
        <v>General</v>
      </c>
      <c r="D165" s="508"/>
      <c r="E165" s="527"/>
      <c r="F165" s="528"/>
      <c r="G165" s="534">
        <v>3</v>
      </c>
      <c r="H165" s="184">
        <v>3</v>
      </c>
      <c r="I165" s="494">
        <v>3</v>
      </c>
      <c r="J165" s="160">
        <v>3</v>
      </c>
      <c r="K165" s="500">
        <v>3</v>
      </c>
      <c r="L165" s="160">
        <v>3</v>
      </c>
      <c r="M165" s="500">
        <v>3</v>
      </c>
      <c r="N165" s="160">
        <v>7</v>
      </c>
      <c r="O165" s="501"/>
      <c r="P165" s="159"/>
      <c r="Q165" s="159"/>
      <c r="R165" s="526"/>
      <c r="S165" s="491">
        <v>4</v>
      </c>
      <c r="T165" s="489">
        <v>4</v>
      </c>
      <c r="U165" s="489">
        <v>0</v>
      </c>
      <c r="V165" s="489">
        <v>0</v>
      </c>
      <c r="W165" s="491">
        <v>0</v>
      </c>
      <c r="X165" s="502">
        <f>H165+J165+L165+N165</f>
        <v>16</v>
      </c>
      <c r="Y165" s="502">
        <f>H166+J166+L166+N166</f>
        <v>2</v>
      </c>
      <c r="Z165" s="502">
        <f>+X165-Y165</f>
        <v>14</v>
      </c>
      <c r="AA165" s="536">
        <f>G165+I165+K165+M165</f>
        <v>12</v>
      </c>
      <c r="AB165" s="551">
        <v>1</v>
      </c>
    </row>
    <row r="166" spans="1:31" ht="15" customHeight="1" x14ac:dyDescent="0.3">
      <c r="A166" s="516"/>
      <c r="B166" s="506"/>
      <c r="C166" s="509"/>
      <c r="D166" s="510"/>
      <c r="E166" s="529"/>
      <c r="F166" s="530"/>
      <c r="G166" s="535"/>
      <c r="H166" s="184">
        <v>0</v>
      </c>
      <c r="I166" s="495"/>
      <c r="J166" s="160">
        <v>0</v>
      </c>
      <c r="K166" s="500"/>
      <c r="L166" s="160">
        <v>2</v>
      </c>
      <c r="M166" s="500"/>
      <c r="N166" s="160">
        <v>0</v>
      </c>
      <c r="O166" s="501"/>
      <c r="P166" s="159"/>
      <c r="Q166" s="159"/>
      <c r="R166" s="526"/>
      <c r="S166" s="491"/>
      <c r="T166" s="490"/>
      <c r="U166" s="490"/>
      <c r="V166" s="490"/>
      <c r="W166" s="491"/>
      <c r="X166" s="491"/>
      <c r="Y166" s="491"/>
      <c r="Z166" s="491"/>
      <c r="AA166" s="536"/>
      <c r="AB166" s="551"/>
    </row>
    <row r="167" spans="1:31" ht="15" customHeight="1" x14ac:dyDescent="0.3">
      <c r="A167" s="516"/>
      <c r="B167" s="505">
        <v>2</v>
      </c>
      <c r="C167" s="507" t="str">
        <f>SORTEO!I15</f>
        <v>CORPORACION SOCIAL</v>
      </c>
      <c r="D167" s="508"/>
      <c r="E167" s="521">
        <v>0</v>
      </c>
      <c r="F167" s="134">
        <v>0</v>
      </c>
      <c r="G167" s="496"/>
      <c r="H167" s="497"/>
      <c r="I167" s="523">
        <v>0</v>
      </c>
      <c r="J167" s="134">
        <v>0</v>
      </c>
      <c r="K167" s="525">
        <v>0</v>
      </c>
      <c r="L167" s="134">
        <v>0</v>
      </c>
      <c r="M167" s="525">
        <v>0</v>
      </c>
      <c r="N167" s="134">
        <v>2</v>
      </c>
      <c r="O167" s="501"/>
      <c r="P167" s="159"/>
      <c r="Q167" s="159"/>
      <c r="R167" s="526"/>
      <c r="S167" s="491">
        <v>4</v>
      </c>
      <c r="T167" s="489">
        <v>0</v>
      </c>
      <c r="U167" s="489">
        <v>4</v>
      </c>
      <c r="V167" s="489">
        <v>0</v>
      </c>
      <c r="W167" s="491">
        <v>0</v>
      </c>
      <c r="X167" s="502">
        <f>F167+J167+L167+N167</f>
        <v>2</v>
      </c>
      <c r="Y167" s="502">
        <f>F168+J168+L168+N168</f>
        <v>15</v>
      </c>
      <c r="Z167" s="502">
        <f>+X167-Y167</f>
        <v>-13</v>
      </c>
      <c r="AA167" s="511">
        <f>E167+I167+K167+M167</f>
        <v>0</v>
      </c>
      <c r="AB167" s="550">
        <v>5</v>
      </c>
    </row>
    <row r="168" spans="1:31" ht="15" customHeight="1" x14ac:dyDescent="0.3">
      <c r="A168" s="516"/>
      <c r="B168" s="506"/>
      <c r="C168" s="509"/>
      <c r="D168" s="510"/>
      <c r="E168" s="522"/>
      <c r="F168" s="134">
        <v>3</v>
      </c>
      <c r="G168" s="498"/>
      <c r="H168" s="499"/>
      <c r="I168" s="524"/>
      <c r="J168" s="134">
        <v>3</v>
      </c>
      <c r="K168" s="525"/>
      <c r="L168" s="134">
        <v>3</v>
      </c>
      <c r="M168" s="525"/>
      <c r="N168" s="134">
        <v>6</v>
      </c>
      <c r="O168" s="501"/>
      <c r="P168" s="159"/>
      <c r="Q168" s="159"/>
      <c r="R168" s="526"/>
      <c r="S168" s="491"/>
      <c r="T168" s="490"/>
      <c r="U168" s="490"/>
      <c r="V168" s="490"/>
      <c r="W168" s="491"/>
      <c r="X168" s="491"/>
      <c r="Y168" s="491"/>
      <c r="Z168" s="491"/>
      <c r="AA168" s="512"/>
      <c r="AB168" s="550"/>
    </row>
    <row r="169" spans="1:31" ht="15" customHeight="1" x14ac:dyDescent="0.3">
      <c r="A169" s="516"/>
      <c r="B169" s="505">
        <v>3</v>
      </c>
      <c r="C169" s="507" t="str">
        <f>SORTEO!I16</f>
        <v>Ciencia, tecnologia e innovacion</v>
      </c>
      <c r="D169" s="508"/>
      <c r="E169" s="521">
        <v>0</v>
      </c>
      <c r="F169" s="134">
        <v>0</v>
      </c>
      <c r="G169" s="523">
        <v>3</v>
      </c>
      <c r="H169" s="134">
        <v>3</v>
      </c>
      <c r="I169" s="496"/>
      <c r="J169" s="497"/>
      <c r="K169" s="525">
        <v>0</v>
      </c>
      <c r="L169" s="134">
        <v>1</v>
      </c>
      <c r="M169" s="525">
        <v>0</v>
      </c>
      <c r="N169" s="134">
        <v>3</v>
      </c>
      <c r="O169" s="501"/>
      <c r="P169" s="159"/>
      <c r="Q169" s="159"/>
      <c r="R169" s="526"/>
      <c r="S169" s="491">
        <v>4</v>
      </c>
      <c r="T169" s="489">
        <v>1</v>
      </c>
      <c r="U169" s="489">
        <v>3</v>
      </c>
      <c r="V169" s="489">
        <v>0</v>
      </c>
      <c r="W169" s="491">
        <v>1</v>
      </c>
      <c r="X169" s="502">
        <f>F169+H169+L169+N169</f>
        <v>7</v>
      </c>
      <c r="Y169" s="502">
        <f>F170+H170+L170+N170</f>
        <v>10</v>
      </c>
      <c r="Z169" s="491">
        <f>+X169-Y169</f>
        <v>-3</v>
      </c>
      <c r="AA169" s="511">
        <f>E169+G169+K169+M169</f>
        <v>3</v>
      </c>
      <c r="AB169" s="550">
        <v>4</v>
      </c>
    </row>
    <row r="170" spans="1:31" ht="15" customHeight="1" x14ac:dyDescent="0.3">
      <c r="A170" s="516"/>
      <c r="B170" s="506"/>
      <c r="C170" s="509"/>
      <c r="D170" s="510"/>
      <c r="E170" s="522"/>
      <c r="F170" s="134">
        <v>3</v>
      </c>
      <c r="G170" s="524"/>
      <c r="H170" s="134">
        <v>0</v>
      </c>
      <c r="I170" s="498"/>
      <c r="J170" s="499"/>
      <c r="K170" s="525"/>
      <c r="L170" s="134">
        <v>2</v>
      </c>
      <c r="M170" s="525"/>
      <c r="N170" s="134">
        <v>5</v>
      </c>
      <c r="O170" s="501"/>
      <c r="P170" s="159"/>
      <c r="Q170" s="159"/>
      <c r="R170" s="526"/>
      <c r="S170" s="491"/>
      <c r="T170" s="490"/>
      <c r="U170" s="490"/>
      <c r="V170" s="490"/>
      <c r="W170" s="491"/>
      <c r="X170" s="491"/>
      <c r="Y170" s="491"/>
      <c r="Z170" s="491"/>
      <c r="AA170" s="512"/>
      <c r="AB170" s="550"/>
    </row>
    <row r="171" spans="1:31" ht="15" customHeight="1" x14ac:dyDescent="0.3">
      <c r="A171" s="516"/>
      <c r="B171" s="505">
        <v>4</v>
      </c>
      <c r="C171" s="507" t="str">
        <f>SORTEO!I17</f>
        <v>AGENCIA PUBLICA DE EMPLEO</v>
      </c>
      <c r="D171" s="508"/>
      <c r="E171" s="492">
        <v>0</v>
      </c>
      <c r="F171" s="160">
        <v>2</v>
      </c>
      <c r="G171" s="494">
        <v>3</v>
      </c>
      <c r="H171" s="160">
        <v>3</v>
      </c>
      <c r="I171" s="494">
        <v>3</v>
      </c>
      <c r="J171" s="160">
        <v>2</v>
      </c>
      <c r="K171" s="513"/>
      <c r="L171" s="513"/>
      <c r="M171" s="500">
        <v>3</v>
      </c>
      <c r="N171" s="160">
        <v>2</v>
      </c>
      <c r="O171" s="501"/>
      <c r="P171" s="159"/>
      <c r="Q171" s="159"/>
      <c r="R171" s="526"/>
      <c r="S171" s="491">
        <v>4</v>
      </c>
      <c r="T171" s="489">
        <v>3</v>
      </c>
      <c r="U171" s="489">
        <v>1</v>
      </c>
      <c r="V171" s="489">
        <v>0</v>
      </c>
      <c r="W171" s="491">
        <v>0</v>
      </c>
      <c r="X171" s="502">
        <f>F171+H171+J171+N171</f>
        <v>9</v>
      </c>
      <c r="Y171" s="502">
        <f>F172+H172+J172+N172</f>
        <v>5</v>
      </c>
      <c r="Z171" s="491">
        <f>+X171-Y171</f>
        <v>4</v>
      </c>
      <c r="AA171" s="511">
        <f>E171+G171+I171+M171</f>
        <v>9</v>
      </c>
      <c r="AB171" s="551">
        <v>2</v>
      </c>
    </row>
    <row r="172" spans="1:31" ht="15" customHeight="1" x14ac:dyDescent="0.3">
      <c r="A172" s="516"/>
      <c r="B172" s="506"/>
      <c r="C172" s="509"/>
      <c r="D172" s="510"/>
      <c r="E172" s="493"/>
      <c r="F172" s="160">
        <v>3</v>
      </c>
      <c r="G172" s="495"/>
      <c r="H172" s="160">
        <v>0</v>
      </c>
      <c r="I172" s="495"/>
      <c r="J172" s="160">
        <v>1</v>
      </c>
      <c r="K172" s="513"/>
      <c r="L172" s="513"/>
      <c r="M172" s="500"/>
      <c r="N172" s="160">
        <v>1</v>
      </c>
      <c r="O172" s="501"/>
      <c r="P172" s="159"/>
      <c r="Q172" s="159"/>
      <c r="R172" s="526"/>
      <c r="S172" s="491"/>
      <c r="T172" s="490"/>
      <c r="U172" s="490"/>
      <c r="V172" s="490"/>
      <c r="W172" s="491"/>
      <c r="X172" s="491"/>
      <c r="Y172" s="491"/>
      <c r="Z172" s="491"/>
      <c r="AA172" s="512"/>
      <c r="AB172" s="551"/>
    </row>
    <row r="173" spans="1:31" ht="15" customHeight="1" x14ac:dyDescent="0.3">
      <c r="A173" s="516"/>
      <c r="B173" s="505">
        <v>5</v>
      </c>
      <c r="C173" s="507" t="str">
        <f>SORTEO!I18</f>
        <v>IDECUT</v>
      </c>
      <c r="D173" s="508"/>
      <c r="E173" s="521">
        <v>0</v>
      </c>
      <c r="F173" s="134">
        <v>0</v>
      </c>
      <c r="G173" s="523">
        <v>3</v>
      </c>
      <c r="H173" s="134">
        <v>6</v>
      </c>
      <c r="I173" s="523">
        <v>3</v>
      </c>
      <c r="J173" s="134">
        <v>5</v>
      </c>
      <c r="K173" s="525">
        <v>0</v>
      </c>
      <c r="L173" s="134">
        <v>1</v>
      </c>
      <c r="M173" s="513"/>
      <c r="N173" s="513"/>
      <c r="O173" s="501"/>
      <c r="P173" s="159"/>
      <c r="Q173" s="159"/>
      <c r="R173" s="526"/>
      <c r="S173" s="491">
        <v>4</v>
      </c>
      <c r="T173" s="489">
        <v>2</v>
      </c>
      <c r="U173" s="489">
        <v>2</v>
      </c>
      <c r="V173" s="489">
        <v>0</v>
      </c>
      <c r="W173" s="491">
        <v>0</v>
      </c>
      <c r="X173" s="502">
        <f>F173+H173+J173+L173</f>
        <v>12</v>
      </c>
      <c r="Y173" s="502">
        <f>F174+H174+J174+L174</f>
        <v>14</v>
      </c>
      <c r="Z173" s="491">
        <f>+X173-Y173</f>
        <v>-2</v>
      </c>
      <c r="AA173" s="511">
        <f>E173+G173+I173+K173</f>
        <v>6</v>
      </c>
      <c r="AB173" s="550">
        <v>3</v>
      </c>
    </row>
    <row r="174" spans="1:31" ht="15" customHeight="1" x14ac:dyDescent="0.3">
      <c r="A174" s="516"/>
      <c r="B174" s="506"/>
      <c r="C174" s="509"/>
      <c r="D174" s="510"/>
      <c r="E174" s="522"/>
      <c r="F174" s="134">
        <v>7</v>
      </c>
      <c r="G174" s="524"/>
      <c r="H174" s="134">
        <v>2</v>
      </c>
      <c r="I174" s="524"/>
      <c r="J174" s="134">
        <v>3</v>
      </c>
      <c r="K174" s="525"/>
      <c r="L174" s="134">
        <v>2</v>
      </c>
      <c r="M174" s="513"/>
      <c r="N174" s="513"/>
      <c r="O174" s="501"/>
      <c r="P174" s="159"/>
      <c r="Q174" s="159"/>
      <c r="R174" s="526"/>
      <c r="S174" s="491"/>
      <c r="T174" s="490"/>
      <c r="U174" s="490"/>
      <c r="V174" s="490"/>
      <c r="W174" s="491"/>
      <c r="X174" s="491"/>
      <c r="Y174" s="491"/>
      <c r="Z174" s="491"/>
      <c r="AA174" s="512"/>
      <c r="AB174" s="550"/>
    </row>
    <row r="175" spans="1:31" ht="16.5" customHeight="1" x14ac:dyDescent="0.3"/>
    <row r="176" spans="1:31" ht="15" customHeight="1" x14ac:dyDescent="0.3">
      <c r="A176" s="514" t="s">
        <v>186</v>
      </c>
      <c r="B176" s="514"/>
      <c r="C176" s="514"/>
      <c r="D176" s="514"/>
      <c r="E176" s="514"/>
      <c r="F176" s="514"/>
      <c r="G176" s="514"/>
      <c r="H176" s="514"/>
      <c r="I176" s="514"/>
      <c r="J176" s="514"/>
      <c r="K176" s="514"/>
      <c r="L176" s="514"/>
      <c r="M176" s="514"/>
      <c r="N176" s="514"/>
      <c r="O176" s="514"/>
      <c r="P176" s="514"/>
      <c r="Q176" s="514"/>
      <c r="R176" s="514"/>
      <c r="S176" s="514"/>
      <c r="T176" s="514"/>
      <c r="U176" s="514"/>
      <c r="V176" s="514"/>
      <c r="W176" s="514"/>
      <c r="X176" s="514"/>
      <c r="Y176" s="514"/>
      <c r="Z176" s="514"/>
      <c r="AA176" s="514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520" t="s">
        <v>2</v>
      </c>
      <c r="AC177" s="520"/>
      <c r="AD177" s="520"/>
      <c r="AE177" s="520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486" t="s">
        <v>5</v>
      </c>
      <c r="G178" s="487"/>
      <c r="H178" s="487"/>
      <c r="I178" s="487"/>
      <c r="J178" s="487"/>
      <c r="K178" s="487"/>
      <c r="L178" s="487"/>
      <c r="M178" s="487"/>
      <c r="N178" s="487"/>
      <c r="O178" s="487"/>
      <c r="P178" s="488"/>
      <c r="Q178" s="84"/>
      <c r="R178" s="476" t="s">
        <v>35</v>
      </c>
      <c r="S178" s="476"/>
      <c r="T178" s="476"/>
      <c r="U178" s="476"/>
      <c r="V178" s="19"/>
      <c r="W178" s="476" t="s">
        <v>6</v>
      </c>
      <c r="X178" s="476"/>
      <c r="Y178" s="476"/>
      <c r="Z178" s="476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470" t="str">
        <f>C173</f>
        <v>IDECUT</v>
      </c>
      <c r="G179" s="471"/>
      <c r="H179" s="471"/>
      <c r="I179" s="471"/>
      <c r="J179" s="471"/>
      <c r="K179" s="471"/>
      <c r="L179" s="471"/>
      <c r="M179" s="471"/>
      <c r="N179" s="471"/>
      <c r="O179" s="471"/>
      <c r="P179" s="472"/>
      <c r="Q179" s="91"/>
      <c r="R179" s="464" t="s">
        <v>178</v>
      </c>
      <c r="S179" s="465"/>
      <c r="T179" s="465"/>
      <c r="U179" s="466"/>
      <c r="V179" s="48"/>
      <c r="W179" s="467">
        <v>45154</v>
      </c>
      <c r="X179" s="468"/>
      <c r="Y179" s="468"/>
      <c r="Z179" s="469"/>
      <c r="AA179" s="484">
        <v>7</v>
      </c>
      <c r="AB179" s="485"/>
      <c r="AC179" s="476" t="s">
        <v>9</v>
      </c>
      <c r="AD179" s="484">
        <v>0</v>
      </c>
      <c r="AE179" s="485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470" t="str">
        <f>C171</f>
        <v>AGENCIA PUBLICA DE EMPLEO</v>
      </c>
      <c r="G180" s="471"/>
      <c r="H180" s="471"/>
      <c r="I180" s="471"/>
      <c r="J180" s="471"/>
      <c r="K180" s="471"/>
      <c r="L180" s="471"/>
      <c r="M180" s="471"/>
      <c r="N180" s="471"/>
      <c r="O180" s="471"/>
      <c r="P180" s="472"/>
      <c r="Q180" s="91"/>
      <c r="R180" s="464" t="s">
        <v>178</v>
      </c>
      <c r="S180" s="465"/>
      <c r="T180" s="465"/>
      <c r="U180" s="466"/>
      <c r="V180" s="89"/>
      <c r="W180" s="467">
        <v>45154</v>
      </c>
      <c r="X180" s="468"/>
      <c r="Y180" s="468"/>
      <c r="Z180" s="469"/>
      <c r="AA180" s="484">
        <v>1</v>
      </c>
      <c r="AB180" s="485"/>
      <c r="AC180" s="476"/>
      <c r="AD180" s="484">
        <v>2</v>
      </c>
      <c r="AE180" s="485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473" t="s">
        <v>5</v>
      </c>
      <c r="G181" s="474"/>
      <c r="H181" s="474"/>
      <c r="I181" s="474"/>
      <c r="J181" s="474"/>
      <c r="K181" s="474"/>
      <c r="L181" s="474"/>
      <c r="M181" s="474"/>
      <c r="N181" s="474"/>
      <c r="O181" s="474"/>
      <c r="P181" s="475"/>
      <c r="Q181" s="85"/>
      <c r="R181" s="476" t="s">
        <v>35</v>
      </c>
      <c r="S181" s="476"/>
      <c r="T181" s="476"/>
      <c r="U181" s="476"/>
      <c r="V181" s="19"/>
      <c r="W181" s="477" t="s">
        <v>6</v>
      </c>
      <c r="X181" s="477"/>
      <c r="Y181" s="477"/>
      <c r="Z181" s="477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470" t="str">
        <f>C173</f>
        <v>IDECUT</v>
      </c>
      <c r="G182" s="471"/>
      <c r="H182" s="471"/>
      <c r="I182" s="471"/>
      <c r="J182" s="471"/>
      <c r="K182" s="471"/>
      <c r="L182" s="471"/>
      <c r="M182" s="471"/>
      <c r="N182" s="471"/>
      <c r="O182" s="471"/>
      <c r="P182" s="472"/>
      <c r="Q182" s="91"/>
      <c r="R182" s="464" t="s">
        <v>177</v>
      </c>
      <c r="S182" s="465"/>
      <c r="T182" s="465"/>
      <c r="U182" s="466"/>
      <c r="V182" s="48"/>
      <c r="W182" s="481">
        <v>45162</v>
      </c>
      <c r="X182" s="482"/>
      <c r="Y182" s="482"/>
      <c r="Z182" s="483"/>
      <c r="AA182" s="484">
        <v>2</v>
      </c>
      <c r="AB182" s="485"/>
      <c r="AC182" s="503" t="s">
        <v>9</v>
      </c>
      <c r="AD182" s="484">
        <v>6</v>
      </c>
      <c r="AE182" s="485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470" t="str">
        <f>C171</f>
        <v>AGENCIA PUBLICA DE EMPLEO</v>
      </c>
      <c r="G183" s="471"/>
      <c r="H183" s="471"/>
      <c r="I183" s="471"/>
      <c r="J183" s="471"/>
      <c r="K183" s="471"/>
      <c r="L183" s="471"/>
      <c r="M183" s="471"/>
      <c r="N183" s="471"/>
      <c r="O183" s="471"/>
      <c r="P183" s="472"/>
      <c r="Q183" s="91"/>
      <c r="R183" s="464" t="s">
        <v>177</v>
      </c>
      <c r="S183" s="465"/>
      <c r="T183" s="465"/>
      <c r="U183" s="466"/>
      <c r="V183" s="48"/>
      <c r="W183" s="481">
        <v>45162</v>
      </c>
      <c r="X183" s="482"/>
      <c r="Y183" s="482"/>
      <c r="Z183" s="483"/>
      <c r="AA183" s="484">
        <v>3</v>
      </c>
      <c r="AB183" s="485"/>
      <c r="AC183" s="504"/>
      <c r="AD183" s="484">
        <v>2</v>
      </c>
      <c r="AE183" s="485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478" t="s">
        <v>5</v>
      </c>
      <c r="G184" s="479"/>
      <c r="H184" s="479"/>
      <c r="I184" s="479"/>
      <c r="J184" s="479"/>
      <c r="K184" s="479"/>
      <c r="L184" s="479"/>
      <c r="M184" s="479"/>
      <c r="N184" s="479"/>
      <c r="O184" s="479"/>
      <c r="P184" s="480"/>
      <c r="Q184" s="85"/>
      <c r="R184" s="476" t="s">
        <v>35</v>
      </c>
      <c r="S184" s="476"/>
      <c r="T184" s="476"/>
      <c r="U184" s="476"/>
      <c r="V184" s="19"/>
      <c r="W184" s="477" t="s">
        <v>6</v>
      </c>
      <c r="X184" s="477"/>
      <c r="Y184" s="477"/>
      <c r="Z184" s="477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470" t="str">
        <f>C169</f>
        <v>Ciencia, tecnologia e innovacion</v>
      </c>
      <c r="G185" s="471"/>
      <c r="H185" s="471"/>
      <c r="I185" s="471"/>
      <c r="J185" s="471"/>
      <c r="K185" s="471"/>
      <c r="L185" s="471"/>
      <c r="M185" s="471"/>
      <c r="N185" s="471"/>
      <c r="O185" s="471"/>
      <c r="P185" s="472"/>
      <c r="Q185" s="91"/>
      <c r="R185" s="464" t="s">
        <v>181</v>
      </c>
      <c r="S185" s="465"/>
      <c r="T185" s="465"/>
      <c r="U185" s="466"/>
      <c r="V185" s="48"/>
      <c r="W185" s="481">
        <v>45168</v>
      </c>
      <c r="X185" s="482"/>
      <c r="Y185" s="482"/>
      <c r="Z185" s="483"/>
      <c r="AA185" s="484" t="s">
        <v>309</v>
      </c>
      <c r="AB185" s="485"/>
      <c r="AC185" s="476" t="s">
        <v>9</v>
      </c>
      <c r="AD185" s="484"/>
      <c r="AE185" s="485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470" t="str">
        <f>C173</f>
        <v>IDECUT</v>
      </c>
      <c r="G186" s="471"/>
      <c r="H186" s="471"/>
      <c r="I186" s="471"/>
      <c r="J186" s="471"/>
      <c r="K186" s="471"/>
      <c r="L186" s="471"/>
      <c r="M186" s="471"/>
      <c r="N186" s="471"/>
      <c r="O186" s="471"/>
      <c r="P186" s="472"/>
      <c r="Q186" s="92"/>
      <c r="R186" s="464" t="s">
        <v>181</v>
      </c>
      <c r="S186" s="465"/>
      <c r="T186" s="465"/>
      <c r="U186" s="466"/>
      <c r="V186" s="50"/>
      <c r="W186" s="481">
        <v>45168</v>
      </c>
      <c r="X186" s="482"/>
      <c r="Y186" s="482"/>
      <c r="Z186" s="483"/>
      <c r="AA186" s="484">
        <v>2</v>
      </c>
      <c r="AB186" s="485"/>
      <c r="AC186" s="476"/>
      <c r="AD186" s="484">
        <v>1</v>
      </c>
      <c r="AE186" s="485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473" t="s">
        <v>5</v>
      </c>
      <c r="G187" s="474"/>
      <c r="H187" s="474"/>
      <c r="I187" s="474"/>
      <c r="J187" s="474"/>
      <c r="K187" s="474"/>
      <c r="L187" s="474"/>
      <c r="M187" s="474"/>
      <c r="N187" s="474"/>
      <c r="O187" s="474"/>
      <c r="P187" s="475"/>
      <c r="Q187" s="85"/>
      <c r="R187" s="476" t="s">
        <v>35</v>
      </c>
      <c r="S187" s="476"/>
      <c r="T187" s="476"/>
      <c r="U187" s="476"/>
      <c r="V187" s="19"/>
      <c r="W187" s="477" t="s">
        <v>6</v>
      </c>
      <c r="X187" s="477"/>
      <c r="Y187" s="477"/>
      <c r="Z187" s="477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470" t="str">
        <f>C173</f>
        <v>IDECUT</v>
      </c>
      <c r="G188" s="471"/>
      <c r="H188" s="471"/>
      <c r="I188" s="471"/>
      <c r="J188" s="471"/>
      <c r="K188" s="471"/>
      <c r="L188" s="471"/>
      <c r="M188" s="471"/>
      <c r="N188" s="471"/>
      <c r="O188" s="471"/>
      <c r="P188" s="472"/>
      <c r="Q188" s="91"/>
      <c r="R188" s="464" t="s">
        <v>178</v>
      </c>
      <c r="S188" s="465"/>
      <c r="T188" s="465"/>
      <c r="U188" s="466"/>
      <c r="V188" s="48"/>
      <c r="W188" s="481">
        <v>45173</v>
      </c>
      <c r="X188" s="482"/>
      <c r="Y188" s="482"/>
      <c r="Z188" s="483"/>
      <c r="AA188" s="484">
        <v>3</v>
      </c>
      <c r="AB188" s="485"/>
      <c r="AC188" s="476" t="s">
        <v>9</v>
      </c>
      <c r="AD188" s="484">
        <v>5</v>
      </c>
      <c r="AE188" s="485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470" t="str">
        <f>C167</f>
        <v>CORPORACION SOCIAL</v>
      </c>
      <c r="G189" s="471"/>
      <c r="H189" s="471"/>
      <c r="I189" s="471"/>
      <c r="J189" s="471"/>
      <c r="K189" s="471"/>
      <c r="L189" s="471"/>
      <c r="M189" s="471"/>
      <c r="N189" s="471"/>
      <c r="O189" s="471"/>
      <c r="P189" s="472"/>
      <c r="Q189" s="92"/>
      <c r="R189" s="464" t="s">
        <v>178</v>
      </c>
      <c r="S189" s="465"/>
      <c r="T189" s="465"/>
      <c r="U189" s="466"/>
      <c r="V189" s="50"/>
      <c r="W189" s="481">
        <v>45173</v>
      </c>
      <c r="X189" s="482"/>
      <c r="Y189" s="482"/>
      <c r="Z189" s="483"/>
      <c r="AA189" s="484"/>
      <c r="AB189" s="485"/>
      <c r="AC189" s="476"/>
      <c r="AD189" s="484" t="s">
        <v>348</v>
      </c>
      <c r="AE189" s="485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473" t="s">
        <v>5</v>
      </c>
      <c r="G190" s="474"/>
      <c r="H190" s="474"/>
      <c r="I190" s="474"/>
      <c r="J190" s="474"/>
      <c r="K190" s="474"/>
      <c r="L190" s="474"/>
      <c r="M190" s="474"/>
      <c r="N190" s="474"/>
      <c r="O190" s="474"/>
      <c r="P190" s="475"/>
      <c r="Q190" s="85"/>
      <c r="R190" s="476" t="s">
        <v>35</v>
      </c>
      <c r="S190" s="476"/>
      <c r="T190" s="476"/>
      <c r="U190" s="476"/>
      <c r="V190" s="19"/>
      <c r="W190" s="477" t="s">
        <v>6</v>
      </c>
      <c r="X190" s="477"/>
      <c r="Y190" s="477"/>
      <c r="Z190" s="477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470" t="str">
        <f>C171</f>
        <v>AGENCIA PUBLICA DE EMPLEO</v>
      </c>
      <c r="G191" s="471"/>
      <c r="H191" s="471"/>
      <c r="I191" s="471"/>
      <c r="J191" s="471"/>
      <c r="K191" s="471"/>
      <c r="L191" s="471"/>
      <c r="M191" s="471"/>
      <c r="N191" s="471"/>
      <c r="O191" s="471"/>
      <c r="P191" s="472"/>
      <c r="Q191" s="91"/>
      <c r="R191" s="464" t="s">
        <v>181</v>
      </c>
      <c r="S191" s="465"/>
      <c r="T191" s="465"/>
      <c r="U191" s="466"/>
      <c r="V191" s="48"/>
      <c r="W191" s="481">
        <v>45175</v>
      </c>
      <c r="X191" s="482"/>
      <c r="Y191" s="482"/>
      <c r="Z191" s="483"/>
      <c r="AA191" s="484" t="s">
        <v>309</v>
      </c>
      <c r="AB191" s="485"/>
      <c r="AC191" s="476" t="s">
        <v>9</v>
      </c>
      <c r="AD191" s="484"/>
      <c r="AE191" s="485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470" t="str">
        <f>C165</f>
        <v>General</v>
      </c>
      <c r="G192" s="471"/>
      <c r="H192" s="471"/>
      <c r="I192" s="471"/>
      <c r="J192" s="471"/>
      <c r="K192" s="471"/>
      <c r="L192" s="471"/>
      <c r="M192" s="471"/>
      <c r="N192" s="471"/>
      <c r="O192" s="471"/>
      <c r="P192" s="472"/>
      <c r="Q192" s="92"/>
      <c r="R192" s="538" t="s">
        <v>181</v>
      </c>
      <c r="S192" s="539"/>
      <c r="T192" s="539"/>
      <c r="U192" s="540"/>
      <c r="V192" s="50"/>
      <c r="W192" s="481">
        <v>45175</v>
      </c>
      <c r="X192" s="482"/>
      <c r="Y192" s="482"/>
      <c r="Z192" s="483"/>
      <c r="AA192" s="484" t="s">
        <v>309</v>
      </c>
      <c r="AB192" s="485"/>
      <c r="AC192" s="476"/>
      <c r="AD192" s="484"/>
      <c r="AE192" s="485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515" t="s">
        <v>121</v>
      </c>
      <c r="B194" s="58"/>
      <c r="C194" s="517" t="s">
        <v>0</v>
      </c>
      <c r="D194" s="518"/>
      <c r="E194" s="517">
        <v>1</v>
      </c>
      <c r="F194" s="518"/>
      <c r="G194" s="517">
        <v>2</v>
      </c>
      <c r="H194" s="518"/>
      <c r="I194" s="517">
        <v>3</v>
      </c>
      <c r="J194" s="518"/>
      <c r="K194" s="519">
        <v>4</v>
      </c>
      <c r="L194" s="519"/>
      <c r="M194" s="519">
        <v>5</v>
      </c>
      <c r="N194" s="519"/>
      <c r="O194" s="526">
        <v>5</v>
      </c>
      <c r="P194" s="526"/>
      <c r="Q194" s="33"/>
      <c r="R194" s="526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516"/>
      <c r="B195" s="505">
        <v>1</v>
      </c>
      <c r="C195" s="507" t="str">
        <f>SORTEO!L14</f>
        <v>TIC</v>
      </c>
      <c r="D195" s="508"/>
      <c r="E195" s="527"/>
      <c r="F195" s="528"/>
      <c r="G195" s="534">
        <v>3</v>
      </c>
      <c r="H195" s="184">
        <v>5</v>
      </c>
      <c r="I195" s="494">
        <v>0</v>
      </c>
      <c r="J195" s="160">
        <v>2</v>
      </c>
      <c r="K195" s="500">
        <v>0</v>
      </c>
      <c r="L195" s="160">
        <v>2</v>
      </c>
      <c r="M195" s="500">
        <v>3</v>
      </c>
      <c r="N195" s="160">
        <v>0</v>
      </c>
      <c r="O195" s="501"/>
      <c r="P195" s="159"/>
      <c r="Q195" s="159"/>
      <c r="R195" s="526"/>
      <c r="S195" s="491">
        <v>4</v>
      </c>
      <c r="T195" s="489">
        <v>2</v>
      </c>
      <c r="U195" s="489">
        <v>2</v>
      </c>
      <c r="V195" s="489">
        <v>0</v>
      </c>
      <c r="W195" s="491">
        <v>1</v>
      </c>
      <c r="X195" s="502">
        <f>H195+J195+L195+N195</f>
        <v>9</v>
      </c>
      <c r="Y195" s="502">
        <f>H196+J196+L196+N196</f>
        <v>11</v>
      </c>
      <c r="Z195" s="502">
        <f>+X195-Y195</f>
        <v>-2</v>
      </c>
      <c r="AA195" s="536">
        <f>G195+I195+K195+M195</f>
        <v>6</v>
      </c>
      <c r="AB195" s="491">
        <v>3</v>
      </c>
    </row>
    <row r="196" spans="1:31" ht="15" customHeight="1" x14ac:dyDescent="0.3">
      <c r="A196" s="516"/>
      <c r="B196" s="506"/>
      <c r="C196" s="509"/>
      <c r="D196" s="510"/>
      <c r="E196" s="529"/>
      <c r="F196" s="530"/>
      <c r="G196" s="535"/>
      <c r="H196" s="184">
        <v>3</v>
      </c>
      <c r="I196" s="495"/>
      <c r="J196" s="160">
        <v>4</v>
      </c>
      <c r="K196" s="500"/>
      <c r="L196" s="160">
        <v>4</v>
      </c>
      <c r="M196" s="500"/>
      <c r="N196" s="160">
        <v>0</v>
      </c>
      <c r="O196" s="501"/>
      <c r="P196" s="159"/>
      <c r="Q196" s="159"/>
      <c r="R196" s="526"/>
      <c r="S196" s="491"/>
      <c r="T196" s="490"/>
      <c r="U196" s="490"/>
      <c r="V196" s="490"/>
      <c r="W196" s="491"/>
      <c r="X196" s="491"/>
      <c r="Y196" s="491"/>
      <c r="Z196" s="491"/>
      <c r="AA196" s="536"/>
      <c r="AB196" s="491"/>
    </row>
    <row r="197" spans="1:31" ht="15" customHeight="1" x14ac:dyDescent="0.3">
      <c r="A197" s="516"/>
      <c r="B197" s="505">
        <v>2</v>
      </c>
      <c r="C197" s="507" t="str">
        <f>SORTEO!L15</f>
        <v>SECRETARIA JURIDICA</v>
      </c>
      <c r="D197" s="508"/>
      <c r="E197" s="492">
        <v>0</v>
      </c>
      <c r="F197" s="160">
        <v>3</v>
      </c>
      <c r="G197" s="496"/>
      <c r="H197" s="497"/>
      <c r="I197" s="494">
        <v>3</v>
      </c>
      <c r="J197" s="160">
        <v>5</v>
      </c>
      <c r="K197" s="500">
        <v>0</v>
      </c>
      <c r="L197" s="160">
        <v>1</v>
      </c>
      <c r="M197" s="500">
        <v>0</v>
      </c>
      <c r="N197" s="160">
        <v>1</v>
      </c>
      <c r="O197" s="501"/>
      <c r="P197" s="159"/>
      <c r="Q197" s="159"/>
      <c r="R197" s="526"/>
      <c r="S197" s="491">
        <v>4</v>
      </c>
      <c r="T197" s="489">
        <v>1</v>
      </c>
      <c r="U197" s="489">
        <v>3</v>
      </c>
      <c r="V197" s="489">
        <v>0</v>
      </c>
      <c r="W197" s="491">
        <v>0</v>
      </c>
      <c r="X197" s="502">
        <f>F197+J197+L197+N197</f>
        <v>10</v>
      </c>
      <c r="Y197" s="502">
        <f>F198+J198+L198+N198</f>
        <v>11</v>
      </c>
      <c r="Z197" s="502">
        <f>+X197-Y197</f>
        <v>-1</v>
      </c>
      <c r="AA197" s="511">
        <f>E197+I197+K197+M197</f>
        <v>3</v>
      </c>
      <c r="AB197" s="491">
        <v>4</v>
      </c>
    </row>
    <row r="198" spans="1:31" ht="15" customHeight="1" x14ac:dyDescent="0.3">
      <c r="A198" s="516"/>
      <c r="B198" s="506"/>
      <c r="C198" s="509"/>
      <c r="D198" s="510"/>
      <c r="E198" s="493"/>
      <c r="F198" s="160">
        <v>5</v>
      </c>
      <c r="G198" s="498"/>
      <c r="H198" s="499"/>
      <c r="I198" s="495"/>
      <c r="J198" s="160">
        <v>2</v>
      </c>
      <c r="K198" s="500"/>
      <c r="L198" s="160">
        <v>2</v>
      </c>
      <c r="M198" s="500"/>
      <c r="N198" s="160">
        <v>2</v>
      </c>
      <c r="O198" s="501"/>
      <c r="P198" s="159"/>
      <c r="Q198" s="159"/>
      <c r="R198" s="526"/>
      <c r="S198" s="491"/>
      <c r="T198" s="490"/>
      <c r="U198" s="490"/>
      <c r="V198" s="490"/>
      <c r="W198" s="491"/>
      <c r="X198" s="491"/>
      <c r="Y198" s="491"/>
      <c r="Z198" s="491"/>
      <c r="AA198" s="512"/>
      <c r="AB198" s="491"/>
    </row>
    <row r="199" spans="1:31" ht="15" customHeight="1" x14ac:dyDescent="0.3">
      <c r="A199" s="516"/>
      <c r="B199" s="505">
        <v>3</v>
      </c>
      <c r="C199" s="507" t="str">
        <f>SORTEO!L16</f>
        <v>FONDECUN</v>
      </c>
      <c r="D199" s="508"/>
      <c r="E199" s="492">
        <v>3</v>
      </c>
      <c r="F199" s="160">
        <v>4</v>
      </c>
      <c r="G199" s="494">
        <v>0</v>
      </c>
      <c r="H199" s="160">
        <v>2</v>
      </c>
      <c r="I199" s="496"/>
      <c r="J199" s="497"/>
      <c r="K199" s="500">
        <v>3</v>
      </c>
      <c r="L199" s="160">
        <v>5</v>
      </c>
      <c r="M199" s="500">
        <v>3</v>
      </c>
      <c r="N199" s="160">
        <v>6</v>
      </c>
      <c r="O199" s="501"/>
      <c r="P199" s="159"/>
      <c r="Q199" s="159"/>
      <c r="R199" s="526"/>
      <c r="S199" s="491">
        <v>4</v>
      </c>
      <c r="T199" s="489">
        <v>3</v>
      </c>
      <c r="U199" s="489">
        <v>1</v>
      </c>
      <c r="V199" s="489">
        <v>0</v>
      </c>
      <c r="W199" s="491">
        <v>0</v>
      </c>
      <c r="X199" s="502">
        <f>F199+H199+L199+N199</f>
        <v>17</v>
      </c>
      <c r="Y199" s="502">
        <f>F200+H200+L200+N200</f>
        <v>12</v>
      </c>
      <c r="Z199" s="491">
        <f>+X199-Y199</f>
        <v>5</v>
      </c>
      <c r="AA199" s="511">
        <f>E199+G199+K199+M199</f>
        <v>9</v>
      </c>
      <c r="AB199" s="537">
        <v>1</v>
      </c>
    </row>
    <row r="200" spans="1:31" ht="15" customHeight="1" x14ac:dyDescent="0.3">
      <c r="A200" s="516"/>
      <c r="B200" s="506"/>
      <c r="C200" s="509"/>
      <c r="D200" s="510"/>
      <c r="E200" s="493"/>
      <c r="F200" s="160">
        <v>2</v>
      </c>
      <c r="G200" s="495"/>
      <c r="H200" s="160">
        <v>5</v>
      </c>
      <c r="I200" s="498"/>
      <c r="J200" s="499"/>
      <c r="K200" s="500"/>
      <c r="L200" s="160">
        <v>3</v>
      </c>
      <c r="M200" s="500"/>
      <c r="N200" s="160">
        <v>2</v>
      </c>
      <c r="O200" s="501"/>
      <c r="P200" s="159"/>
      <c r="Q200" s="159"/>
      <c r="R200" s="526"/>
      <c r="S200" s="491"/>
      <c r="T200" s="490"/>
      <c r="U200" s="490"/>
      <c r="V200" s="490"/>
      <c r="W200" s="491"/>
      <c r="X200" s="491"/>
      <c r="Y200" s="491"/>
      <c r="Z200" s="491"/>
      <c r="AA200" s="512"/>
      <c r="AB200" s="537"/>
    </row>
    <row r="201" spans="1:31" ht="15" customHeight="1" x14ac:dyDescent="0.3">
      <c r="A201" s="516"/>
      <c r="B201" s="505">
        <v>4</v>
      </c>
      <c r="C201" s="507" t="str">
        <f>SORTEO!L17</f>
        <v xml:space="preserve">Educacion </v>
      </c>
      <c r="D201" s="508"/>
      <c r="E201" s="492">
        <v>3</v>
      </c>
      <c r="F201" s="160">
        <v>2</v>
      </c>
      <c r="G201" s="494">
        <v>3</v>
      </c>
      <c r="H201" s="160">
        <v>4</v>
      </c>
      <c r="I201" s="494">
        <v>0</v>
      </c>
      <c r="J201" s="160">
        <v>3</v>
      </c>
      <c r="K201" s="513"/>
      <c r="L201" s="513"/>
      <c r="M201" s="500">
        <v>3</v>
      </c>
      <c r="N201" s="160">
        <v>5</v>
      </c>
      <c r="O201" s="501"/>
      <c r="P201" s="159"/>
      <c r="Q201" s="159"/>
      <c r="R201" s="526"/>
      <c r="S201" s="491">
        <v>4</v>
      </c>
      <c r="T201" s="489">
        <v>3</v>
      </c>
      <c r="U201" s="489">
        <v>0</v>
      </c>
      <c r="V201" s="489">
        <v>1</v>
      </c>
      <c r="W201" s="491">
        <v>0</v>
      </c>
      <c r="X201" s="502">
        <f>F201+H201+J201+N201</f>
        <v>14</v>
      </c>
      <c r="Y201" s="502">
        <f>F202+H202+J202+N202</f>
        <v>10</v>
      </c>
      <c r="Z201" s="491">
        <f>+X201-Y201</f>
        <v>4</v>
      </c>
      <c r="AA201" s="511">
        <f>E201+G201+I201+M201</f>
        <v>9</v>
      </c>
      <c r="AB201" s="537">
        <v>2</v>
      </c>
    </row>
    <row r="202" spans="1:31" ht="15" customHeight="1" x14ac:dyDescent="0.3">
      <c r="A202" s="516"/>
      <c r="B202" s="506"/>
      <c r="C202" s="509"/>
      <c r="D202" s="510"/>
      <c r="E202" s="493"/>
      <c r="F202" s="160">
        <v>1</v>
      </c>
      <c r="G202" s="495"/>
      <c r="H202" s="160">
        <v>2</v>
      </c>
      <c r="I202" s="495"/>
      <c r="J202" s="160">
        <v>5</v>
      </c>
      <c r="K202" s="513"/>
      <c r="L202" s="513"/>
      <c r="M202" s="500"/>
      <c r="N202" s="160">
        <v>2</v>
      </c>
      <c r="O202" s="501"/>
      <c r="P202" s="159"/>
      <c r="Q202" s="159"/>
      <c r="R202" s="526"/>
      <c r="S202" s="491"/>
      <c r="T202" s="490"/>
      <c r="U202" s="490"/>
      <c r="V202" s="490"/>
      <c r="W202" s="491"/>
      <c r="X202" s="491"/>
      <c r="Y202" s="491"/>
      <c r="Z202" s="491"/>
      <c r="AA202" s="512"/>
      <c r="AB202" s="537"/>
    </row>
    <row r="203" spans="1:31" ht="15" customHeight="1" x14ac:dyDescent="0.3">
      <c r="A203" s="516"/>
      <c r="B203" s="505">
        <v>5</v>
      </c>
      <c r="C203" s="507" t="str">
        <f>SORTEO!L18</f>
        <v>AMBIENTE</v>
      </c>
      <c r="D203" s="508"/>
      <c r="E203" s="492">
        <v>0</v>
      </c>
      <c r="F203" s="160">
        <v>0</v>
      </c>
      <c r="G203" s="494">
        <v>3</v>
      </c>
      <c r="H203" s="160">
        <v>2</v>
      </c>
      <c r="I203" s="494">
        <v>0</v>
      </c>
      <c r="J203" s="160">
        <v>2</v>
      </c>
      <c r="K203" s="500">
        <v>0</v>
      </c>
      <c r="L203" s="160">
        <v>2</v>
      </c>
      <c r="M203" s="513"/>
      <c r="N203" s="513"/>
      <c r="O203" s="501"/>
      <c r="P203" s="159"/>
      <c r="Q203" s="159"/>
      <c r="R203" s="526"/>
      <c r="S203" s="491">
        <v>4</v>
      </c>
      <c r="T203" s="489">
        <v>1</v>
      </c>
      <c r="U203" s="489">
        <v>3</v>
      </c>
      <c r="V203" s="489">
        <v>0</v>
      </c>
      <c r="W203" s="491">
        <v>0</v>
      </c>
      <c r="X203" s="502">
        <f>F203+H203+J203+L203</f>
        <v>6</v>
      </c>
      <c r="Y203" s="502">
        <f>F204+H204+J204+L204</f>
        <v>12</v>
      </c>
      <c r="Z203" s="491">
        <f>+X203-Y203</f>
        <v>-6</v>
      </c>
      <c r="AA203" s="511">
        <f>E203+G203+I203+K203</f>
        <v>3</v>
      </c>
      <c r="AB203" s="491">
        <v>5</v>
      </c>
    </row>
    <row r="204" spans="1:31" ht="15" customHeight="1" x14ac:dyDescent="0.3">
      <c r="A204" s="516"/>
      <c r="B204" s="506"/>
      <c r="C204" s="509"/>
      <c r="D204" s="510"/>
      <c r="E204" s="493"/>
      <c r="F204" s="160">
        <v>0</v>
      </c>
      <c r="G204" s="495"/>
      <c r="H204" s="160">
        <v>1</v>
      </c>
      <c r="I204" s="495"/>
      <c r="J204" s="160">
        <v>6</v>
      </c>
      <c r="K204" s="500"/>
      <c r="L204" s="160">
        <v>5</v>
      </c>
      <c r="M204" s="513"/>
      <c r="N204" s="513"/>
      <c r="O204" s="501"/>
      <c r="P204" s="159"/>
      <c r="Q204" s="159"/>
      <c r="R204" s="526"/>
      <c r="S204" s="491"/>
      <c r="T204" s="490"/>
      <c r="U204" s="490"/>
      <c r="V204" s="490"/>
      <c r="W204" s="491"/>
      <c r="X204" s="491"/>
      <c r="Y204" s="491"/>
      <c r="Z204" s="491"/>
      <c r="AA204" s="512"/>
      <c r="AB204" s="491"/>
    </row>
    <row r="205" spans="1:31" ht="16.5" customHeight="1" x14ac:dyDescent="0.3"/>
    <row r="206" spans="1:31" ht="15" customHeight="1" x14ac:dyDescent="0.3">
      <c r="A206" s="514" t="s">
        <v>187</v>
      </c>
      <c r="B206" s="514"/>
      <c r="C206" s="514"/>
      <c r="D206" s="514"/>
      <c r="E206" s="514"/>
      <c r="F206" s="514"/>
      <c r="G206" s="514"/>
      <c r="H206" s="514"/>
      <c r="I206" s="514"/>
      <c r="J206" s="514"/>
      <c r="K206" s="514"/>
      <c r="L206" s="514"/>
      <c r="M206" s="514"/>
      <c r="N206" s="514"/>
      <c r="O206" s="514"/>
      <c r="P206" s="514"/>
      <c r="Q206" s="514"/>
      <c r="R206" s="514"/>
      <c r="S206" s="514"/>
      <c r="T206" s="514"/>
      <c r="U206" s="514"/>
      <c r="V206" s="514"/>
      <c r="W206" s="514"/>
      <c r="X206" s="514"/>
      <c r="Y206" s="514"/>
      <c r="Z206" s="514"/>
      <c r="AA206" s="514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520" t="s">
        <v>2</v>
      </c>
      <c r="AC207" s="520"/>
      <c r="AD207" s="520"/>
      <c r="AE207" s="520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486" t="s">
        <v>5</v>
      </c>
      <c r="G208" s="487"/>
      <c r="H208" s="487"/>
      <c r="I208" s="487"/>
      <c r="J208" s="487"/>
      <c r="K208" s="487"/>
      <c r="L208" s="487"/>
      <c r="M208" s="487"/>
      <c r="N208" s="487"/>
      <c r="O208" s="487"/>
      <c r="P208" s="488"/>
      <c r="Q208" s="84"/>
      <c r="R208" s="476" t="s">
        <v>35</v>
      </c>
      <c r="S208" s="476"/>
      <c r="T208" s="476"/>
      <c r="U208" s="476"/>
      <c r="V208" s="19"/>
      <c r="W208" s="476" t="s">
        <v>6</v>
      </c>
      <c r="X208" s="476"/>
      <c r="Y208" s="476"/>
      <c r="Z208" s="476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470" t="str">
        <f>C203</f>
        <v>AMBIENTE</v>
      </c>
      <c r="G209" s="471"/>
      <c r="H209" s="471"/>
      <c r="I209" s="471"/>
      <c r="J209" s="471"/>
      <c r="K209" s="471"/>
      <c r="L209" s="471"/>
      <c r="M209" s="471"/>
      <c r="N209" s="471"/>
      <c r="O209" s="471"/>
      <c r="P209" s="472"/>
      <c r="Q209" s="91"/>
      <c r="R209" s="464" t="s">
        <v>181</v>
      </c>
      <c r="S209" s="465"/>
      <c r="T209" s="465"/>
      <c r="U209" s="466"/>
      <c r="V209" s="48"/>
      <c r="W209" s="467">
        <v>45180</v>
      </c>
      <c r="X209" s="468"/>
      <c r="Y209" s="468"/>
      <c r="Z209" s="469"/>
      <c r="AA209" s="484"/>
      <c r="AB209" s="485"/>
      <c r="AC209" s="503" t="s">
        <v>9</v>
      </c>
      <c r="AD209" s="484" t="s">
        <v>348</v>
      </c>
      <c r="AE209" s="485"/>
      <c r="AF209" s="165"/>
      <c r="AG209" s="165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470" t="str">
        <f>C201</f>
        <v xml:space="preserve">Educacion </v>
      </c>
      <c r="G210" s="471"/>
      <c r="H210" s="471"/>
      <c r="I210" s="471"/>
      <c r="J210" s="471"/>
      <c r="K210" s="471"/>
      <c r="L210" s="471"/>
      <c r="M210" s="471"/>
      <c r="N210" s="471"/>
      <c r="O210" s="471"/>
      <c r="P210" s="472"/>
      <c r="Q210" s="91"/>
      <c r="R210" s="464" t="s">
        <v>181</v>
      </c>
      <c r="S210" s="465"/>
      <c r="T210" s="465"/>
      <c r="U210" s="466"/>
      <c r="V210" s="89"/>
      <c r="W210" s="467">
        <v>45180</v>
      </c>
      <c r="X210" s="468"/>
      <c r="Y210" s="468"/>
      <c r="Z210" s="469"/>
      <c r="AA210" s="484">
        <v>5</v>
      </c>
      <c r="AB210" s="485"/>
      <c r="AC210" s="504"/>
      <c r="AD210" s="484">
        <v>3</v>
      </c>
      <c r="AE210" s="485"/>
      <c r="AF210" s="165"/>
      <c r="AG210" s="165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473" t="s">
        <v>5</v>
      </c>
      <c r="G211" s="474"/>
      <c r="H211" s="474"/>
      <c r="I211" s="474"/>
      <c r="J211" s="474"/>
      <c r="K211" s="474"/>
      <c r="L211" s="474"/>
      <c r="M211" s="474"/>
      <c r="N211" s="474"/>
      <c r="O211" s="474"/>
      <c r="P211" s="475"/>
      <c r="Q211" s="85"/>
      <c r="R211" s="476" t="s">
        <v>35</v>
      </c>
      <c r="S211" s="476"/>
      <c r="T211" s="476"/>
      <c r="U211" s="476"/>
      <c r="V211" s="19"/>
      <c r="W211" s="477" t="s">
        <v>6</v>
      </c>
      <c r="X211" s="477"/>
      <c r="Y211" s="477"/>
      <c r="Z211" s="477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470" t="str">
        <f>C203</f>
        <v>AMBIENTE</v>
      </c>
      <c r="G212" s="471"/>
      <c r="H212" s="471"/>
      <c r="I212" s="471"/>
      <c r="J212" s="471"/>
      <c r="K212" s="471"/>
      <c r="L212" s="471"/>
      <c r="M212" s="471"/>
      <c r="N212" s="471"/>
      <c r="O212" s="471"/>
      <c r="P212" s="472"/>
      <c r="Q212" s="91"/>
      <c r="R212" s="464" t="s">
        <v>181</v>
      </c>
      <c r="S212" s="465"/>
      <c r="T212" s="465"/>
      <c r="U212" s="466"/>
      <c r="V212" s="48"/>
      <c r="W212" s="481">
        <v>45163</v>
      </c>
      <c r="X212" s="482"/>
      <c r="Y212" s="482"/>
      <c r="Z212" s="483"/>
      <c r="AA212" s="484">
        <v>1</v>
      </c>
      <c r="AB212" s="485"/>
      <c r="AC212" s="503" t="s">
        <v>9</v>
      </c>
      <c r="AD212" s="484">
        <v>2</v>
      </c>
      <c r="AE212" s="485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470" t="str">
        <f>C201</f>
        <v xml:space="preserve">Educacion </v>
      </c>
      <c r="G213" s="471"/>
      <c r="H213" s="471"/>
      <c r="I213" s="471"/>
      <c r="J213" s="471"/>
      <c r="K213" s="471"/>
      <c r="L213" s="471"/>
      <c r="M213" s="471"/>
      <c r="N213" s="471"/>
      <c r="O213" s="471"/>
      <c r="P213" s="472"/>
      <c r="Q213" s="91"/>
      <c r="R213" s="464" t="s">
        <v>181</v>
      </c>
      <c r="S213" s="465"/>
      <c r="T213" s="465"/>
      <c r="U213" s="466"/>
      <c r="V213" s="48"/>
      <c r="W213" s="481">
        <v>45163</v>
      </c>
      <c r="X213" s="482"/>
      <c r="Y213" s="482"/>
      <c r="Z213" s="483"/>
      <c r="AA213" s="484">
        <v>2</v>
      </c>
      <c r="AB213" s="485"/>
      <c r="AC213" s="504"/>
      <c r="AD213" s="484">
        <v>4</v>
      </c>
      <c r="AE213" s="485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478" t="s">
        <v>5</v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80"/>
      <c r="Q214" s="85"/>
      <c r="R214" s="476" t="s">
        <v>35</v>
      </c>
      <c r="S214" s="476"/>
      <c r="T214" s="476"/>
      <c r="U214" s="476"/>
      <c r="V214" s="19"/>
      <c r="W214" s="477" t="s">
        <v>6</v>
      </c>
      <c r="X214" s="477"/>
      <c r="Y214" s="477"/>
      <c r="Z214" s="477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470" t="str">
        <f>C199</f>
        <v>FONDECUN</v>
      </c>
      <c r="G215" s="471"/>
      <c r="H215" s="471"/>
      <c r="I215" s="471"/>
      <c r="J215" s="471"/>
      <c r="K215" s="471"/>
      <c r="L215" s="471"/>
      <c r="M215" s="471"/>
      <c r="N215" s="471"/>
      <c r="O215" s="471"/>
      <c r="P215" s="472"/>
      <c r="Q215" s="91"/>
      <c r="R215" s="464" t="s">
        <v>177</v>
      </c>
      <c r="S215" s="465"/>
      <c r="T215" s="465"/>
      <c r="U215" s="466"/>
      <c r="V215" s="48"/>
      <c r="W215" s="481">
        <v>45169</v>
      </c>
      <c r="X215" s="482"/>
      <c r="Y215" s="482"/>
      <c r="Z215" s="483"/>
      <c r="AA215" s="484">
        <v>5</v>
      </c>
      <c r="AB215" s="485"/>
      <c r="AC215" s="476" t="s">
        <v>9</v>
      </c>
      <c r="AD215" s="484">
        <v>2</v>
      </c>
      <c r="AE215" s="485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470" t="str">
        <f>C203</f>
        <v>AMBIENTE</v>
      </c>
      <c r="G216" s="471"/>
      <c r="H216" s="471"/>
      <c r="I216" s="471"/>
      <c r="J216" s="471"/>
      <c r="K216" s="471"/>
      <c r="L216" s="471"/>
      <c r="M216" s="471"/>
      <c r="N216" s="471"/>
      <c r="O216" s="471"/>
      <c r="P216" s="472"/>
      <c r="Q216" s="92"/>
      <c r="R216" s="464" t="s">
        <v>177</v>
      </c>
      <c r="S216" s="465"/>
      <c r="T216" s="465"/>
      <c r="U216" s="466"/>
      <c r="V216" s="50"/>
      <c r="W216" s="481">
        <v>45169</v>
      </c>
      <c r="X216" s="482"/>
      <c r="Y216" s="482"/>
      <c r="Z216" s="483"/>
      <c r="AA216" s="484">
        <v>5</v>
      </c>
      <c r="AB216" s="485"/>
      <c r="AC216" s="476"/>
      <c r="AD216" s="484">
        <v>2</v>
      </c>
      <c r="AE216" s="485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473" t="s">
        <v>5</v>
      </c>
      <c r="G217" s="474"/>
      <c r="H217" s="474"/>
      <c r="I217" s="474"/>
      <c r="J217" s="474"/>
      <c r="K217" s="474"/>
      <c r="L217" s="474"/>
      <c r="M217" s="474"/>
      <c r="N217" s="474"/>
      <c r="O217" s="474"/>
      <c r="P217" s="475"/>
      <c r="Q217" s="85"/>
      <c r="R217" s="476" t="s">
        <v>35</v>
      </c>
      <c r="S217" s="476"/>
      <c r="T217" s="476"/>
      <c r="U217" s="476"/>
      <c r="V217" s="19"/>
      <c r="W217" s="477" t="s">
        <v>6</v>
      </c>
      <c r="X217" s="477"/>
      <c r="Y217" s="477"/>
      <c r="Z217" s="477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470" t="str">
        <f>C203</f>
        <v>AMBIENTE</v>
      </c>
      <c r="G218" s="471"/>
      <c r="H218" s="471"/>
      <c r="I218" s="471"/>
      <c r="J218" s="471"/>
      <c r="K218" s="471"/>
      <c r="L218" s="471"/>
      <c r="M218" s="471"/>
      <c r="N218" s="471"/>
      <c r="O218" s="471"/>
      <c r="P218" s="472"/>
      <c r="Q218" s="91"/>
      <c r="R218" s="464" t="s">
        <v>178</v>
      </c>
      <c r="S218" s="465"/>
      <c r="T218" s="465"/>
      <c r="U218" s="466"/>
      <c r="V218" s="48"/>
      <c r="W218" s="481">
        <v>45174</v>
      </c>
      <c r="X218" s="482"/>
      <c r="Y218" s="482"/>
      <c r="Z218" s="483"/>
      <c r="AA218" s="484">
        <v>6</v>
      </c>
      <c r="AB218" s="485"/>
      <c r="AC218" s="476" t="s">
        <v>9</v>
      </c>
      <c r="AD218" s="484">
        <v>2</v>
      </c>
      <c r="AE218" s="485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470" t="str">
        <f>C197</f>
        <v>SECRETARIA JURIDICA</v>
      </c>
      <c r="G219" s="471"/>
      <c r="H219" s="471"/>
      <c r="I219" s="471"/>
      <c r="J219" s="471"/>
      <c r="K219" s="471"/>
      <c r="L219" s="471"/>
      <c r="M219" s="471"/>
      <c r="N219" s="471"/>
      <c r="O219" s="471"/>
      <c r="P219" s="472"/>
      <c r="Q219" s="92"/>
      <c r="R219" s="464" t="s">
        <v>178</v>
      </c>
      <c r="S219" s="465"/>
      <c r="T219" s="465"/>
      <c r="U219" s="466"/>
      <c r="V219" s="50"/>
      <c r="W219" s="481">
        <v>45174</v>
      </c>
      <c r="X219" s="482"/>
      <c r="Y219" s="482"/>
      <c r="Z219" s="483"/>
      <c r="AA219" s="484">
        <v>5</v>
      </c>
      <c r="AB219" s="485"/>
      <c r="AC219" s="476"/>
      <c r="AD219" s="484">
        <v>3</v>
      </c>
      <c r="AE219" s="485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473" t="s">
        <v>5</v>
      </c>
      <c r="G220" s="474"/>
      <c r="H220" s="474"/>
      <c r="I220" s="474"/>
      <c r="J220" s="474"/>
      <c r="K220" s="474"/>
      <c r="L220" s="474"/>
      <c r="M220" s="474"/>
      <c r="N220" s="474"/>
      <c r="O220" s="474"/>
      <c r="P220" s="475"/>
      <c r="Q220" s="85"/>
      <c r="R220" s="476" t="s">
        <v>35</v>
      </c>
      <c r="S220" s="476"/>
      <c r="T220" s="476"/>
      <c r="U220" s="476"/>
      <c r="V220" s="19"/>
      <c r="W220" s="477" t="s">
        <v>6</v>
      </c>
      <c r="X220" s="477"/>
      <c r="Y220" s="477"/>
      <c r="Z220" s="477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470" t="str">
        <f>C201</f>
        <v xml:space="preserve">Educacion </v>
      </c>
      <c r="G221" s="471"/>
      <c r="H221" s="471"/>
      <c r="I221" s="471"/>
      <c r="J221" s="471"/>
      <c r="K221" s="471"/>
      <c r="L221" s="471"/>
      <c r="M221" s="471"/>
      <c r="N221" s="471"/>
      <c r="O221" s="471"/>
      <c r="P221" s="472"/>
      <c r="Q221" s="91"/>
      <c r="R221" s="464" t="s">
        <v>178</v>
      </c>
      <c r="S221" s="465"/>
      <c r="T221" s="465"/>
      <c r="U221" s="466"/>
      <c r="V221" s="48"/>
      <c r="W221" s="481">
        <v>45176</v>
      </c>
      <c r="X221" s="482"/>
      <c r="Y221" s="482"/>
      <c r="Z221" s="483"/>
      <c r="AA221" s="484">
        <v>1</v>
      </c>
      <c r="AB221" s="485"/>
      <c r="AC221" s="476" t="s">
        <v>9</v>
      </c>
      <c r="AD221" s="484">
        <v>2</v>
      </c>
      <c r="AE221" s="485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470" t="str">
        <f>C195</f>
        <v>TIC</v>
      </c>
      <c r="G222" s="471"/>
      <c r="H222" s="471"/>
      <c r="I222" s="471"/>
      <c r="J222" s="471"/>
      <c r="K222" s="471"/>
      <c r="L222" s="471"/>
      <c r="M222" s="471"/>
      <c r="N222" s="471"/>
      <c r="O222" s="471"/>
      <c r="P222" s="472"/>
      <c r="Q222" s="92"/>
      <c r="R222" s="538" t="s">
        <v>178</v>
      </c>
      <c r="S222" s="539"/>
      <c r="T222" s="539"/>
      <c r="U222" s="540"/>
      <c r="V222" s="50"/>
      <c r="W222" s="481">
        <v>45176</v>
      </c>
      <c r="X222" s="482"/>
      <c r="Y222" s="482"/>
      <c r="Z222" s="483"/>
      <c r="AA222" s="484">
        <v>4</v>
      </c>
      <c r="AB222" s="485"/>
      <c r="AC222" s="476"/>
      <c r="AD222" s="484">
        <v>2</v>
      </c>
      <c r="AE222" s="485"/>
    </row>
    <row r="223" spans="1:33" ht="16.5" customHeight="1" x14ac:dyDescent="0.3">
      <c r="A223" s="105"/>
      <c r="B223" s="5"/>
      <c r="AB223" s="520" t="s">
        <v>2</v>
      </c>
      <c r="AC223" s="520"/>
      <c r="AD223" s="520"/>
      <c r="AE223" s="520"/>
    </row>
    <row r="224" spans="1:33" ht="15.75" customHeight="1" x14ac:dyDescent="0.3">
      <c r="A224" s="515" t="s">
        <v>122</v>
      </c>
      <c r="B224" s="58"/>
      <c r="C224" s="517" t="s">
        <v>0</v>
      </c>
      <c r="D224" s="518"/>
      <c r="E224" s="517">
        <v>1</v>
      </c>
      <c r="F224" s="518"/>
      <c r="G224" s="517">
        <v>2</v>
      </c>
      <c r="H224" s="518"/>
      <c r="I224" s="517">
        <v>3</v>
      </c>
      <c r="J224" s="518"/>
      <c r="K224" s="519">
        <v>4</v>
      </c>
      <c r="L224" s="519"/>
      <c r="M224" s="519"/>
      <c r="N224" s="519"/>
      <c r="O224" s="526">
        <v>5</v>
      </c>
      <c r="P224" s="526"/>
      <c r="Q224" s="33"/>
      <c r="R224" s="526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516"/>
      <c r="B225" s="505">
        <v>1</v>
      </c>
      <c r="C225" s="507" t="str">
        <f>SORTEO!O14</f>
        <v>HACIENDA</v>
      </c>
      <c r="D225" s="508"/>
      <c r="E225" s="527"/>
      <c r="F225" s="528"/>
      <c r="G225" s="534">
        <v>0</v>
      </c>
      <c r="H225" s="184">
        <v>2</v>
      </c>
      <c r="I225" s="494">
        <v>1</v>
      </c>
      <c r="J225" s="160">
        <v>6</v>
      </c>
      <c r="K225" s="500">
        <v>0</v>
      </c>
      <c r="L225" s="160">
        <v>2</v>
      </c>
      <c r="M225" s="525"/>
      <c r="N225" s="134"/>
      <c r="O225" s="501"/>
      <c r="P225" s="159"/>
      <c r="Q225" s="159"/>
      <c r="R225" s="526"/>
      <c r="S225" s="491">
        <v>3</v>
      </c>
      <c r="T225" s="489">
        <v>0</v>
      </c>
      <c r="U225" s="489">
        <v>2</v>
      </c>
      <c r="V225" s="489">
        <v>1</v>
      </c>
      <c r="W225" s="491">
        <v>0</v>
      </c>
      <c r="X225" s="502">
        <f>H225+J225+L225+N225</f>
        <v>10</v>
      </c>
      <c r="Y225" s="502">
        <f>H226+J226+L226+N226</f>
        <v>13</v>
      </c>
      <c r="Z225" s="502">
        <f>+X225-Y225</f>
        <v>-3</v>
      </c>
      <c r="AA225" s="536">
        <f>G225+I225+K225+M225</f>
        <v>1</v>
      </c>
      <c r="AB225" s="533">
        <v>4</v>
      </c>
    </row>
    <row r="226" spans="1:33" ht="15.75" customHeight="1" x14ac:dyDescent="0.3">
      <c r="A226" s="516"/>
      <c r="B226" s="506"/>
      <c r="C226" s="509"/>
      <c r="D226" s="510"/>
      <c r="E226" s="529"/>
      <c r="F226" s="530"/>
      <c r="G226" s="535"/>
      <c r="H226" s="184">
        <v>4</v>
      </c>
      <c r="I226" s="495"/>
      <c r="J226" s="160">
        <v>6</v>
      </c>
      <c r="K226" s="500"/>
      <c r="L226" s="160">
        <v>3</v>
      </c>
      <c r="M226" s="525"/>
      <c r="N226" s="134"/>
      <c r="O226" s="501"/>
      <c r="P226" s="159"/>
      <c r="Q226" s="159"/>
      <c r="R226" s="526"/>
      <c r="S226" s="491"/>
      <c r="T226" s="490"/>
      <c r="U226" s="490"/>
      <c r="V226" s="490"/>
      <c r="W226" s="491"/>
      <c r="X226" s="491"/>
      <c r="Y226" s="491"/>
      <c r="Z226" s="491"/>
      <c r="AA226" s="536"/>
      <c r="AB226" s="533"/>
    </row>
    <row r="227" spans="1:33" ht="15.75" customHeight="1" x14ac:dyDescent="0.3">
      <c r="A227" s="516"/>
      <c r="B227" s="505">
        <v>2</v>
      </c>
      <c r="C227" s="507" t="str">
        <f>SORTEO!O15</f>
        <v>FUNCION PUBLICA</v>
      </c>
      <c r="D227" s="508"/>
      <c r="E227" s="492">
        <v>3</v>
      </c>
      <c r="F227" s="160">
        <v>4</v>
      </c>
      <c r="G227" s="496"/>
      <c r="H227" s="497"/>
      <c r="I227" s="494">
        <v>3</v>
      </c>
      <c r="J227" s="160">
        <v>0</v>
      </c>
      <c r="K227" s="500">
        <v>3</v>
      </c>
      <c r="L227" s="160">
        <v>5</v>
      </c>
      <c r="M227" s="525"/>
      <c r="N227" s="134"/>
      <c r="O227" s="501"/>
      <c r="P227" s="159"/>
      <c r="Q227" s="159"/>
      <c r="R227" s="526"/>
      <c r="S227" s="491">
        <v>3</v>
      </c>
      <c r="T227" s="489">
        <v>3</v>
      </c>
      <c r="U227" s="489">
        <v>0</v>
      </c>
      <c r="V227" s="489">
        <v>0</v>
      </c>
      <c r="W227" s="491">
        <v>0</v>
      </c>
      <c r="X227" s="502">
        <f>F227+J227+L227+N227</f>
        <v>9</v>
      </c>
      <c r="Y227" s="502">
        <f>F228+J228+L228+N228</f>
        <v>4</v>
      </c>
      <c r="Z227" s="502">
        <f>+X227-Y227</f>
        <v>5</v>
      </c>
      <c r="AA227" s="511">
        <f>E227+I227+K227+M227</f>
        <v>9</v>
      </c>
      <c r="AB227" s="532">
        <v>1</v>
      </c>
    </row>
    <row r="228" spans="1:33" ht="15.75" customHeight="1" x14ac:dyDescent="0.3">
      <c r="A228" s="516"/>
      <c r="B228" s="506"/>
      <c r="C228" s="509"/>
      <c r="D228" s="510"/>
      <c r="E228" s="493"/>
      <c r="F228" s="160">
        <v>2</v>
      </c>
      <c r="G228" s="498"/>
      <c r="H228" s="499"/>
      <c r="I228" s="495"/>
      <c r="J228" s="160">
        <v>0</v>
      </c>
      <c r="K228" s="500"/>
      <c r="L228" s="160">
        <v>2</v>
      </c>
      <c r="M228" s="525"/>
      <c r="N228" s="134"/>
      <c r="O228" s="501"/>
      <c r="P228" s="159"/>
      <c r="Q228" s="159"/>
      <c r="R228" s="526"/>
      <c r="S228" s="491"/>
      <c r="T228" s="490"/>
      <c r="U228" s="490"/>
      <c r="V228" s="490"/>
      <c r="W228" s="491"/>
      <c r="X228" s="491"/>
      <c r="Y228" s="491"/>
      <c r="Z228" s="491"/>
      <c r="AA228" s="512"/>
      <c r="AB228" s="532"/>
    </row>
    <row r="229" spans="1:33" ht="15.75" customHeight="1" x14ac:dyDescent="0.3">
      <c r="A229" s="516"/>
      <c r="B229" s="505">
        <v>3</v>
      </c>
      <c r="C229" s="507" t="str">
        <f>SORTEO!O16</f>
        <v>HABITAT Y VIVIENDA</v>
      </c>
      <c r="D229" s="508"/>
      <c r="E229" s="492">
        <v>1</v>
      </c>
      <c r="F229" s="160">
        <v>6</v>
      </c>
      <c r="G229" s="494">
        <v>0</v>
      </c>
      <c r="H229" s="160">
        <v>0</v>
      </c>
      <c r="I229" s="496"/>
      <c r="J229" s="497"/>
      <c r="K229" s="500">
        <v>0</v>
      </c>
      <c r="L229" s="160">
        <v>0</v>
      </c>
      <c r="M229" s="525"/>
      <c r="N229" s="134"/>
      <c r="O229" s="501"/>
      <c r="P229" s="159"/>
      <c r="Q229" s="159"/>
      <c r="R229" s="526"/>
      <c r="S229" s="491">
        <v>3</v>
      </c>
      <c r="T229" s="489">
        <v>0</v>
      </c>
      <c r="U229" s="489">
        <v>2</v>
      </c>
      <c r="V229" s="489">
        <v>1</v>
      </c>
      <c r="W229" s="491">
        <v>0</v>
      </c>
      <c r="X229" s="502">
        <f>F229+H229+L229+N229</f>
        <v>6</v>
      </c>
      <c r="Y229" s="502">
        <f>F230+H230+L230+N230</f>
        <v>7</v>
      </c>
      <c r="Z229" s="491">
        <f>+X229-Y229</f>
        <v>-1</v>
      </c>
      <c r="AA229" s="511">
        <f>E229+G229+K229+M229</f>
        <v>1</v>
      </c>
      <c r="AB229" s="533">
        <v>3</v>
      </c>
    </row>
    <row r="230" spans="1:33" ht="15.75" customHeight="1" x14ac:dyDescent="0.3">
      <c r="A230" s="516"/>
      <c r="B230" s="506"/>
      <c r="C230" s="509"/>
      <c r="D230" s="510"/>
      <c r="E230" s="493"/>
      <c r="F230" s="160">
        <v>6</v>
      </c>
      <c r="G230" s="495"/>
      <c r="H230" s="160">
        <v>0</v>
      </c>
      <c r="I230" s="498"/>
      <c r="J230" s="499"/>
      <c r="K230" s="500"/>
      <c r="L230" s="160">
        <v>1</v>
      </c>
      <c r="M230" s="525"/>
      <c r="N230" s="134"/>
      <c r="O230" s="501"/>
      <c r="P230" s="159"/>
      <c r="Q230" s="159"/>
      <c r="R230" s="526"/>
      <c r="S230" s="491"/>
      <c r="T230" s="490"/>
      <c r="U230" s="490"/>
      <c r="V230" s="490"/>
      <c r="W230" s="491"/>
      <c r="X230" s="491"/>
      <c r="Y230" s="491"/>
      <c r="Z230" s="491"/>
      <c r="AA230" s="512"/>
      <c r="AB230" s="533"/>
    </row>
    <row r="231" spans="1:33" ht="15.75" customHeight="1" x14ac:dyDescent="0.3">
      <c r="A231" s="516"/>
      <c r="B231" s="505">
        <v>4</v>
      </c>
      <c r="C231" s="507" t="str">
        <f>SORTEO!O17</f>
        <v>EMPRESA DE SEGURIDAD</v>
      </c>
      <c r="D231" s="508"/>
      <c r="E231" s="492">
        <v>3</v>
      </c>
      <c r="F231" s="160">
        <v>3</v>
      </c>
      <c r="G231" s="494">
        <v>0</v>
      </c>
      <c r="H231" s="160">
        <v>2</v>
      </c>
      <c r="I231" s="494">
        <v>3</v>
      </c>
      <c r="J231" s="160">
        <v>1</v>
      </c>
      <c r="K231" s="513"/>
      <c r="L231" s="513"/>
      <c r="M231" s="525"/>
      <c r="N231" s="134"/>
      <c r="O231" s="501"/>
      <c r="P231" s="159"/>
      <c r="Q231" s="159"/>
      <c r="R231" s="526"/>
      <c r="S231" s="491">
        <v>3</v>
      </c>
      <c r="T231" s="489">
        <v>2</v>
      </c>
      <c r="U231" s="489">
        <v>1</v>
      </c>
      <c r="V231" s="489">
        <v>0</v>
      </c>
      <c r="W231" s="491">
        <v>0</v>
      </c>
      <c r="X231" s="502">
        <f>F231+H231+J231+N231</f>
        <v>6</v>
      </c>
      <c r="Y231" s="502">
        <f>F232+H232+J232+N232</f>
        <v>7</v>
      </c>
      <c r="Z231" s="491">
        <f>+X231-Y231</f>
        <v>-1</v>
      </c>
      <c r="AA231" s="511">
        <f>E231+G231+I231+M231</f>
        <v>6</v>
      </c>
      <c r="AB231" s="532">
        <v>2</v>
      </c>
    </row>
    <row r="232" spans="1:33" ht="15.75" customHeight="1" x14ac:dyDescent="0.3">
      <c r="A232" s="516"/>
      <c r="B232" s="506"/>
      <c r="C232" s="509"/>
      <c r="D232" s="510"/>
      <c r="E232" s="493"/>
      <c r="F232" s="160">
        <v>2</v>
      </c>
      <c r="G232" s="495"/>
      <c r="H232" s="160">
        <v>5</v>
      </c>
      <c r="I232" s="495"/>
      <c r="J232" s="160">
        <v>0</v>
      </c>
      <c r="K232" s="513"/>
      <c r="L232" s="513"/>
      <c r="M232" s="525"/>
      <c r="N232" s="134"/>
      <c r="O232" s="501"/>
      <c r="P232" s="159"/>
      <c r="Q232" s="159"/>
      <c r="R232" s="526"/>
      <c r="S232" s="491"/>
      <c r="T232" s="490"/>
      <c r="U232" s="490"/>
      <c r="V232" s="490"/>
      <c r="W232" s="491"/>
      <c r="X232" s="491"/>
      <c r="Y232" s="491"/>
      <c r="Z232" s="491"/>
      <c r="AA232" s="512"/>
      <c r="AB232" s="532"/>
    </row>
    <row r="233" spans="1:33" ht="15.75" customHeight="1" x14ac:dyDescent="0.3"/>
    <row r="234" spans="1:33" ht="15.75" customHeight="1" x14ac:dyDescent="0.3">
      <c r="A234" s="514" t="s">
        <v>188</v>
      </c>
      <c r="B234" s="514"/>
      <c r="C234" s="514"/>
      <c r="D234" s="514"/>
      <c r="E234" s="514"/>
      <c r="F234" s="514"/>
      <c r="G234" s="514"/>
      <c r="H234" s="514"/>
      <c r="I234" s="514"/>
      <c r="J234" s="514"/>
      <c r="K234" s="514"/>
      <c r="L234" s="514"/>
      <c r="M234" s="514"/>
      <c r="N234" s="514"/>
      <c r="O234" s="514"/>
      <c r="P234" s="514"/>
      <c r="Q234" s="514"/>
      <c r="R234" s="514"/>
      <c r="S234" s="514"/>
      <c r="T234" s="514"/>
      <c r="U234" s="514"/>
      <c r="V234" s="514"/>
      <c r="W234" s="514"/>
      <c r="X234" s="514"/>
      <c r="Y234" s="514"/>
      <c r="Z234" s="514"/>
      <c r="AA234" s="514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520" t="s">
        <v>2</v>
      </c>
      <c r="AC235" s="520"/>
      <c r="AD235" s="520"/>
      <c r="AE235" s="520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486" t="s">
        <v>5</v>
      </c>
      <c r="G236" s="487"/>
      <c r="H236" s="487"/>
      <c r="I236" s="487"/>
      <c r="J236" s="487"/>
      <c r="K236" s="487"/>
      <c r="L236" s="487"/>
      <c r="M236" s="487"/>
      <c r="N236" s="487"/>
      <c r="O236" s="487"/>
      <c r="P236" s="488"/>
      <c r="Q236" s="84"/>
      <c r="R236" s="476" t="s">
        <v>35</v>
      </c>
      <c r="S236" s="476"/>
      <c r="T236" s="476"/>
      <c r="U236" s="476"/>
      <c r="V236" s="19"/>
      <c r="W236" s="476" t="s">
        <v>6</v>
      </c>
      <c r="X236" s="476"/>
      <c r="Y236" s="476"/>
      <c r="Z236" s="476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83" t="s">
        <v>307</v>
      </c>
      <c r="B237" s="6"/>
      <c r="C237" s="75" t="str">
        <f>C225</f>
        <v>HACIENDA</v>
      </c>
      <c r="D237" s="90"/>
      <c r="E237" s="90"/>
      <c r="F237" s="470" t="str">
        <f>C231</f>
        <v>EMPRESA DE SEGURIDAD</v>
      </c>
      <c r="G237" s="471"/>
      <c r="H237" s="471"/>
      <c r="I237" s="471"/>
      <c r="J237" s="471"/>
      <c r="K237" s="471"/>
      <c r="L237" s="471"/>
      <c r="M237" s="471"/>
      <c r="N237" s="471"/>
      <c r="O237" s="471"/>
      <c r="P237" s="472"/>
      <c r="Q237" s="91"/>
      <c r="R237" s="464" t="s">
        <v>177</v>
      </c>
      <c r="S237" s="465"/>
      <c r="T237" s="465"/>
      <c r="U237" s="466"/>
      <c r="V237" s="48"/>
      <c r="W237" s="467">
        <v>45180</v>
      </c>
      <c r="X237" s="468"/>
      <c r="Y237" s="468"/>
      <c r="Z237" s="469"/>
      <c r="AA237" s="484">
        <v>2</v>
      </c>
      <c r="AB237" s="485"/>
      <c r="AC237" s="503" t="s">
        <v>9</v>
      </c>
      <c r="AD237" s="484">
        <v>3</v>
      </c>
      <c r="AE237" s="485"/>
      <c r="AF237" s="166" t="s">
        <v>308</v>
      </c>
      <c r="AG237" s="165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470" t="str">
        <f>C229</f>
        <v>HABITAT Y VIVIENDA</v>
      </c>
      <c r="G238" s="471"/>
      <c r="H238" s="471"/>
      <c r="I238" s="471"/>
      <c r="J238" s="471"/>
      <c r="K238" s="471"/>
      <c r="L238" s="471"/>
      <c r="M238" s="471"/>
      <c r="N238" s="471"/>
      <c r="O238" s="471"/>
      <c r="P238" s="472"/>
      <c r="Q238" s="91"/>
      <c r="R238" s="464" t="s">
        <v>178</v>
      </c>
      <c r="S238" s="465"/>
      <c r="T238" s="465"/>
      <c r="U238" s="466"/>
      <c r="V238" s="89"/>
      <c r="W238" s="467">
        <v>45180</v>
      </c>
      <c r="X238" s="468"/>
      <c r="Y238" s="468"/>
      <c r="Z238" s="469"/>
      <c r="AA238" s="484" t="s">
        <v>348</v>
      </c>
      <c r="AB238" s="485"/>
      <c r="AC238" s="504"/>
      <c r="AD238" s="484"/>
      <c r="AE238" s="485"/>
      <c r="AF238" s="166"/>
      <c r="AG238" s="165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473" t="s">
        <v>5</v>
      </c>
      <c r="G239" s="474"/>
      <c r="H239" s="474"/>
      <c r="I239" s="474"/>
      <c r="J239" s="474"/>
      <c r="K239" s="474"/>
      <c r="L239" s="474"/>
      <c r="M239" s="474"/>
      <c r="N239" s="474"/>
      <c r="O239" s="474"/>
      <c r="P239" s="475"/>
      <c r="Q239" s="85"/>
      <c r="R239" s="476" t="s">
        <v>35</v>
      </c>
      <c r="S239" s="476"/>
      <c r="T239" s="476"/>
      <c r="U239" s="476"/>
      <c r="V239" s="19"/>
      <c r="W239" s="477" t="s">
        <v>6</v>
      </c>
      <c r="X239" s="477"/>
      <c r="Y239" s="477"/>
      <c r="Z239" s="477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470" t="str">
        <f>C229</f>
        <v>HABITAT Y VIVIENDA</v>
      </c>
      <c r="G240" s="471"/>
      <c r="H240" s="471"/>
      <c r="I240" s="471"/>
      <c r="J240" s="471"/>
      <c r="K240" s="471"/>
      <c r="L240" s="471"/>
      <c r="M240" s="471"/>
      <c r="N240" s="471"/>
      <c r="O240" s="471"/>
      <c r="P240" s="472"/>
      <c r="Q240" s="91"/>
      <c r="R240" s="464" t="s">
        <v>177</v>
      </c>
      <c r="S240" s="465"/>
      <c r="T240" s="465"/>
      <c r="U240" s="466"/>
      <c r="V240" s="48"/>
      <c r="W240" s="481">
        <v>45163</v>
      </c>
      <c r="X240" s="482"/>
      <c r="Y240" s="482"/>
      <c r="Z240" s="483"/>
      <c r="AA240" s="484">
        <v>1</v>
      </c>
      <c r="AB240" s="485"/>
      <c r="AC240" s="503" t="s">
        <v>9</v>
      </c>
      <c r="AD240" s="484">
        <v>0</v>
      </c>
      <c r="AE240" s="485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470" t="str">
        <f>C227</f>
        <v>FUNCION PUBLICA</v>
      </c>
      <c r="G241" s="471"/>
      <c r="H241" s="471"/>
      <c r="I241" s="471"/>
      <c r="J241" s="471"/>
      <c r="K241" s="471"/>
      <c r="L241" s="471"/>
      <c r="M241" s="471"/>
      <c r="N241" s="471"/>
      <c r="O241" s="471"/>
      <c r="P241" s="472"/>
      <c r="Q241" s="91"/>
      <c r="R241" s="464" t="s">
        <v>177</v>
      </c>
      <c r="S241" s="465"/>
      <c r="T241" s="465"/>
      <c r="U241" s="466"/>
      <c r="V241" s="48"/>
      <c r="W241" s="481">
        <v>45163</v>
      </c>
      <c r="X241" s="482"/>
      <c r="Y241" s="482"/>
      <c r="Z241" s="483"/>
      <c r="AA241" s="484">
        <v>2</v>
      </c>
      <c r="AB241" s="485"/>
      <c r="AC241" s="504"/>
      <c r="AD241" s="484">
        <v>4</v>
      </c>
      <c r="AE241" s="485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473" t="s">
        <v>5</v>
      </c>
      <c r="G242" s="474"/>
      <c r="H242" s="474"/>
      <c r="I242" s="474"/>
      <c r="J242" s="474"/>
      <c r="K242" s="474"/>
      <c r="L242" s="474"/>
      <c r="M242" s="474"/>
      <c r="N242" s="474"/>
      <c r="O242" s="474"/>
      <c r="P242" s="475"/>
      <c r="Q242" s="85"/>
      <c r="R242" s="476" t="s">
        <v>35</v>
      </c>
      <c r="S242" s="476"/>
      <c r="T242" s="476"/>
      <c r="U242" s="476"/>
      <c r="V242" s="19"/>
      <c r="W242" s="477" t="s">
        <v>6</v>
      </c>
      <c r="X242" s="477"/>
      <c r="Y242" s="477"/>
      <c r="Z242" s="477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83" t="s">
        <v>307</v>
      </c>
      <c r="B243" s="6"/>
      <c r="C243" s="75" t="str">
        <f>C227</f>
        <v>FUNCION PUBLICA</v>
      </c>
      <c r="D243" s="90"/>
      <c r="E243" s="90"/>
      <c r="F243" s="470" t="str">
        <f>C231</f>
        <v>EMPRESA DE SEGURIDAD</v>
      </c>
      <c r="G243" s="471"/>
      <c r="H243" s="471"/>
      <c r="I243" s="471"/>
      <c r="J243" s="471"/>
      <c r="K243" s="471"/>
      <c r="L243" s="471"/>
      <c r="M243" s="471"/>
      <c r="N243" s="471"/>
      <c r="O243" s="471"/>
      <c r="P243" s="472"/>
      <c r="Q243" s="91"/>
      <c r="R243" s="538" t="s">
        <v>177</v>
      </c>
      <c r="S243" s="539"/>
      <c r="T243" s="539"/>
      <c r="U243" s="540"/>
      <c r="V243" s="48"/>
      <c r="W243" s="481">
        <v>45169</v>
      </c>
      <c r="X243" s="482"/>
      <c r="Y243" s="482"/>
      <c r="Z243" s="483"/>
      <c r="AA243" s="484">
        <v>5</v>
      </c>
      <c r="AB243" s="485"/>
      <c r="AC243" s="476" t="s">
        <v>9</v>
      </c>
      <c r="AD243" s="484">
        <v>2</v>
      </c>
      <c r="AE243" s="485"/>
      <c r="AF243" s="166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470" t="str">
        <f>C225</f>
        <v>HACIENDA</v>
      </c>
      <c r="G244" s="471"/>
      <c r="H244" s="471"/>
      <c r="I244" s="471"/>
      <c r="J244" s="471"/>
      <c r="K244" s="471"/>
      <c r="L244" s="471"/>
      <c r="M244" s="471"/>
      <c r="N244" s="471"/>
      <c r="O244" s="471"/>
      <c r="P244" s="472"/>
      <c r="Q244" s="92"/>
      <c r="R244" s="538" t="s">
        <v>178</v>
      </c>
      <c r="S244" s="539"/>
      <c r="T244" s="539"/>
      <c r="U244" s="540"/>
      <c r="V244" s="50"/>
      <c r="W244" s="481">
        <v>45169</v>
      </c>
      <c r="X244" s="482"/>
      <c r="Y244" s="482"/>
      <c r="Z244" s="483"/>
      <c r="AA244" s="484">
        <v>6</v>
      </c>
      <c r="AB244" s="485"/>
      <c r="AC244" s="476"/>
      <c r="AD244" s="484">
        <v>6</v>
      </c>
      <c r="AE244" s="485"/>
    </row>
  </sheetData>
  <sheetProtection algorithmName="SHA-512" hashValue="6WbD4aYz89hI4kC+O2EMccXU3V2waxuyll9fZkWk4t4ft8w7DPOuVpn6cjaJ9ip9BgTTFRZrG9SH7YBKTYgE7w==" saltValue="ZYJh99aSs464Xyr34e0+9Q==" spinCount="100000" sheet="1" objects="1" scenarios="1"/>
  <mergeCells count="1327">
    <mergeCell ref="I73:I74"/>
    <mergeCell ref="M73:M74"/>
    <mergeCell ref="U73:U74"/>
    <mergeCell ref="F31:P31"/>
    <mergeCell ref="R31:U31"/>
    <mergeCell ref="W31:Z31"/>
    <mergeCell ref="S42:S43"/>
    <mergeCell ref="F32:P32"/>
    <mergeCell ref="R32:U32"/>
    <mergeCell ref="W32:Z32"/>
    <mergeCell ref="F67:P67"/>
    <mergeCell ref="R67:U67"/>
    <mergeCell ref="W67:Z67"/>
    <mergeCell ref="F68:P68"/>
    <mergeCell ref="R68:U68"/>
    <mergeCell ref="W89:Z89"/>
    <mergeCell ref="W90:Z90"/>
    <mergeCell ref="R89:U89"/>
    <mergeCell ref="R90:U90"/>
    <mergeCell ref="F88:P88"/>
    <mergeCell ref="R88:U88"/>
    <mergeCell ref="G81:G82"/>
    <mergeCell ref="I81:I82"/>
    <mergeCell ref="AA87:AB87"/>
    <mergeCell ref="W87:Z87"/>
    <mergeCell ref="AB75:AB76"/>
    <mergeCell ref="AA79:AA80"/>
    <mergeCell ref="AB79:AB80"/>
    <mergeCell ref="M104:M105"/>
    <mergeCell ref="O104:O105"/>
    <mergeCell ref="S104:S105"/>
    <mergeCell ref="K103:L103"/>
    <mergeCell ref="M103:N103"/>
    <mergeCell ref="O103:P103"/>
    <mergeCell ref="R97:U97"/>
    <mergeCell ref="W97:Z97"/>
    <mergeCell ref="F98:P98"/>
    <mergeCell ref="R98:U98"/>
    <mergeCell ref="W98:Z98"/>
    <mergeCell ref="F86:P86"/>
    <mergeCell ref="F95:P95"/>
    <mergeCell ref="S75:S76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W50:W51"/>
    <mergeCell ref="X50:X51"/>
    <mergeCell ref="Y50:Y51"/>
    <mergeCell ref="Z79:Z80"/>
    <mergeCell ref="Z20:Z21"/>
    <mergeCell ref="R35:U35"/>
    <mergeCell ref="W35:Z35"/>
    <mergeCell ref="V44:V45"/>
    <mergeCell ref="W44:W45"/>
    <mergeCell ref="AA26:AB26"/>
    <mergeCell ref="AA29:AB29"/>
    <mergeCell ref="AA16:AA17"/>
    <mergeCell ref="AB18:AB19"/>
    <mergeCell ref="X75:X76"/>
    <mergeCell ref="AA20:AA21"/>
    <mergeCell ref="AB20:AB21"/>
    <mergeCell ref="A23:AA23"/>
    <mergeCell ref="AB24:AE24"/>
    <mergeCell ref="AB12:AB13"/>
    <mergeCell ref="AC29:AC30"/>
    <mergeCell ref="C75:D76"/>
    <mergeCell ref="R127:U127"/>
    <mergeCell ref="F87:P87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G42:G43"/>
    <mergeCell ref="I42:I43"/>
    <mergeCell ref="K42:K43"/>
    <mergeCell ref="M42:M43"/>
    <mergeCell ref="O42:O43"/>
    <mergeCell ref="B44:B45"/>
    <mergeCell ref="X73:X74"/>
    <mergeCell ref="B14:B15"/>
    <mergeCell ref="K11:L11"/>
    <mergeCell ref="E75:E76"/>
    <mergeCell ref="W36:Z36"/>
    <mergeCell ref="AA73:AA74"/>
    <mergeCell ref="G12:G13"/>
    <mergeCell ref="Z77:Z78"/>
    <mergeCell ref="AA77:AA78"/>
    <mergeCell ref="O73:O74"/>
    <mergeCell ref="T75:T76"/>
    <mergeCell ref="B20:B21"/>
    <mergeCell ref="C20:D2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R25:U25"/>
    <mergeCell ref="W25:Z25"/>
    <mergeCell ref="V46:V47"/>
    <mergeCell ref="W46:W47"/>
    <mergeCell ref="X46:X47"/>
    <mergeCell ref="Y46:Y47"/>
    <mergeCell ref="Z46:Z47"/>
    <mergeCell ref="G16:G17"/>
    <mergeCell ref="V77:V78"/>
    <mergeCell ref="U75:U76"/>
    <mergeCell ref="U20:U21"/>
    <mergeCell ref="V20:V21"/>
    <mergeCell ref="W130:Z130"/>
    <mergeCell ref="R128:U128"/>
    <mergeCell ref="R129:U129"/>
    <mergeCell ref="F89:P89"/>
    <mergeCell ref="A11:A21"/>
    <mergeCell ref="C11:D11"/>
    <mergeCell ref="C41:D41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M18:M19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F26:P26"/>
    <mergeCell ref="R26:U26"/>
    <mergeCell ref="W26:Z26"/>
    <mergeCell ref="F28:P28"/>
    <mergeCell ref="R28:U28"/>
    <mergeCell ref="W28:Z28"/>
    <mergeCell ref="F29:P29"/>
    <mergeCell ref="R29:U29"/>
    <mergeCell ref="S50:S51"/>
    <mergeCell ref="T50:T51"/>
    <mergeCell ref="U50:U51"/>
    <mergeCell ref="V50:V51"/>
    <mergeCell ref="R162:U162"/>
    <mergeCell ref="W162:Z16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T143:T144"/>
    <mergeCell ref="U143:U144"/>
    <mergeCell ref="V143:V144"/>
    <mergeCell ref="W143:W144"/>
    <mergeCell ref="X143:X144"/>
    <mergeCell ref="Y143:Y144"/>
    <mergeCell ref="Z143:Z144"/>
    <mergeCell ref="AA143:AA144"/>
    <mergeCell ref="O143:O144"/>
    <mergeCell ref="S143:S144"/>
    <mergeCell ref="W156:Z156"/>
    <mergeCell ref="AA156:AB156"/>
    <mergeCell ref="AD156:AE156"/>
    <mergeCell ref="F160:P160"/>
    <mergeCell ref="AD152:AE152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AD161:AE161"/>
    <mergeCell ref="G165:G166"/>
    <mergeCell ref="F155:P155"/>
    <mergeCell ref="F154:P154"/>
    <mergeCell ref="R154:U154"/>
    <mergeCell ref="W154:Z154"/>
    <mergeCell ref="W159:Z159"/>
    <mergeCell ref="I165:I166"/>
    <mergeCell ref="M165:M166"/>
    <mergeCell ref="O165:O166"/>
    <mergeCell ref="S165:S166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AC155:AC156"/>
    <mergeCell ref="AD155:AE155"/>
    <mergeCell ref="F156:P156"/>
    <mergeCell ref="W178:Z178"/>
    <mergeCell ref="W181:Z181"/>
    <mergeCell ref="AA180:AB180"/>
    <mergeCell ref="X171:X172"/>
    <mergeCell ref="R180:U180"/>
    <mergeCell ref="S169:S170"/>
    <mergeCell ref="T169:T170"/>
    <mergeCell ref="Z167:Z168"/>
    <mergeCell ref="F153:P153"/>
    <mergeCell ref="R153:U153"/>
    <mergeCell ref="W153:Z153"/>
    <mergeCell ref="AA153:AB153"/>
    <mergeCell ref="AD153:AE153"/>
    <mergeCell ref="AA159:AB159"/>
    <mergeCell ref="AD159:AE159"/>
    <mergeCell ref="AC158:AC159"/>
    <mergeCell ref="R160:U160"/>
    <mergeCell ref="W160:Z160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F161:P161"/>
    <mergeCell ref="R161:U161"/>
    <mergeCell ref="W161:Z161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67:S168"/>
    <mergeCell ref="T167:T168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S197:S198"/>
    <mergeCell ref="T197:T198"/>
    <mergeCell ref="U197:U198"/>
    <mergeCell ref="V197:V198"/>
    <mergeCell ref="W197:W198"/>
    <mergeCell ref="F184:P184"/>
    <mergeCell ref="F192:P192"/>
    <mergeCell ref="R192:U192"/>
    <mergeCell ref="W192:Z192"/>
    <mergeCell ref="W190:Z190"/>
    <mergeCell ref="F191:P191"/>
    <mergeCell ref="R191:U191"/>
    <mergeCell ref="I203:I204"/>
    <mergeCell ref="K203:K204"/>
    <mergeCell ref="S227:S228"/>
    <mergeCell ref="T227:T228"/>
    <mergeCell ref="U227:U228"/>
    <mergeCell ref="V227:V228"/>
    <mergeCell ref="AA218:AB21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9:U200"/>
    <mergeCell ref="V199:V200"/>
    <mergeCell ref="W199:W200"/>
    <mergeCell ref="X199:X200"/>
    <mergeCell ref="AA213:AB213"/>
    <mergeCell ref="K201:L202"/>
    <mergeCell ref="M201:M202"/>
    <mergeCell ref="O201:O202"/>
    <mergeCell ref="S201:S202"/>
    <mergeCell ref="T201:T202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E227:E228"/>
    <mergeCell ref="K227:K22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O194:P194"/>
    <mergeCell ref="G197:H198"/>
    <mergeCell ref="I197:I198"/>
    <mergeCell ref="F212:P212"/>
    <mergeCell ref="AB207:AE207"/>
    <mergeCell ref="AA221:AB221"/>
    <mergeCell ref="AC221:AC222"/>
    <mergeCell ref="AD221:AE221"/>
    <mergeCell ref="AA222:AB222"/>
    <mergeCell ref="AD222:AE222"/>
    <mergeCell ref="B199:B200"/>
    <mergeCell ref="E195:F196"/>
    <mergeCell ref="W212:Z212"/>
    <mergeCell ref="G195:G196"/>
    <mergeCell ref="I195:I196"/>
    <mergeCell ref="W242:Z242"/>
    <mergeCell ref="F243:P243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AB235:AE235"/>
    <mergeCell ref="F236:P236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AA227:AA228"/>
    <mergeCell ref="AA14:AA15"/>
    <mergeCell ref="C18:D19"/>
    <mergeCell ref="E18:E19"/>
    <mergeCell ref="G18:G19"/>
    <mergeCell ref="E16:E17"/>
    <mergeCell ref="C14:D15"/>
    <mergeCell ref="B16:B17"/>
    <mergeCell ref="C16:D17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R236:U236"/>
    <mergeCell ref="W236:Z236"/>
    <mergeCell ref="O229:O230"/>
    <mergeCell ref="W227:W228"/>
    <mergeCell ref="X227:X228"/>
    <mergeCell ref="Y227:Y228"/>
    <mergeCell ref="Z227:Z228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Y231:Y232"/>
    <mergeCell ref="Z231:Z232"/>
    <mergeCell ref="S231:S232"/>
    <mergeCell ref="T231:T232"/>
    <mergeCell ref="U231:U232"/>
    <mergeCell ref="V231:V232"/>
    <mergeCell ref="W231:W232"/>
    <mergeCell ref="X231:X232"/>
    <mergeCell ref="AA231:AA232"/>
    <mergeCell ref="M229:M230"/>
    <mergeCell ref="AB231:AB232"/>
    <mergeCell ref="G227:H228"/>
    <mergeCell ref="I227:I228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E11:F11"/>
    <mergeCell ref="G11:H11"/>
    <mergeCell ref="I11:J11"/>
    <mergeCell ref="S16:S17"/>
    <mergeCell ref="X16:X17"/>
    <mergeCell ref="Y16:Y17"/>
    <mergeCell ref="Z16:Z17"/>
    <mergeCell ref="I16:J17"/>
    <mergeCell ref="K16:K17"/>
    <mergeCell ref="M16:M17"/>
    <mergeCell ref="O16:O17"/>
    <mergeCell ref="W20:W21"/>
    <mergeCell ref="X20:X21"/>
    <mergeCell ref="Y20:Y21"/>
    <mergeCell ref="AD29:AE29"/>
    <mergeCell ref="F30:P30"/>
    <mergeCell ref="R30:U30"/>
    <mergeCell ref="W30:Z30"/>
    <mergeCell ref="AA30:AB30"/>
    <mergeCell ref="AD30:AE30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AA32:AB32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AA35:AB35"/>
    <mergeCell ref="AC35:AC36"/>
    <mergeCell ref="AD35:AE35"/>
    <mergeCell ref="AA36:AB36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U42:U43"/>
    <mergeCell ref="V42:V43"/>
    <mergeCell ref="W42:W43"/>
    <mergeCell ref="X42:X43"/>
    <mergeCell ref="Y42:Y43"/>
    <mergeCell ref="Z42:Z43"/>
    <mergeCell ref="AA42:AA43"/>
    <mergeCell ref="AB42:AB43"/>
    <mergeCell ref="S44:S45"/>
    <mergeCell ref="T44:T45"/>
    <mergeCell ref="U44:U45"/>
    <mergeCell ref="X44:X45"/>
    <mergeCell ref="E41:F41"/>
    <mergeCell ref="C44:D45"/>
    <mergeCell ref="E44:E45"/>
    <mergeCell ref="G44:H45"/>
    <mergeCell ref="I44:I45"/>
    <mergeCell ref="K44:K45"/>
    <mergeCell ref="M44:M45"/>
    <mergeCell ref="O44:O45"/>
    <mergeCell ref="B50:B51"/>
    <mergeCell ref="C50:D51"/>
    <mergeCell ref="E50:E51"/>
    <mergeCell ref="U46:U47"/>
    <mergeCell ref="Y44:Y45"/>
    <mergeCell ref="Z44:Z45"/>
    <mergeCell ref="AA44:AA45"/>
    <mergeCell ref="AB46:AB47"/>
    <mergeCell ref="B48:B49"/>
    <mergeCell ref="C48:D49"/>
    <mergeCell ref="E48:E49"/>
    <mergeCell ref="G48:G49"/>
    <mergeCell ref="I48:I49"/>
    <mergeCell ref="K48:L49"/>
    <mergeCell ref="M48:M49"/>
    <mergeCell ref="O48:O49"/>
    <mergeCell ref="S48:S49"/>
    <mergeCell ref="T48:T49"/>
    <mergeCell ref="U48:U49"/>
    <mergeCell ref="V48:V49"/>
    <mergeCell ref="W48:W49"/>
    <mergeCell ref="X48:X49"/>
    <mergeCell ref="Y48:Y49"/>
    <mergeCell ref="Z48:Z49"/>
    <mergeCell ref="AA48:AA49"/>
    <mergeCell ref="AB48:AB49"/>
    <mergeCell ref="B46:B47"/>
    <mergeCell ref="C46:D47"/>
    <mergeCell ref="E46:E47"/>
    <mergeCell ref="G46:G47"/>
    <mergeCell ref="I46:J47"/>
    <mergeCell ref="K46:K47"/>
    <mergeCell ref="M46:M47"/>
    <mergeCell ref="O46:O47"/>
    <mergeCell ref="S46:S47"/>
    <mergeCell ref="T46:T47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AA50:AA51"/>
    <mergeCell ref="AB50:AB51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W68:Z6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F96:P96"/>
    <mergeCell ref="R96:U96"/>
    <mergeCell ref="W96:Z96"/>
    <mergeCell ref="AA96:AB96"/>
    <mergeCell ref="AD96:AE96"/>
    <mergeCell ref="F97:P97"/>
    <mergeCell ref="F99:P99"/>
    <mergeCell ref="R99:U99"/>
    <mergeCell ref="W99:Z99"/>
    <mergeCell ref="AA99:AB99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T104:T105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F128:P128"/>
    <mergeCell ref="F129:P129"/>
    <mergeCell ref="F130:P130"/>
    <mergeCell ref="R130:U130"/>
    <mergeCell ref="AA130:AB130"/>
    <mergeCell ref="AD130:AE130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F124:P124"/>
    <mergeCell ref="R124:U124"/>
    <mergeCell ref="W124:Z124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B81:B82"/>
    <mergeCell ref="C81:D82"/>
    <mergeCell ref="E81:E82"/>
    <mergeCell ref="R86:U86"/>
    <mergeCell ref="W86:Z86"/>
    <mergeCell ref="W88:Z88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K106:K107"/>
    <mergeCell ref="M106:M107"/>
    <mergeCell ref="O106:O107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O108:O109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AB104:AB105"/>
    <mergeCell ref="AB106:AB107"/>
    <mergeCell ref="U112:U113"/>
    <mergeCell ref="AB108:AB109"/>
    <mergeCell ref="AB110:AB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S108:S109"/>
    <mergeCell ref="AB112:AB113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B112:B113"/>
    <mergeCell ref="C112:D113"/>
    <mergeCell ref="E112:E113"/>
    <mergeCell ref="G112:G113"/>
    <mergeCell ref="I112:I113"/>
    <mergeCell ref="K112:K113"/>
    <mergeCell ref="M112:N113"/>
    <mergeCell ref="O112:O113"/>
    <mergeCell ref="S112:S113"/>
    <mergeCell ref="T112:T113"/>
    <mergeCell ref="A103:A113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X135:X136"/>
    <mergeCell ref="Y135:Y136"/>
    <mergeCell ref="Z135:Z136"/>
    <mergeCell ref="T137:T138"/>
    <mergeCell ref="U137:U138"/>
    <mergeCell ref="V137:V138"/>
    <mergeCell ref="W137:W138"/>
    <mergeCell ref="X137:X138"/>
    <mergeCell ref="Y137:Y138"/>
    <mergeCell ref="Z137:Z138"/>
    <mergeCell ref="B137:B138"/>
    <mergeCell ref="C137:D138"/>
    <mergeCell ref="M137:M138"/>
    <mergeCell ref="O137:O138"/>
    <mergeCell ref="S139:S140"/>
    <mergeCell ref="T139:T140"/>
    <mergeCell ref="U139:U140"/>
    <mergeCell ref="V139:V140"/>
    <mergeCell ref="W139:W140"/>
    <mergeCell ref="C165:D166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AA135:AA136"/>
    <mergeCell ref="AA161:AB161"/>
    <mergeCell ref="R156:U156"/>
    <mergeCell ref="K167:K168"/>
    <mergeCell ref="M167:M168"/>
    <mergeCell ref="O167:O168"/>
    <mergeCell ref="B171:B172"/>
    <mergeCell ref="C171:D172"/>
    <mergeCell ref="E171:E172"/>
    <mergeCell ref="G171:G172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B173:B174"/>
    <mergeCell ref="K139:K140"/>
    <mergeCell ref="M139:M140"/>
    <mergeCell ref="O139:O140"/>
    <mergeCell ref="K171:L172"/>
    <mergeCell ref="M171:M172"/>
    <mergeCell ref="O171:O172"/>
    <mergeCell ref="B165:B166"/>
    <mergeCell ref="F162:P162"/>
    <mergeCell ref="C139:D140"/>
    <mergeCell ref="E139:E140"/>
    <mergeCell ref="I173:I174"/>
    <mergeCell ref="K173:K174"/>
    <mergeCell ref="M173:N174"/>
    <mergeCell ref="O173:O174"/>
    <mergeCell ref="S173:S174"/>
    <mergeCell ref="T173:T174"/>
    <mergeCell ref="F178:P178"/>
    <mergeCell ref="R178:U178"/>
    <mergeCell ref="F190:P190"/>
    <mergeCell ref="T165:T166"/>
    <mergeCell ref="V167:V168"/>
    <mergeCell ref="W167:W168"/>
    <mergeCell ref="X167:X168"/>
    <mergeCell ref="Y167:Y168"/>
    <mergeCell ref="U167:U168"/>
    <mergeCell ref="I171:I172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U173:U174"/>
    <mergeCell ref="V173:V174"/>
    <mergeCell ref="W173:W174"/>
    <mergeCell ref="X173:X174"/>
    <mergeCell ref="Y173:Y174"/>
    <mergeCell ref="Z173:Z174"/>
    <mergeCell ref="AA173:AA174"/>
    <mergeCell ref="W187:Z187"/>
    <mergeCell ref="F188:P188"/>
    <mergeCell ref="R188:U188"/>
    <mergeCell ref="W188:Z188"/>
    <mergeCell ref="AA188:AB188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W180:Z180"/>
    <mergeCell ref="AD180:AE180"/>
    <mergeCell ref="F181:P181"/>
    <mergeCell ref="R181:U181"/>
    <mergeCell ref="R184:U184"/>
    <mergeCell ref="W184:Z184"/>
    <mergeCell ref="AC185:AC186"/>
    <mergeCell ref="AC182:AC183"/>
    <mergeCell ref="C173:D174"/>
    <mergeCell ref="E173:E174"/>
    <mergeCell ref="G173:G174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R190:U190"/>
    <mergeCell ref="AC191:AC192"/>
    <mergeCell ref="AD191:AE191"/>
    <mergeCell ref="AA192:AB192"/>
    <mergeCell ref="AD192:AE192"/>
    <mergeCell ref="W191:Z191"/>
    <mergeCell ref="AA191:AB191"/>
    <mergeCell ref="AD185:AE185"/>
    <mergeCell ref="AD186:AE186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C199:D200"/>
    <mergeCell ref="B201:B202"/>
    <mergeCell ref="C201:D202"/>
    <mergeCell ref="E201:E202"/>
    <mergeCell ref="G201:G202"/>
    <mergeCell ref="I201:I202"/>
    <mergeCell ref="U201:U202"/>
    <mergeCell ref="V201:V202"/>
    <mergeCell ref="W201:W202"/>
    <mergeCell ref="AD158:AE158"/>
    <mergeCell ref="AC215:AC216"/>
    <mergeCell ref="AD215:AE215"/>
    <mergeCell ref="F216:P216"/>
    <mergeCell ref="R216:U216"/>
    <mergeCell ref="W216:Z216"/>
    <mergeCell ref="AA216:AB216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AD213:AE213"/>
    <mergeCell ref="Y199:Y200"/>
    <mergeCell ref="AD216:AE216"/>
    <mergeCell ref="AC212:AC213"/>
    <mergeCell ref="R212:U212"/>
    <mergeCell ref="AA209:AB209"/>
    <mergeCell ref="AC209:AC210"/>
    <mergeCell ref="AD209:AE209"/>
    <mergeCell ref="AA210:AB210"/>
    <mergeCell ref="AD210:AE210"/>
    <mergeCell ref="W208:Z208"/>
    <mergeCell ref="F209:P209"/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F213:P213"/>
    <mergeCell ref="F208:P208"/>
    <mergeCell ref="R208:U208"/>
    <mergeCell ref="R213:U213"/>
    <mergeCell ref="W213:Z213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6:G61"/>
  <sheetViews>
    <sheetView topLeftCell="A55" workbookViewId="0">
      <selection activeCell="I44" sqref="I44"/>
    </sheetView>
  </sheetViews>
  <sheetFormatPr baseColWidth="10" defaultColWidth="10.7109375" defaultRowHeight="15" x14ac:dyDescent="0.25"/>
  <cols>
    <col min="1" max="1" width="6.85546875" customWidth="1"/>
    <col min="2" max="2" width="33.85546875" bestFit="1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563" t="s">
        <v>197</v>
      </c>
      <c r="C6" s="563"/>
      <c r="D6" s="563"/>
      <c r="E6" s="563"/>
      <c r="F6" s="563"/>
      <c r="G6" s="563"/>
    </row>
    <row r="7" spans="1:7" ht="27.75" x14ac:dyDescent="0.25">
      <c r="A7" s="564" t="s">
        <v>189</v>
      </c>
      <c r="B7" s="564"/>
      <c r="C7" s="564"/>
      <c r="D7" s="564"/>
      <c r="E7" s="564"/>
      <c r="F7" s="564"/>
      <c r="G7" s="564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565" t="s">
        <v>155</v>
      </c>
      <c r="B9" s="565" t="s">
        <v>0</v>
      </c>
      <c r="C9" s="565" t="s">
        <v>190</v>
      </c>
      <c r="D9" s="565" t="s">
        <v>191</v>
      </c>
      <c r="E9" s="565" t="s">
        <v>192</v>
      </c>
      <c r="F9" s="565" t="s">
        <v>193</v>
      </c>
      <c r="G9" s="565" t="s">
        <v>194</v>
      </c>
    </row>
    <row r="10" spans="1:7" x14ac:dyDescent="0.25">
      <c r="A10" s="565"/>
      <c r="B10" s="565"/>
      <c r="C10" s="565"/>
      <c r="D10" s="565"/>
      <c r="E10" s="565"/>
      <c r="F10" s="565"/>
      <c r="G10" s="565"/>
    </row>
    <row r="11" spans="1:7" ht="45" x14ac:dyDescent="0.25">
      <c r="A11" s="136">
        <v>1</v>
      </c>
      <c r="B11" s="170" t="s">
        <v>146</v>
      </c>
      <c r="C11" s="188" t="s">
        <v>195</v>
      </c>
      <c r="D11" s="168" t="s">
        <v>242</v>
      </c>
      <c r="E11" s="190" t="s">
        <v>244</v>
      </c>
      <c r="F11" s="311">
        <v>3</v>
      </c>
      <c r="G11" s="190" t="s">
        <v>328</v>
      </c>
    </row>
    <row r="12" spans="1:7" ht="36" x14ac:dyDescent="0.25">
      <c r="A12" s="136">
        <v>2</v>
      </c>
      <c r="B12" s="167" t="s">
        <v>29</v>
      </c>
      <c r="C12" s="185" t="s">
        <v>196</v>
      </c>
      <c r="D12" s="168" t="s">
        <v>245</v>
      </c>
      <c r="E12" s="169" t="s">
        <v>243</v>
      </c>
      <c r="F12" s="182">
        <v>1</v>
      </c>
      <c r="G12" s="169" t="s">
        <v>241</v>
      </c>
    </row>
    <row r="13" spans="1:7" ht="36" x14ac:dyDescent="0.25">
      <c r="A13" s="136">
        <v>3</v>
      </c>
      <c r="B13" s="170" t="s">
        <v>240</v>
      </c>
      <c r="C13" s="188" t="s">
        <v>231</v>
      </c>
      <c r="D13" s="168" t="s">
        <v>246</v>
      </c>
      <c r="E13" s="171" t="s">
        <v>247</v>
      </c>
      <c r="F13" s="182">
        <v>1</v>
      </c>
      <c r="G13" s="169" t="s">
        <v>248</v>
      </c>
    </row>
    <row r="14" spans="1:7" ht="36" x14ac:dyDescent="0.25">
      <c r="A14" s="136">
        <v>4</v>
      </c>
      <c r="B14" s="167" t="s">
        <v>258</v>
      </c>
      <c r="C14" s="185" t="s">
        <v>257</v>
      </c>
      <c r="D14" s="168" t="s">
        <v>246</v>
      </c>
      <c r="E14" s="171" t="s">
        <v>247</v>
      </c>
      <c r="F14" s="182">
        <v>1</v>
      </c>
      <c r="G14" s="186" t="s">
        <v>259</v>
      </c>
    </row>
    <row r="15" spans="1:7" ht="36" x14ac:dyDescent="0.25">
      <c r="A15" s="136">
        <v>5</v>
      </c>
      <c r="B15" s="189" t="s">
        <v>126</v>
      </c>
      <c r="C15" s="188" t="s">
        <v>277</v>
      </c>
      <c r="D15" s="168" t="s">
        <v>246</v>
      </c>
      <c r="E15" s="171" t="s">
        <v>247</v>
      </c>
      <c r="F15" s="182">
        <v>1</v>
      </c>
      <c r="G15" s="190" t="s">
        <v>270</v>
      </c>
    </row>
    <row r="16" spans="1:7" ht="36" x14ac:dyDescent="0.25">
      <c r="A16" s="136">
        <v>6</v>
      </c>
      <c r="B16" s="167" t="s">
        <v>125</v>
      </c>
      <c r="C16" s="185" t="s">
        <v>228</v>
      </c>
      <c r="D16" s="168" t="s">
        <v>246</v>
      </c>
      <c r="E16" s="171" t="s">
        <v>247</v>
      </c>
      <c r="F16" s="182">
        <v>1</v>
      </c>
      <c r="G16" s="169" t="s">
        <v>271</v>
      </c>
    </row>
    <row r="17" spans="1:7" ht="45" x14ac:dyDescent="0.25">
      <c r="A17" s="136">
        <v>7</v>
      </c>
      <c r="B17" s="170" t="s">
        <v>87</v>
      </c>
      <c r="C17" s="188" t="s">
        <v>291</v>
      </c>
      <c r="D17" s="168" t="s">
        <v>246</v>
      </c>
      <c r="E17" s="171" t="s">
        <v>247</v>
      </c>
      <c r="F17" s="182">
        <v>3</v>
      </c>
      <c r="G17" s="190" t="s">
        <v>321</v>
      </c>
    </row>
    <row r="18" spans="1:7" ht="36" x14ac:dyDescent="0.25">
      <c r="A18" s="136">
        <v>8</v>
      </c>
      <c r="B18" s="187" t="s">
        <v>299</v>
      </c>
      <c r="C18" s="188" t="s">
        <v>267</v>
      </c>
      <c r="D18" s="168" t="s">
        <v>246</v>
      </c>
      <c r="E18" s="171" t="s">
        <v>247</v>
      </c>
      <c r="F18" s="182">
        <v>1</v>
      </c>
      <c r="G18" s="169" t="s">
        <v>300</v>
      </c>
    </row>
    <row r="19" spans="1:7" ht="36" x14ac:dyDescent="0.25">
      <c r="A19" s="136">
        <v>9</v>
      </c>
      <c r="B19" s="187" t="s">
        <v>86</v>
      </c>
      <c r="C19" s="188" t="s">
        <v>250</v>
      </c>
      <c r="D19" s="168" t="s">
        <v>246</v>
      </c>
      <c r="E19" s="190" t="s">
        <v>310</v>
      </c>
      <c r="F19" s="182">
        <v>1</v>
      </c>
      <c r="G19" s="169" t="s">
        <v>306</v>
      </c>
    </row>
    <row r="20" spans="1:7" ht="36" x14ac:dyDescent="0.25">
      <c r="A20" s="136">
        <v>10</v>
      </c>
      <c r="B20" s="187" t="s">
        <v>147</v>
      </c>
      <c r="C20" s="188" t="s">
        <v>218</v>
      </c>
      <c r="D20" s="168" t="s">
        <v>246</v>
      </c>
      <c r="E20" s="171" t="s">
        <v>247</v>
      </c>
      <c r="F20" s="182">
        <v>1</v>
      </c>
      <c r="G20" s="169" t="s">
        <v>320</v>
      </c>
    </row>
    <row r="21" spans="1:7" ht="36" x14ac:dyDescent="0.25">
      <c r="A21" s="136">
        <v>11</v>
      </c>
      <c r="B21" s="187" t="s">
        <v>43</v>
      </c>
      <c r="C21" s="188" t="s">
        <v>279</v>
      </c>
      <c r="D21" s="168" t="s">
        <v>246</v>
      </c>
      <c r="E21" s="190" t="s">
        <v>310</v>
      </c>
      <c r="F21" s="182">
        <v>1</v>
      </c>
      <c r="G21" s="169" t="s">
        <v>323</v>
      </c>
    </row>
    <row r="22" spans="1:7" ht="36" x14ac:dyDescent="0.25">
      <c r="A22" s="136">
        <v>12</v>
      </c>
      <c r="B22" s="187" t="s">
        <v>225</v>
      </c>
      <c r="C22" s="188" t="s">
        <v>236</v>
      </c>
      <c r="D22" s="168" t="s">
        <v>246</v>
      </c>
      <c r="E22" s="190" t="s">
        <v>310</v>
      </c>
      <c r="F22" s="182">
        <v>1</v>
      </c>
      <c r="G22" s="169" t="s">
        <v>326</v>
      </c>
    </row>
    <row r="23" spans="1:7" ht="18.75" x14ac:dyDescent="0.25">
      <c r="A23" s="136">
        <v>13</v>
      </c>
      <c r="B23" s="312" t="s">
        <v>133</v>
      </c>
      <c r="C23" s="188" t="s">
        <v>327</v>
      </c>
      <c r="D23" s="560" t="s">
        <v>571</v>
      </c>
      <c r="E23" s="561"/>
      <c r="F23" s="561"/>
      <c r="G23" s="562"/>
    </row>
    <row r="24" spans="1:7" ht="36" x14ac:dyDescent="0.25">
      <c r="A24" s="136">
        <v>14</v>
      </c>
      <c r="B24" s="187" t="s">
        <v>340</v>
      </c>
      <c r="C24" s="188" t="s">
        <v>286</v>
      </c>
      <c r="D24" s="168" t="s">
        <v>246</v>
      </c>
      <c r="E24" s="190" t="s">
        <v>310</v>
      </c>
      <c r="F24" s="182">
        <v>1</v>
      </c>
      <c r="G24" s="169" t="s">
        <v>323</v>
      </c>
    </row>
    <row r="25" spans="1:7" ht="36" x14ac:dyDescent="0.25">
      <c r="A25" s="136">
        <v>15</v>
      </c>
      <c r="B25" s="187" t="s">
        <v>132</v>
      </c>
      <c r="C25" s="188" t="s">
        <v>290</v>
      </c>
      <c r="D25" s="168" t="s">
        <v>246</v>
      </c>
      <c r="E25" s="190" t="s">
        <v>310</v>
      </c>
      <c r="F25" s="182">
        <v>1</v>
      </c>
      <c r="G25" s="169" t="s">
        <v>339</v>
      </c>
    </row>
    <row r="26" spans="1:7" ht="36" x14ac:dyDescent="0.25">
      <c r="A26" s="136">
        <v>16</v>
      </c>
      <c r="B26" s="199" t="s">
        <v>29</v>
      </c>
      <c r="C26" s="200" t="s">
        <v>196</v>
      </c>
      <c r="D26" s="201" t="s">
        <v>245</v>
      </c>
      <c r="E26" s="202" t="s">
        <v>341</v>
      </c>
      <c r="F26" s="182">
        <v>1</v>
      </c>
      <c r="G26" s="169" t="s">
        <v>342</v>
      </c>
    </row>
    <row r="27" spans="1:7" ht="36" x14ac:dyDescent="0.25">
      <c r="A27" s="136">
        <v>17</v>
      </c>
      <c r="B27" s="199" t="s">
        <v>29</v>
      </c>
      <c r="C27" s="200" t="s">
        <v>205</v>
      </c>
      <c r="D27" s="201" t="s">
        <v>245</v>
      </c>
      <c r="E27" s="190" t="s">
        <v>310</v>
      </c>
      <c r="F27" s="182">
        <v>1</v>
      </c>
      <c r="G27" s="169" t="s">
        <v>342</v>
      </c>
    </row>
    <row r="28" spans="1:7" ht="36" x14ac:dyDescent="0.25">
      <c r="A28" s="136">
        <v>18</v>
      </c>
      <c r="B28" s="199" t="s">
        <v>20</v>
      </c>
      <c r="C28" s="200" t="s">
        <v>255</v>
      </c>
      <c r="D28" s="201" t="s">
        <v>245</v>
      </c>
      <c r="E28" s="190" t="s">
        <v>310</v>
      </c>
      <c r="F28" s="182">
        <v>1</v>
      </c>
      <c r="G28" s="169" t="s">
        <v>342</v>
      </c>
    </row>
    <row r="29" spans="1:7" ht="36" x14ac:dyDescent="0.25">
      <c r="A29" s="136">
        <v>19</v>
      </c>
      <c r="B29" s="199" t="s">
        <v>20</v>
      </c>
      <c r="C29" s="200" t="s">
        <v>305</v>
      </c>
      <c r="D29" s="201" t="s">
        <v>245</v>
      </c>
      <c r="E29" s="190" t="s">
        <v>310</v>
      </c>
      <c r="F29" s="182">
        <v>1</v>
      </c>
      <c r="G29" s="169" t="s">
        <v>342</v>
      </c>
    </row>
    <row r="30" spans="1:7" ht="45" x14ac:dyDescent="0.25">
      <c r="A30" s="136">
        <v>19</v>
      </c>
      <c r="B30" s="199" t="s">
        <v>20</v>
      </c>
      <c r="C30" s="200" t="s">
        <v>481</v>
      </c>
      <c r="D30" s="168" t="s">
        <v>483</v>
      </c>
      <c r="E30" s="190" t="s">
        <v>484</v>
      </c>
      <c r="F30" s="202" t="s">
        <v>482</v>
      </c>
      <c r="G30" s="169" t="s">
        <v>342</v>
      </c>
    </row>
    <row r="31" spans="1:7" ht="36" x14ac:dyDescent="0.25">
      <c r="A31" s="136">
        <v>20</v>
      </c>
      <c r="B31" s="313" t="s">
        <v>93</v>
      </c>
      <c r="C31" s="200" t="s">
        <v>311</v>
      </c>
      <c r="D31" s="168" t="s">
        <v>246</v>
      </c>
      <c r="E31" s="190" t="s">
        <v>310</v>
      </c>
      <c r="F31" s="202">
        <v>1</v>
      </c>
      <c r="G31" s="314" t="s">
        <v>488</v>
      </c>
    </row>
    <row r="32" spans="1:7" ht="36" x14ac:dyDescent="0.25">
      <c r="A32" s="136">
        <v>21</v>
      </c>
      <c r="B32" s="313" t="s">
        <v>27</v>
      </c>
      <c r="C32" s="200" t="s">
        <v>292</v>
      </c>
      <c r="D32" s="168" t="s">
        <v>246</v>
      </c>
      <c r="E32" s="190" t="s">
        <v>310</v>
      </c>
      <c r="F32" s="202">
        <v>1</v>
      </c>
      <c r="G32" s="314" t="s">
        <v>501</v>
      </c>
    </row>
    <row r="33" spans="1:7" ht="36" x14ac:dyDescent="0.25">
      <c r="A33" s="136">
        <v>22</v>
      </c>
      <c r="B33" s="313" t="s">
        <v>274</v>
      </c>
      <c r="C33" s="200" t="s">
        <v>282</v>
      </c>
      <c r="D33" s="168" t="s">
        <v>246</v>
      </c>
      <c r="E33" s="190" t="s">
        <v>310</v>
      </c>
      <c r="F33" s="202">
        <v>1</v>
      </c>
      <c r="G33" s="314" t="s">
        <v>538</v>
      </c>
    </row>
    <row r="34" spans="1:7" ht="36" x14ac:dyDescent="0.25">
      <c r="A34" s="136">
        <v>23</v>
      </c>
      <c r="B34" s="313" t="s">
        <v>43</v>
      </c>
      <c r="C34" s="200" t="s">
        <v>227</v>
      </c>
      <c r="D34" s="168" t="s">
        <v>246</v>
      </c>
      <c r="E34" s="190" t="s">
        <v>310</v>
      </c>
      <c r="F34" s="202">
        <v>1</v>
      </c>
      <c r="G34" s="711" t="s">
        <v>582</v>
      </c>
    </row>
    <row r="35" spans="1:7" ht="45" x14ac:dyDescent="0.25">
      <c r="A35" s="136">
        <v>24</v>
      </c>
      <c r="B35" s="358" t="s">
        <v>133</v>
      </c>
      <c r="C35" s="359" t="s">
        <v>295</v>
      </c>
      <c r="D35" s="365" t="s">
        <v>246</v>
      </c>
      <c r="E35" s="366" t="s">
        <v>310</v>
      </c>
      <c r="F35" s="355">
        <v>1</v>
      </c>
      <c r="G35" s="356" t="s">
        <v>569</v>
      </c>
    </row>
    <row r="36" spans="1:7" ht="36" x14ac:dyDescent="0.25">
      <c r="A36" s="136">
        <v>25</v>
      </c>
      <c r="B36" s="313" t="s">
        <v>27</v>
      </c>
      <c r="C36" s="315" t="s">
        <v>539</v>
      </c>
      <c r="D36" s="201" t="s">
        <v>246</v>
      </c>
      <c r="E36" s="311" t="s">
        <v>247</v>
      </c>
      <c r="F36" s="182">
        <v>1</v>
      </c>
      <c r="G36" s="182" t="s">
        <v>538</v>
      </c>
    </row>
    <row r="37" spans="1:7" ht="36" x14ac:dyDescent="0.25">
      <c r="A37" s="209">
        <v>26</v>
      </c>
      <c r="B37" s="316" t="s">
        <v>27</v>
      </c>
      <c r="C37" s="317" t="s">
        <v>500</v>
      </c>
      <c r="D37" s="318" t="s">
        <v>246</v>
      </c>
      <c r="E37" s="319" t="s">
        <v>310</v>
      </c>
      <c r="F37" s="320">
        <v>1</v>
      </c>
      <c r="G37" s="321" t="s">
        <v>538</v>
      </c>
    </row>
    <row r="38" spans="1:7" ht="45" customHeight="1" x14ac:dyDescent="0.25">
      <c r="A38" s="136">
        <v>27</v>
      </c>
      <c r="B38" s="385" t="s">
        <v>93</v>
      </c>
      <c r="C38" s="386" t="s">
        <v>375</v>
      </c>
      <c r="D38" s="560" t="s">
        <v>599</v>
      </c>
      <c r="E38" s="561"/>
      <c r="F38" s="561"/>
      <c r="G38" s="562"/>
    </row>
    <row r="39" spans="1:7" ht="36" x14ac:dyDescent="0.25">
      <c r="A39" s="209">
        <v>27</v>
      </c>
      <c r="B39" s="348" t="s">
        <v>93</v>
      </c>
      <c r="C39" s="349" t="s">
        <v>579</v>
      </c>
      <c r="D39" s="168" t="s">
        <v>246</v>
      </c>
      <c r="E39" s="190" t="s">
        <v>310</v>
      </c>
      <c r="F39" s="350">
        <v>1</v>
      </c>
      <c r="G39" s="350" t="s">
        <v>581</v>
      </c>
    </row>
    <row r="40" spans="1:7" ht="36" x14ac:dyDescent="0.25">
      <c r="A40" s="209">
        <v>28</v>
      </c>
      <c r="B40" s="348" t="s">
        <v>93</v>
      </c>
      <c r="C40" s="349" t="s">
        <v>580</v>
      </c>
      <c r="D40" s="168" t="s">
        <v>246</v>
      </c>
      <c r="E40" s="190" t="s">
        <v>310</v>
      </c>
      <c r="F40" s="350">
        <v>1</v>
      </c>
      <c r="G40" s="350" t="s">
        <v>581</v>
      </c>
    </row>
    <row r="41" spans="1:7" ht="36" x14ac:dyDescent="0.25">
      <c r="A41" s="209">
        <v>29</v>
      </c>
      <c r="B41" s="358" t="s">
        <v>545</v>
      </c>
      <c r="C41" s="359" t="s">
        <v>208</v>
      </c>
      <c r="D41" s="360" t="s">
        <v>246</v>
      </c>
      <c r="E41" s="357" t="s">
        <v>247</v>
      </c>
      <c r="F41" s="357">
        <v>1</v>
      </c>
      <c r="G41" s="361"/>
    </row>
    <row r="42" spans="1:7" ht="36" x14ac:dyDescent="0.25">
      <c r="A42" s="136">
        <v>30</v>
      </c>
      <c r="B42" s="358" t="s">
        <v>545</v>
      </c>
      <c r="C42" s="359" t="s">
        <v>543</v>
      </c>
      <c r="D42" s="360" t="s">
        <v>246</v>
      </c>
      <c r="E42" s="357" t="s">
        <v>247</v>
      </c>
      <c r="F42" s="357">
        <v>1</v>
      </c>
      <c r="G42" s="361"/>
    </row>
    <row r="43" spans="1:7" ht="36" x14ac:dyDescent="0.25">
      <c r="A43" s="209">
        <v>31</v>
      </c>
      <c r="B43" s="351" t="s">
        <v>225</v>
      </c>
      <c r="C43" s="362" t="s">
        <v>235</v>
      </c>
      <c r="D43" s="360" t="s">
        <v>246</v>
      </c>
      <c r="E43" s="357" t="s">
        <v>247</v>
      </c>
      <c r="F43" s="357">
        <v>1</v>
      </c>
      <c r="G43" s="361"/>
    </row>
    <row r="44" spans="1:7" ht="36" x14ac:dyDescent="0.25">
      <c r="A44" s="209">
        <v>32</v>
      </c>
      <c r="B44" s="363" t="s">
        <v>87</v>
      </c>
      <c r="C44" s="364" t="s">
        <v>329</v>
      </c>
      <c r="D44" s="360" t="s">
        <v>246</v>
      </c>
      <c r="E44" s="357" t="s">
        <v>247</v>
      </c>
      <c r="F44" s="357">
        <v>1</v>
      </c>
      <c r="G44" s="361"/>
    </row>
    <row r="45" spans="1:7" ht="36" x14ac:dyDescent="0.25">
      <c r="A45" s="209">
        <v>33</v>
      </c>
      <c r="B45" s="351" t="s">
        <v>146</v>
      </c>
      <c r="C45" s="362" t="s">
        <v>301</v>
      </c>
      <c r="D45" s="365" t="s">
        <v>246</v>
      </c>
      <c r="E45" s="366" t="s">
        <v>310</v>
      </c>
      <c r="F45" s="355">
        <v>1</v>
      </c>
      <c r="G45" s="356"/>
    </row>
    <row r="46" spans="1:7" ht="18.75" x14ac:dyDescent="0.25">
      <c r="A46" s="209">
        <v>34</v>
      </c>
      <c r="B46" s="323" t="s">
        <v>31</v>
      </c>
      <c r="C46" s="306" t="s">
        <v>388</v>
      </c>
      <c r="D46" s="557" t="s">
        <v>570</v>
      </c>
      <c r="E46" s="558"/>
      <c r="F46" s="558"/>
      <c r="G46" s="559"/>
    </row>
    <row r="47" spans="1:7" ht="36" x14ac:dyDescent="0.25">
      <c r="A47" s="305">
        <v>35</v>
      </c>
      <c r="B47" s="322" t="s">
        <v>31</v>
      </c>
      <c r="C47" s="304" t="s">
        <v>536</v>
      </c>
      <c r="D47" s="210" t="s">
        <v>246</v>
      </c>
      <c r="E47" s="211" t="s">
        <v>310</v>
      </c>
      <c r="F47" s="194">
        <v>1</v>
      </c>
      <c r="G47" s="206" t="s">
        <v>601</v>
      </c>
    </row>
    <row r="48" spans="1:7" ht="36" x14ac:dyDescent="0.25">
      <c r="A48" s="305">
        <v>36</v>
      </c>
      <c r="B48" s="351" t="s">
        <v>568</v>
      </c>
      <c r="C48" s="352" t="s">
        <v>378</v>
      </c>
      <c r="D48" s="353" t="s">
        <v>567</v>
      </c>
      <c r="E48" s="357" t="s">
        <v>247</v>
      </c>
      <c r="F48" s="355">
        <v>1</v>
      </c>
      <c r="G48" s="356"/>
    </row>
    <row r="49" spans="1:7" ht="36" x14ac:dyDescent="0.25">
      <c r="A49" s="305">
        <v>37</v>
      </c>
      <c r="B49" s="351" t="s">
        <v>340</v>
      </c>
      <c r="C49" s="352" t="s">
        <v>476</v>
      </c>
      <c r="D49" s="353" t="s">
        <v>246</v>
      </c>
      <c r="E49" s="354" t="s">
        <v>310</v>
      </c>
      <c r="F49" s="355">
        <v>1</v>
      </c>
      <c r="G49" s="356"/>
    </row>
    <row r="50" spans="1:7" ht="36" x14ac:dyDescent="0.25">
      <c r="A50" s="305">
        <v>38</v>
      </c>
      <c r="B50" s="351" t="s">
        <v>340</v>
      </c>
      <c r="C50" s="352" t="s">
        <v>578</v>
      </c>
      <c r="D50" s="353" t="s">
        <v>246</v>
      </c>
      <c r="E50" s="354" t="s">
        <v>310</v>
      </c>
      <c r="F50" s="355">
        <v>1</v>
      </c>
      <c r="G50" s="356"/>
    </row>
    <row r="51" spans="1:7" ht="36" x14ac:dyDescent="0.25">
      <c r="A51" s="305">
        <v>39</v>
      </c>
      <c r="B51" s="322" t="s">
        <v>258</v>
      </c>
      <c r="C51" s="151" t="s">
        <v>411</v>
      </c>
      <c r="D51" s="383" t="s">
        <v>246</v>
      </c>
      <c r="E51" s="194" t="s">
        <v>310</v>
      </c>
      <c r="F51" s="194">
        <v>1</v>
      </c>
      <c r="G51" s="206" t="s">
        <v>595</v>
      </c>
    </row>
    <row r="52" spans="1:7" ht="18.75" x14ac:dyDescent="0.25">
      <c r="A52" s="305">
        <v>40</v>
      </c>
      <c r="B52" s="322" t="s">
        <v>258</v>
      </c>
      <c r="C52" s="151" t="s">
        <v>257</v>
      </c>
      <c r="D52" s="566" t="s">
        <v>600</v>
      </c>
      <c r="E52" s="567"/>
      <c r="F52" s="567"/>
      <c r="G52" s="568"/>
    </row>
    <row r="53" spans="1:7" ht="31.5" customHeight="1" x14ac:dyDescent="0.25">
      <c r="A53" s="305">
        <v>41</v>
      </c>
      <c r="B53" s="322" t="s">
        <v>140</v>
      </c>
      <c r="C53" s="151" t="s">
        <v>596</v>
      </c>
      <c r="D53" s="569" t="s">
        <v>602</v>
      </c>
      <c r="E53" s="570"/>
      <c r="F53" s="570"/>
      <c r="G53" s="571"/>
    </row>
    <row r="54" spans="1:7" ht="30" customHeight="1" x14ac:dyDescent="0.25">
      <c r="A54" s="305">
        <v>42</v>
      </c>
      <c r="B54" s="322" t="s">
        <v>140</v>
      </c>
      <c r="C54" s="151" t="s">
        <v>597</v>
      </c>
      <c r="D54" s="569" t="s">
        <v>602</v>
      </c>
      <c r="E54" s="570"/>
      <c r="F54" s="570"/>
      <c r="G54" s="571"/>
    </row>
    <row r="55" spans="1:7" ht="26.25" customHeight="1" x14ac:dyDescent="0.25">
      <c r="A55" s="305">
        <v>43</v>
      </c>
      <c r="B55" s="322" t="s">
        <v>140</v>
      </c>
      <c r="C55" s="151" t="s">
        <v>302</v>
      </c>
      <c r="D55" s="569" t="s">
        <v>602</v>
      </c>
      <c r="E55" s="570"/>
      <c r="F55" s="570"/>
      <c r="G55" s="571"/>
    </row>
    <row r="56" spans="1:7" ht="36" x14ac:dyDescent="0.25">
      <c r="A56" s="305">
        <v>44</v>
      </c>
      <c r="B56" s="322" t="s">
        <v>126</v>
      </c>
      <c r="C56" s="151" t="s">
        <v>401</v>
      </c>
      <c r="D56" s="383" t="s">
        <v>246</v>
      </c>
      <c r="E56" s="164" t="s">
        <v>247</v>
      </c>
      <c r="F56" s="194">
        <v>1</v>
      </c>
      <c r="G56" s="206" t="s">
        <v>598</v>
      </c>
    </row>
    <row r="57" spans="1:7" ht="45" customHeight="1" x14ac:dyDescent="0.25">
      <c r="A57" s="136">
        <v>45</v>
      </c>
      <c r="B57" s="387" t="s">
        <v>20</v>
      </c>
      <c r="C57" s="195" t="s">
        <v>481</v>
      </c>
      <c r="D57" s="388" t="s">
        <v>483</v>
      </c>
      <c r="E57" s="572" t="s">
        <v>603</v>
      </c>
      <c r="F57" s="573"/>
      <c r="G57" s="574"/>
    </row>
    <row r="58" spans="1:7" s="710" customFormat="1" ht="36" customHeight="1" x14ac:dyDescent="0.25">
      <c r="A58" s="136">
        <v>46</v>
      </c>
      <c r="B58" s="198" t="s">
        <v>299</v>
      </c>
      <c r="C58" s="383" t="s">
        <v>453</v>
      </c>
      <c r="D58" s="383" t="s">
        <v>246</v>
      </c>
      <c r="E58" s="194" t="s">
        <v>310</v>
      </c>
      <c r="F58" s="194">
        <v>1</v>
      </c>
      <c r="G58" s="194" t="s">
        <v>595</v>
      </c>
    </row>
    <row r="59" spans="1:7" ht="36" x14ac:dyDescent="0.25">
      <c r="A59" s="136">
        <v>47</v>
      </c>
      <c r="B59" s="198" t="s">
        <v>299</v>
      </c>
      <c r="C59" s="383" t="s">
        <v>262</v>
      </c>
      <c r="D59" s="383" t="s">
        <v>246</v>
      </c>
      <c r="E59" s="194" t="s">
        <v>310</v>
      </c>
      <c r="F59" s="194">
        <v>1</v>
      </c>
      <c r="G59" s="194" t="s">
        <v>595</v>
      </c>
    </row>
    <row r="60" spans="1:7" ht="36" x14ac:dyDescent="0.25">
      <c r="A60" s="136">
        <v>48</v>
      </c>
      <c r="B60" s="198" t="s">
        <v>79</v>
      </c>
      <c r="C60" s="383" t="s">
        <v>265</v>
      </c>
      <c r="D60" s="383" t="s">
        <v>246</v>
      </c>
      <c r="E60" s="194" t="s">
        <v>310</v>
      </c>
      <c r="F60" s="194">
        <v>1</v>
      </c>
      <c r="G60" s="194" t="s">
        <v>598</v>
      </c>
    </row>
    <row r="61" spans="1:7" ht="36" x14ac:dyDescent="0.25">
      <c r="A61" s="136">
        <v>49</v>
      </c>
      <c r="B61" s="198" t="s">
        <v>79</v>
      </c>
      <c r="C61" s="383" t="s">
        <v>266</v>
      </c>
      <c r="D61" s="383" t="s">
        <v>246</v>
      </c>
      <c r="E61" s="194" t="s">
        <v>310</v>
      </c>
      <c r="F61" s="194">
        <v>1</v>
      </c>
      <c r="G61" s="194" t="s">
        <v>598</v>
      </c>
    </row>
  </sheetData>
  <sheetProtection algorithmName="SHA-512" hashValue="OPvceUEZVHpY1asi6DXRFXCzuOmd1dMUTmJ+PsHrFf5w9nZzmZiUQZvk7yGEZLIJqegnniurv7Me+yBTTV7lqA==" saltValue="c0bndaWVNGB8HkcawQ2hzg==" spinCount="100000" sheet="1" objects="1" scenarios="1"/>
  <mergeCells count="17">
    <mergeCell ref="D52:G52"/>
    <mergeCell ref="D54:G54"/>
    <mergeCell ref="D55:G55"/>
    <mergeCell ref="D53:G53"/>
    <mergeCell ref="E57:G57"/>
    <mergeCell ref="D46:G46"/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  <mergeCell ref="D38:G38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AF211"/>
  <sheetViews>
    <sheetView zoomScale="54" zoomScaleNormal="98" workbookViewId="0">
      <selection activeCell="A9" sqref="A9:O9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6.42578125" style="155" customWidth="1"/>
    <col min="4" max="4" width="31" style="155" bestFit="1" customWidth="1"/>
    <col min="5" max="9" width="11.42578125" style="155"/>
    <col min="10" max="11" width="11.42578125" style="155" customWidth="1"/>
    <col min="12" max="13" width="11.42578125" style="155"/>
    <col min="14" max="14" width="23.7109375" style="155" customWidth="1"/>
    <col min="15" max="15" width="15.85546875" style="155" customWidth="1"/>
    <col min="16" max="16" width="4.7109375" style="155" customWidth="1"/>
    <col min="17" max="257" width="11.42578125" style="155"/>
    <col min="258" max="258" width="3.28515625" style="155" customWidth="1"/>
    <col min="259" max="259" width="11.42578125" style="155"/>
    <col min="260" max="260" width="25.42578125" style="155" customWidth="1"/>
    <col min="261" max="261" width="24.28515625" style="155" customWidth="1"/>
    <col min="262" max="269" width="11.42578125" style="155"/>
    <col min="270" max="270" width="23.7109375" style="155" customWidth="1"/>
    <col min="271" max="271" width="15.85546875" style="155" customWidth="1"/>
    <col min="272" max="272" width="4.7109375" style="155" customWidth="1"/>
    <col min="273" max="513" width="11.42578125" style="155"/>
    <col min="514" max="514" width="3.28515625" style="155" customWidth="1"/>
    <col min="515" max="515" width="11.42578125" style="155"/>
    <col min="516" max="516" width="25.42578125" style="155" customWidth="1"/>
    <col min="517" max="517" width="24.28515625" style="155" customWidth="1"/>
    <col min="518" max="525" width="11.42578125" style="155"/>
    <col min="526" max="526" width="23.7109375" style="155" customWidth="1"/>
    <col min="527" max="527" width="15.85546875" style="155" customWidth="1"/>
    <col min="528" max="528" width="4.7109375" style="155" customWidth="1"/>
    <col min="529" max="769" width="11.42578125" style="155"/>
    <col min="770" max="770" width="3.28515625" style="155" customWidth="1"/>
    <col min="771" max="771" width="11.42578125" style="155"/>
    <col min="772" max="772" width="25.42578125" style="155" customWidth="1"/>
    <col min="773" max="773" width="24.28515625" style="155" customWidth="1"/>
    <col min="774" max="781" width="11.42578125" style="155"/>
    <col min="782" max="782" width="23.7109375" style="155" customWidth="1"/>
    <col min="783" max="783" width="15.85546875" style="155" customWidth="1"/>
    <col min="784" max="784" width="4.7109375" style="155" customWidth="1"/>
    <col min="785" max="1025" width="11.42578125" style="155"/>
    <col min="1026" max="1026" width="3.28515625" style="155" customWidth="1"/>
    <col min="1027" max="1027" width="11.42578125" style="155"/>
    <col min="1028" max="1028" width="25.42578125" style="155" customWidth="1"/>
    <col min="1029" max="1029" width="24.28515625" style="155" customWidth="1"/>
    <col min="1030" max="1037" width="11.42578125" style="155"/>
    <col min="1038" max="1038" width="23.7109375" style="155" customWidth="1"/>
    <col min="1039" max="1039" width="15.85546875" style="155" customWidth="1"/>
    <col min="1040" max="1040" width="4.7109375" style="155" customWidth="1"/>
    <col min="1041" max="1281" width="11.42578125" style="155"/>
    <col min="1282" max="1282" width="3.28515625" style="155" customWidth="1"/>
    <col min="1283" max="1283" width="11.42578125" style="155"/>
    <col min="1284" max="1284" width="25.42578125" style="155" customWidth="1"/>
    <col min="1285" max="1285" width="24.28515625" style="155" customWidth="1"/>
    <col min="1286" max="1293" width="11.42578125" style="155"/>
    <col min="1294" max="1294" width="23.7109375" style="155" customWidth="1"/>
    <col min="1295" max="1295" width="15.85546875" style="155" customWidth="1"/>
    <col min="1296" max="1296" width="4.7109375" style="155" customWidth="1"/>
    <col min="1297" max="1537" width="11.42578125" style="155"/>
    <col min="1538" max="1538" width="3.28515625" style="155" customWidth="1"/>
    <col min="1539" max="1539" width="11.42578125" style="155"/>
    <col min="1540" max="1540" width="25.42578125" style="155" customWidth="1"/>
    <col min="1541" max="1541" width="24.28515625" style="155" customWidth="1"/>
    <col min="1542" max="1549" width="11.42578125" style="155"/>
    <col min="1550" max="1550" width="23.7109375" style="155" customWidth="1"/>
    <col min="1551" max="1551" width="15.85546875" style="155" customWidth="1"/>
    <col min="1552" max="1552" width="4.7109375" style="155" customWidth="1"/>
    <col min="1553" max="1793" width="11.42578125" style="155"/>
    <col min="1794" max="1794" width="3.28515625" style="155" customWidth="1"/>
    <col min="1795" max="1795" width="11.42578125" style="155"/>
    <col min="1796" max="1796" width="25.42578125" style="155" customWidth="1"/>
    <col min="1797" max="1797" width="24.28515625" style="155" customWidth="1"/>
    <col min="1798" max="1805" width="11.42578125" style="155"/>
    <col min="1806" max="1806" width="23.7109375" style="155" customWidth="1"/>
    <col min="1807" max="1807" width="15.85546875" style="155" customWidth="1"/>
    <col min="1808" max="1808" width="4.7109375" style="155" customWidth="1"/>
    <col min="1809" max="2049" width="11.42578125" style="155"/>
    <col min="2050" max="2050" width="3.28515625" style="155" customWidth="1"/>
    <col min="2051" max="2051" width="11.42578125" style="155"/>
    <col min="2052" max="2052" width="25.42578125" style="155" customWidth="1"/>
    <col min="2053" max="2053" width="24.28515625" style="155" customWidth="1"/>
    <col min="2054" max="2061" width="11.42578125" style="155"/>
    <col min="2062" max="2062" width="23.7109375" style="155" customWidth="1"/>
    <col min="2063" max="2063" width="15.85546875" style="155" customWidth="1"/>
    <col min="2064" max="2064" width="4.7109375" style="155" customWidth="1"/>
    <col min="2065" max="2305" width="11.42578125" style="155"/>
    <col min="2306" max="2306" width="3.28515625" style="155" customWidth="1"/>
    <col min="2307" max="2307" width="11.42578125" style="155"/>
    <col min="2308" max="2308" width="25.42578125" style="155" customWidth="1"/>
    <col min="2309" max="2309" width="24.28515625" style="155" customWidth="1"/>
    <col min="2310" max="2317" width="11.42578125" style="155"/>
    <col min="2318" max="2318" width="23.7109375" style="155" customWidth="1"/>
    <col min="2319" max="2319" width="15.85546875" style="155" customWidth="1"/>
    <col min="2320" max="2320" width="4.7109375" style="155" customWidth="1"/>
    <col min="2321" max="2561" width="11.42578125" style="155"/>
    <col min="2562" max="2562" width="3.28515625" style="155" customWidth="1"/>
    <col min="2563" max="2563" width="11.42578125" style="155"/>
    <col min="2564" max="2564" width="25.42578125" style="155" customWidth="1"/>
    <col min="2565" max="2565" width="24.28515625" style="155" customWidth="1"/>
    <col min="2566" max="2573" width="11.42578125" style="155"/>
    <col min="2574" max="2574" width="23.7109375" style="155" customWidth="1"/>
    <col min="2575" max="2575" width="15.85546875" style="155" customWidth="1"/>
    <col min="2576" max="2576" width="4.7109375" style="155" customWidth="1"/>
    <col min="2577" max="2817" width="11.42578125" style="155"/>
    <col min="2818" max="2818" width="3.28515625" style="155" customWidth="1"/>
    <col min="2819" max="2819" width="11.42578125" style="155"/>
    <col min="2820" max="2820" width="25.42578125" style="155" customWidth="1"/>
    <col min="2821" max="2821" width="24.28515625" style="155" customWidth="1"/>
    <col min="2822" max="2829" width="11.42578125" style="155"/>
    <col min="2830" max="2830" width="23.7109375" style="155" customWidth="1"/>
    <col min="2831" max="2831" width="15.85546875" style="155" customWidth="1"/>
    <col min="2832" max="2832" width="4.7109375" style="155" customWidth="1"/>
    <col min="2833" max="3073" width="11.42578125" style="155"/>
    <col min="3074" max="3074" width="3.28515625" style="155" customWidth="1"/>
    <col min="3075" max="3075" width="11.42578125" style="155"/>
    <col min="3076" max="3076" width="25.42578125" style="155" customWidth="1"/>
    <col min="3077" max="3077" width="24.28515625" style="155" customWidth="1"/>
    <col min="3078" max="3085" width="11.42578125" style="155"/>
    <col min="3086" max="3086" width="23.7109375" style="155" customWidth="1"/>
    <col min="3087" max="3087" width="15.85546875" style="155" customWidth="1"/>
    <col min="3088" max="3088" width="4.7109375" style="155" customWidth="1"/>
    <col min="3089" max="3329" width="11.42578125" style="155"/>
    <col min="3330" max="3330" width="3.28515625" style="155" customWidth="1"/>
    <col min="3331" max="3331" width="11.42578125" style="155"/>
    <col min="3332" max="3332" width="25.42578125" style="155" customWidth="1"/>
    <col min="3333" max="3333" width="24.28515625" style="155" customWidth="1"/>
    <col min="3334" max="3341" width="11.42578125" style="155"/>
    <col min="3342" max="3342" width="23.7109375" style="155" customWidth="1"/>
    <col min="3343" max="3343" width="15.85546875" style="155" customWidth="1"/>
    <col min="3344" max="3344" width="4.7109375" style="155" customWidth="1"/>
    <col min="3345" max="3585" width="11.42578125" style="155"/>
    <col min="3586" max="3586" width="3.28515625" style="155" customWidth="1"/>
    <col min="3587" max="3587" width="11.42578125" style="155"/>
    <col min="3588" max="3588" width="25.42578125" style="155" customWidth="1"/>
    <col min="3589" max="3589" width="24.28515625" style="155" customWidth="1"/>
    <col min="3590" max="3597" width="11.42578125" style="155"/>
    <col min="3598" max="3598" width="23.7109375" style="155" customWidth="1"/>
    <col min="3599" max="3599" width="15.85546875" style="155" customWidth="1"/>
    <col min="3600" max="3600" width="4.7109375" style="155" customWidth="1"/>
    <col min="3601" max="3841" width="11.42578125" style="155"/>
    <col min="3842" max="3842" width="3.28515625" style="155" customWidth="1"/>
    <col min="3843" max="3843" width="11.42578125" style="155"/>
    <col min="3844" max="3844" width="25.42578125" style="155" customWidth="1"/>
    <col min="3845" max="3845" width="24.28515625" style="155" customWidth="1"/>
    <col min="3846" max="3853" width="11.42578125" style="155"/>
    <col min="3854" max="3854" width="23.7109375" style="155" customWidth="1"/>
    <col min="3855" max="3855" width="15.85546875" style="155" customWidth="1"/>
    <col min="3856" max="3856" width="4.7109375" style="155" customWidth="1"/>
    <col min="3857" max="4097" width="11.42578125" style="155"/>
    <col min="4098" max="4098" width="3.28515625" style="155" customWidth="1"/>
    <col min="4099" max="4099" width="11.42578125" style="155"/>
    <col min="4100" max="4100" width="25.42578125" style="155" customWidth="1"/>
    <col min="4101" max="4101" width="24.28515625" style="155" customWidth="1"/>
    <col min="4102" max="4109" width="11.42578125" style="155"/>
    <col min="4110" max="4110" width="23.7109375" style="155" customWidth="1"/>
    <col min="4111" max="4111" width="15.85546875" style="155" customWidth="1"/>
    <col min="4112" max="4112" width="4.7109375" style="155" customWidth="1"/>
    <col min="4113" max="4353" width="11.42578125" style="155"/>
    <col min="4354" max="4354" width="3.28515625" style="155" customWidth="1"/>
    <col min="4355" max="4355" width="11.42578125" style="155"/>
    <col min="4356" max="4356" width="25.42578125" style="155" customWidth="1"/>
    <col min="4357" max="4357" width="24.28515625" style="155" customWidth="1"/>
    <col min="4358" max="4365" width="11.42578125" style="155"/>
    <col min="4366" max="4366" width="23.7109375" style="155" customWidth="1"/>
    <col min="4367" max="4367" width="15.85546875" style="155" customWidth="1"/>
    <col min="4368" max="4368" width="4.7109375" style="155" customWidth="1"/>
    <col min="4369" max="4609" width="11.42578125" style="155"/>
    <col min="4610" max="4610" width="3.28515625" style="155" customWidth="1"/>
    <col min="4611" max="4611" width="11.42578125" style="155"/>
    <col min="4612" max="4612" width="25.42578125" style="155" customWidth="1"/>
    <col min="4613" max="4613" width="24.28515625" style="155" customWidth="1"/>
    <col min="4614" max="4621" width="11.42578125" style="155"/>
    <col min="4622" max="4622" width="23.7109375" style="155" customWidth="1"/>
    <col min="4623" max="4623" width="15.85546875" style="155" customWidth="1"/>
    <col min="4624" max="4624" width="4.7109375" style="155" customWidth="1"/>
    <col min="4625" max="4865" width="11.42578125" style="155"/>
    <col min="4866" max="4866" width="3.28515625" style="155" customWidth="1"/>
    <col min="4867" max="4867" width="11.42578125" style="155"/>
    <col min="4868" max="4868" width="25.42578125" style="155" customWidth="1"/>
    <col min="4869" max="4869" width="24.28515625" style="155" customWidth="1"/>
    <col min="4870" max="4877" width="11.42578125" style="155"/>
    <col min="4878" max="4878" width="23.7109375" style="155" customWidth="1"/>
    <col min="4879" max="4879" width="15.85546875" style="155" customWidth="1"/>
    <col min="4880" max="4880" width="4.7109375" style="155" customWidth="1"/>
    <col min="4881" max="5121" width="11.42578125" style="155"/>
    <col min="5122" max="5122" width="3.28515625" style="155" customWidth="1"/>
    <col min="5123" max="5123" width="11.42578125" style="155"/>
    <col min="5124" max="5124" width="25.42578125" style="155" customWidth="1"/>
    <col min="5125" max="5125" width="24.28515625" style="155" customWidth="1"/>
    <col min="5126" max="5133" width="11.42578125" style="155"/>
    <col min="5134" max="5134" width="23.7109375" style="155" customWidth="1"/>
    <col min="5135" max="5135" width="15.85546875" style="155" customWidth="1"/>
    <col min="5136" max="5136" width="4.7109375" style="155" customWidth="1"/>
    <col min="5137" max="5377" width="11.42578125" style="155"/>
    <col min="5378" max="5378" width="3.28515625" style="155" customWidth="1"/>
    <col min="5379" max="5379" width="11.42578125" style="155"/>
    <col min="5380" max="5380" width="25.42578125" style="155" customWidth="1"/>
    <col min="5381" max="5381" width="24.28515625" style="155" customWidth="1"/>
    <col min="5382" max="5389" width="11.42578125" style="155"/>
    <col min="5390" max="5390" width="23.7109375" style="155" customWidth="1"/>
    <col min="5391" max="5391" width="15.85546875" style="155" customWidth="1"/>
    <col min="5392" max="5392" width="4.7109375" style="155" customWidth="1"/>
    <col min="5393" max="5633" width="11.42578125" style="155"/>
    <col min="5634" max="5634" width="3.28515625" style="155" customWidth="1"/>
    <col min="5635" max="5635" width="11.42578125" style="155"/>
    <col min="5636" max="5636" width="25.42578125" style="155" customWidth="1"/>
    <col min="5637" max="5637" width="24.28515625" style="155" customWidth="1"/>
    <col min="5638" max="5645" width="11.42578125" style="155"/>
    <col min="5646" max="5646" width="23.7109375" style="155" customWidth="1"/>
    <col min="5647" max="5647" width="15.85546875" style="155" customWidth="1"/>
    <col min="5648" max="5648" width="4.7109375" style="155" customWidth="1"/>
    <col min="5649" max="5889" width="11.42578125" style="155"/>
    <col min="5890" max="5890" width="3.28515625" style="155" customWidth="1"/>
    <col min="5891" max="5891" width="11.42578125" style="155"/>
    <col min="5892" max="5892" width="25.42578125" style="155" customWidth="1"/>
    <col min="5893" max="5893" width="24.28515625" style="155" customWidth="1"/>
    <col min="5894" max="5901" width="11.42578125" style="155"/>
    <col min="5902" max="5902" width="23.7109375" style="155" customWidth="1"/>
    <col min="5903" max="5903" width="15.85546875" style="155" customWidth="1"/>
    <col min="5904" max="5904" width="4.7109375" style="155" customWidth="1"/>
    <col min="5905" max="6145" width="11.42578125" style="155"/>
    <col min="6146" max="6146" width="3.28515625" style="155" customWidth="1"/>
    <col min="6147" max="6147" width="11.42578125" style="155"/>
    <col min="6148" max="6148" width="25.42578125" style="155" customWidth="1"/>
    <col min="6149" max="6149" width="24.28515625" style="155" customWidth="1"/>
    <col min="6150" max="6157" width="11.42578125" style="155"/>
    <col min="6158" max="6158" width="23.7109375" style="155" customWidth="1"/>
    <col min="6159" max="6159" width="15.85546875" style="155" customWidth="1"/>
    <col min="6160" max="6160" width="4.7109375" style="155" customWidth="1"/>
    <col min="6161" max="6401" width="11.42578125" style="155"/>
    <col min="6402" max="6402" width="3.28515625" style="155" customWidth="1"/>
    <col min="6403" max="6403" width="11.42578125" style="155"/>
    <col min="6404" max="6404" width="25.42578125" style="155" customWidth="1"/>
    <col min="6405" max="6405" width="24.28515625" style="155" customWidth="1"/>
    <col min="6406" max="6413" width="11.42578125" style="155"/>
    <col min="6414" max="6414" width="23.7109375" style="155" customWidth="1"/>
    <col min="6415" max="6415" width="15.85546875" style="155" customWidth="1"/>
    <col min="6416" max="6416" width="4.7109375" style="155" customWidth="1"/>
    <col min="6417" max="6657" width="11.42578125" style="155"/>
    <col min="6658" max="6658" width="3.28515625" style="155" customWidth="1"/>
    <col min="6659" max="6659" width="11.42578125" style="155"/>
    <col min="6660" max="6660" width="25.42578125" style="155" customWidth="1"/>
    <col min="6661" max="6661" width="24.28515625" style="155" customWidth="1"/>
    <col min="6662" max="6669" width="11.42578125" style="155"/>
    <col min="6670" max="6670" width="23.7109375" style="155" customWidth="1"/>
    <col min="6671" max="6671" width="15.85546875" style="155" customWidth="1"/>
    <col min="6672" max="6672" width="4.7109375" style="155" customWidth="1"/>
    <col min="6673" max="6913" width="11.42578125" style="155"/>
    <col min="6914" max="6914" width="3.28515625" style="155" customWidth="1"/>
    <col min="6915" max="6915" width="11.42578125" style="155"/>
    <col min="6916" max="6916" width="25.42578125" style="155" customWidth="1"/>
    <col min="6917" max="6917" width="24.28515625" style="155" customWidth="1"/>
    <col min="6918" max="6925" width="11.42578125" style="155"/>
    <col min="6926" max="6926" width="23.7109375" style="155" customWidth="1"/>
    <col min="6927" max="6927" width="15.85546875" style="155" customWidth="1"/>
    <col min="6928" max="6928" width="4.7109375" style="155" customWidth="1"/>
    <col min="6929" max="7169" width="11.42578125" style="155"/>
    <col min="7170" max="7170" width="3.28515625" style="155" customWidth="1"/>
    <col min="7171" max="7171" width="11.42578125" style="155"/>
    <col min="7172" max="7172" width="25.42578125" style="155" customWidth="1"/>
    <col min="7173" max="7173" width="24.28515625" style="155" customWidth="1"/>
    <col min="7174" max="7181" width="11.42578125" style="155"/>
    <col min="7182" max="7182" width="23.7109375" style="155" customWidth="1"/>
    <col min="7183" max="7183" width="15.85546875" style="155" customWidth="1"/>
    <col min="7184" max="7184" width="4.7109375" style="155" customWidth="1"/>
    <col min="7185" max="7425" width="11.42578125" style="155"/>
    <col min="7426" max="7426" width="3.28515625" style="155" customWidth="1"/>
    <col min="7427" max="7427" width="11.42578125" style="155"/>
    <col min="7428" max="7428" width="25.42578125" style="155" customWidth="1"/>
    <col min="7429" max="7429" width="24.28515625" style="155" customWidth="1"/>
    <col min="7430" max="7437" width="11.42578125" style="155"/>
    <col min="7438" max="7438" width="23.7109375" style="155" customWidth="1"/>
    <col min="7439" max="7439" width="15.85546875" style="155" customWidth="1"/>
    <col min="7440" max="7440" width="4.7109375" style="155" customWidth="1"/>
    <col min="7441" max="7681" width="11.42578125" style="155"/>
    <col min="7682" max="7682" width="3.28515625" style="155" customWidth="1"/>
    <col min="7683" max="7683" width="11.42578125" style="155"/>
    <col min="7684" max="7684" width="25.42578125" style="155" customWidth="1"/>
    <col min="7685" max="7685" width="24.28515625" style="155" customWidth="1"/>
    <col min="7686" max="7693" width="11.42578125" style="155"/>
    <col min="7694" max="7694" width="23.7109375" style="155" customWidth="1"/>
    <col min="7695" max="7695" width="15.85546875" style="155" customWidth="1"/>
    <col min="7696" max="7696" width="4.7109375" style="155" customWidth="1"/>
    <col min="7697" max="7937" width="11.42578125" style="155"/>
    <col min="7938" max="7938" width="3.28515625" style="155" customWidth="1"/>
    <col min="7939" max="7939" width="11.42578125" style="155"/>
    <col min="7940" max="7940" width="25.42578125" style="155" customWidth="1"/>
    <col min="7941" max="7941" width="24.28515625" style="155" customWidth="1"/>
    <col min="7942" max="7949" width="11.42578125" style="155"/>
    <col min="7950" max="7950" width="23.7109375" style="155" customWidth="1"/>
    <col min="7951" max="7951" width="15.85546875" style="155" customWidth="1"/>
    <col min="7952" max="7952" width="4.7109375" style="155" customWidth="1"/>
    <col min="7953" max="8193" width="11.42578125" style="155"/>
    <col min="8194" max="8194" width="3.28515625" style="155" customWidth="1"/>
    <col min="8195" max="8195" width="11.42578125" style="155"/>
    <col min="8196" max="8196" width="25.42578125" style="155" customWidth="1"/>
    <col min="8197" max="8197" width="24.28515625" style="155" customWidth="1"/>
    <col min="8198" max="8205" width="11.42578125" style="155"/>
    <col min="8206" max="8206" width="23.7109375" style="155" customWidth="1"/>
    <col min="8207" max="8207" width="15.85546875" style="155" customWidth="1"/>
    <col min="8208" max="8208" width="4.7109375" style="155" customWidth="1"/>
    <col min="8209" max="8449" width="11.42578125" style="155"/>
    <col min="8450" max="8450" width="3.28515625" style="155" customWidth="1"/>
    <col min="8451" max="8451" width="11.42578125" style="155"/>
    <col min="8452" max="8452" width="25.42578125" style="155" customWidth="1"/>
    <col min="8453" max="8453" width="24.28515625" style="155" customWidth="1"/>
    <col min="8454" max="8461" width="11.42578125" style="155"/>
    <col min="8462" max="8462" width="23.7109375" style="155" customWidth="1"/>
    <col min="8463" max="8463" width="15.85546875" style="155" customWidth="1"/>
    <col min="8464" max="8464" width="4.7109375" style="155" customWidth="1"/>
    <col min="8465" max="8705" width="11.42578125" style="155"/>
    <col min="8706" max="8706" width="3.28515625" style="155" customWidth="1"/>
    <col min="8707" max="8707" width="11.42578125" style="155"/>
    <col min="8708" max="8708" width="25.42578125" style="155" customWidth="1"/>
    <col min="8709" max="8709" width="24.28515625" style="155" customWidth="1"/>
    <col min="8710" max="8717" width="11.42578125" style="155"/>
    <col min="8718" max="8718" width="23.7109375" style="155" customWidth="1"/>
    <col min="8719" max="8719" width="15.85546875" style="155" customWidth="1"/>
    <col min="8720" max="8720" width="4.7109375" style="155" customWidth="1"/>
    <col min="8721" max="8961" width="11.42578125" style="155"/>
    <col min="8962" max="8962" width="3.28515625" style="155" customWidth="1"/>
    <col min="8963" max="8963" width="11.42578125" style="155"/>
    <col min="8964" max="8964" width="25.42578125" style="155" customWidth="1"/>
    <col min="8965" max="8965" width="24.28515625" style="155" customWidth="1"/>
    <col min="8966" max="8973" width="11.42578125" style="155"/>
    <col min="8974" max="8974" width="23.7109375" style="155" customWidth="1"/>
    <col min="8975" max="8975" width="15.85546875" style="155" customWidth="1"/>
    <col min="8976" max="8976" width="4.7109375" style="155" customWidth="1"/>
    <col min="8977" max="9217" width="11.42578125" style="155"/>
    <col min="9218" max="9218" width="3.28515625" style="155" customWidth="1"/>
    <col min="9219" max="9219" width="11.42578125" style="155"/>
    <col min="9220" max="9220" width="25.42578125" style="155" customWidth="1"/>
    <col min="9221" max="9221" width="24.28515625" style="155" customWidth="1"/>
    <col min="9222" max="9229" width="11.42578125" style="155"/>
    <col min="9230" max="9230" width="23.7109375" style="155" customWidth="1"/>
    <col min="9231" max="9231" width="15.85546875" style="155" customWidth="1"/>
    <col min="9232" max="9232" width="4.7109375" style="155" customWidth="1"/>
    <col min="9233" max="9473" width="11.42578125" style="155"/>
    <col min="9474" max="9474" width="3.28515625" style="155" customWidth="1"/>
    <col min="9475" max="9475" width="11.42578125" style="155"/>
    <col min="9476" max="9476" width="25.42578125" style="155" customWidth="1"/>
    <col min="9477" max="9477" width="24.28515625" style="155" customWidth="1"/>
    <col min="9478" max="9485" width="11.42578125" style="155"/>
    <col min="9486" max="9486" width="23.7109375" style="155" customWidth="1"/>
    <col min="9487" max="9487" width="15.85546875" style="155" customWidth="1"/>
    <col min="9488" max="9488" width="4.7109375" style="155" customWidth="1"/>
    <col min="9489" max="9729" width="11.42578125" style="155"/>
    <col min="9730" max="9730" width="3.28515625" style="155" customWidth="1"/>
    <col min="9731" max="9731" width="11.42578125" style="155"/>
    <col min="9732" max="9732" width="25.42578125" style="155" customWidth="1"/>
    <col min="9733" max="9733" width="24.28515625" style="155" customWidth="1"/>
    <col min="9734" max="9741" width="11.42578125" style="155"/>
    <col min="9742" max="9742" width="23.7109375" style="155" customWidth="1"/>
    <col min="9743" max="9743" width="15.85546875" style="155" customWidth="1"/>
    <col min="9744" max="9744" width="4.7109375" style="155" customWidth="1"/>
    <col min="9745" max="9985" width="11.42578125" style="155"/>
    <col min="9986" max="9986" width="3.28515625" style="155" customWidth="1"/>
    <col min="9987" max="9987" width="11.42578125" style="155"/>
    <col min="9988" max="9988" width="25.42578125" style="155" customWidth="1"/>
    <col min="9989" max="9989" width="24.28515625" style="155" customWidth="1"/>
    <col min="9990" max="9997" width="11.42578125" style="155"/>
    <col min="9998" max="9998" width="23.7109375" style="155" customWidth="1"/>
    <col min="9999" max="9999" width="15.85546875" style="155" customWidth="1"/>
    <col min="10000" max="10000" width="4.7109375" style="155" customWidth="1"/>
    <col min="10001" max="10241" width="11.42578125" style="155"/>
    <col min="10242" max="10242" width="3.28515625" style="155" customWidth="1"/>
    <col min="10243" max="10243" width="11.42578125" style="155"/>
    <col min="10244" max="10244" width="25.42578125" style="155" customWidth="1"/>
    <col min="10245" max="10245" width="24.28515625" style="155" customWidth="1"/>
    <col min="10246" max="10253" width="11.42578125" style="155"/>
    <col min="10254" max="10254" width="23.7109375" style="155" customWidth="1"/>
    <col min="10255" max="10255" width="15.85546875" style="155" customWidth="1"/>
    <col min="10256" max="10256" width="4.7109375" style="155" customWidth="1"/>
    <col min="10257" max="10497" width="11.42578125" style="155"/>
    <col min="10498" max="10498" width="3.28515625" style="155" customWidth="1"/>
    <col min="10499" max="10499" width="11.42578125" style="155"/>
    <col min="10500" max="10500" width="25.42578125" style="155" customWidth="1"/>
    <col min="10501" max="10501" width="24.28515625" style="155" customWidth="1"/>
    <col min="10502" max="10509" width="11.42578125" style="155"/>
    <col min="10510" max="10510" width="23.7109375" style="155" customWidth="1"/>
    <col min="10511" max="10511" width="15.85546875" style="155" customWidth="1"/>
    <col min="10512" max="10512" width="4.7109375" style="155" customWidth="1"/>
    <col min="10513" max="10753" width="11.42578125" style="155"/>
    <col min="10754" max="10754" width="3.28515625" style="155" customWidth="1"/>
    <col min="10755" max="10755" width="11.42578125" style="155"/>
    <col min="10756" max="10756" width="25.42578125" style="155" customWidth="1"/>
    <col min="10757" max="10757" width="24.28515625" style="155" customWidth="1"/>
    <col min="10758" max="10765" width="11.42578125" style="155"/>
    <col min="10766" max="10766" width="23.7109375" style="155" customWidth="1"/>
    <col min="10767" max="10767" width="15.85546875" style="155" customWidth="1"/>
    <col min="10768" max="10768" width="4.7109375" style="155" customWidth="1"/>
    <col min="10769" max="11009" width="11.42578125" style="155"/>
    <col min="11010" max="11010" width="3.28515625" style="155" customWidth="1"/>
    <col min="11011" max="11011" width="11.42578125" style="155"/>
    <col min="11012" max="11012" width="25.42578125" style="155" customWidth="1"/>
    <col min="11013" max="11013" width="24.28515625" style="155" customWidth="1"/>
    <col min="11014" max="11021" width="11.42578125" style="155"/>
    <col min="11022" max="11022" width="23.7109375" style="155" customWidth="1"/>
    <col min="11023" max="11023" width="15.85546875" style="155" customWidth="1"/>
    <col min="11024" max="11024" width="4.7109375" style="155" customWidth="1"/>
    <col min="11025" max="11265" width="11.42578125" style="155"/>
    <col min="11266" max="11266" width="3.28515625" style="155" customWidth="1"/>
    <col min="11267" max="11267" width="11.42578125" style="155"/>
    <col min="11268" max="11268" width="25.42578125" style="155" customWidth="1"/>
    <col min="11269" max="11269" width="24.28515625" style="155" customWidth="1"/>
    <col min="11270" max="11277" width="11.42578125" style="155"/>
    <col min="11278" max="11278" width="23.7109375" style="155" customWidth="1"/>
    <col min="11279" max="11279" width="15.85546875" style="155" customWidth="1"/>
    <col min="11280" max="11280" width="4.7109375" style="155" customWidth="1"/>
    <col min="11281" max="11521" width="11.42578125" style="155"/>
    <col min="11522" max="11522" width="3.28515625" style="155" customWidth="1"/>
    <col min="11523" max="11523" width="11.42578125" style="155"/>
    <col min="11524" max="11524" width="25.42578125" style="155" customWidth="1"/>
    <col min="11525" max="11525" width="24.28515625" style="155" customWidth="1"/>
    <col min="11526" max="11533" width="11.42578125" style="155"/>
    <col min="11534" max="11534" width="23.7109375" style="155" customWidth="1"/>
    <col min="11535" max="11535" width="15.85546875" style="155" customWidth="1"/>
    <col min="11536" max="11536" width="4.7109375" style="155" customWidth="1"/>
    <col min="11537" max="11777" width="11.42578125" style="155"/>
    <col min="11778" max="11778" width="3.28515625" style="155" customWidth="1"/>
    <col min="11779" max="11779" width="11.42578125" style="155"/>
    <col min="11780" max="11780" width="25.42578125" style="155" customWidth="1"/>
    <col min="11781" max="11781" width="24.28515625" style="155" customWidth="1"/>
    <col min="11782" max="11789" width="11.42578125" style="155"/>
    <col min="11790" max="11790" width="23.7109375" style="155" customWidth="1"/>
    <col min="11791" max="11791" width="15.85546875" style="155" customWidth="1"/>
    <col min="11792" max="11792" width="4.7109375" style="155" customWidth="1"/>
    <col min="11793" max="12033" width="11.42578125" style="155"/>
    <col min="12034" max="12034" width="3.28515625" style="155" customWidth="1"/>
    <col min="12035" max="12035" width="11.42578125" style="155"/>
    <col min="12036" max="12036" width="25.42578125" style="155" customWidth="1"/>
    <col min="12037" max="12037" width="24.28515625" style="155" customWidth="1"/>
    <col min="12038" max="12045" width="11.42578125" style="155"/>
    <col min="12046" max="12046" width="23.7109375" style="155" customWidth="1"/>
    <col min="12047" max="12047" width="15.85546875" style="155" customWidth="1"/>
    <col min="12048" max="12048" width="4.7109375" style="155" customWidth="1"/>
    <col min="12049" max="12289" width="11.42578125" style="155"/>
    <col min="12290" max="12290" width="3.28515625" style="155" customWidth="1"/>
    <col min="12291" max="12291" width="11.42578125" style="155"/>
    <col min="12292" max="12292" width="25.42578125" style="155" customWidth="1"/>
    <col min="12293" max="12293" width="24.28515625" style="155" customWidth="1"/>
    <col min="12294" max="12301" width="11.42578125" style="155"/>
    <col min="12302" max="12302" width="23.7109375" style="155" customWidth="1"/>
    <col min="12303" max="12303" width="15.85546875" style="155" customWidth="1"/>
    <col min="12304" max="12304" width="4.7109375" style="155" customWidth="1"/>
    <col min="12305" max="12545" width="11.42578125" style="155"/>
    <col min="12546" max="12546" width="3.28515625" style="155" customWidth="1"/>
    <col min="12547" max="12547" width="11.42578125" style="155"/>
    <col min="12548" max="12548" width="25.42578125" style="155" customWidth="1"/>
    <col min="12549" max="12549" width="24.28515625" style="155" customWidth="1"/>
    <col min="12550" max="12557" width="11.42578125" style="155"/>
    <col min="12558" max="12558" width="23.7109375" style="155" customWidth="1"/>
    <col min="12559" max="12559" width="15.85546875" style="155" customWidth="1"/>
    <col min="12560" max="12560" width="4.7109375" style="155" customWidth="1"/>
    <col min="12561" max="12801" width="11.42578125" style="155"/>
    <col min="12802" max="12802" width="3.28515625" style="155" customWidth="1"/>
    <col min="12803" max="12803" width="11.42578125" style="155"/>
    <col min="12804" max="12804" width="25.42578125" style="155" customWidth="1"/>
    <col min="12805" max="12805" width="24.28515625" style="155" customWidth="1"/>
    <col min="12806" max="12813" width="11.42578125" style="155"/>
    <col min="12814" max="12814" width="23.7109375" style="155" customWidth="1"/>
    <col min="12815" max="12815" width="15.85546875" style="155" customWidth="1"/>
    <col min="12816" max="12816" width="4.7109375" style="155" customWidth="1"/>
    <col min="12817" max="13057" width="11.42578125" style="155"/>
    <col min="13058" max="13058" width="3.28515625" style="155" customWidth="1"/>
    <col min="13059" max="13059" width="11.42578125" style="155"/>
    <col min="13060" max="13060" width="25.42578125" style="155" customWidth="1"/>
    <col min="13061" max="13061" width="24.28515625" style="155" customWidth="1"/>
    <col min="13062" max="13069" width="11.42578125" style="155"/>
    <col min="13070" max="13070" width="23.7109375" style="155" customWidth="1"/>
    <col min="13071" max="13071" width="15.85546875" style="155" customWidth="1"/>
    <col min="13072" max="13072" width="4.7109375" style="155" customWidth="1"/>
    <col min="13073" max="13313" width="11.42578125" style="155"/>
    <col min="13314" max="13314" width="3.28515625" style="155" customWidth="1"/>
    <col min="13315" max="13315" width="11.42578125" style="155"/>
    <col min="13316" max="13316" width="25.42578125" style="155" customWidth="1"/>
    <col min="13317" max="13317" width="24.28515625" style="155" customWidth="1"/>
    <col min="13318" max="13325" width="11.42578125" style="155"/>
    <col min="13326" max="13326" width="23.7109375" style="155" customWidth="1"/>
    <col min="13327" max="13327" width="15.85546875" style="155" customWidth="1"/>
    <col min="13328" max="13328" width="4.7109375" style="155" customWidth="1"/>
    <col min="13329" max="13569" width="11.42578125" style="155"/>
    <col min="13570" max="13570" width="3.28515625" style="155" customWidth="1"/>
    <col min="13571" max="13571" width="11.42578125" style="155"/>
    <col min="13572" max="13572" width="25.42578125" style="155" customWidth="1"/>
    <col min="13573" max="13573" width="24.28515625" style="155" customWidth="1"/>
    <col min="13574" max="13581" width="11.42578125" style="155"/>
    <col min="13582" max="13582" width="23.7109375" style="155" customWidth="1"/>
    <col min="13583" max="13583" width="15.85546875" style="155" customWidth="1"/>
    <col min="13584" max="13584" width="4.7109375" style="155" customWidth="1"/>
    <col min="13585" max="13825" width="11.42578125" style="155"/>
    <col min="13826" max="13826" width="3.28515625" style="155" customWidth="1"/>
    <col min="13827" max="13827" width="11.42578125" style="155"/>
    <col min="13828" max="13828" width="25.42578125" style="155" customWidth="1"/>
    <col min="13829" max="13829" width="24.28515625" style="155" customWidth="1"/>
    <col min="13830" max="13837" width="11.42578125" style="155"/>
    <col min="13838" max="13838" width="23.7109375" style="155" customWidth="1"/>
    <col min="13839" max="13839" width="15.85546875" style="155" customWidth="1"/>
    <col min="13840" max="13840" width="4.7109375" style="155" customWidth="1"/>
    <col min="13841" max="14081" width="11.42578125" style="155"/>
    <col min="14082" max="14082" width="3.28515625" style="155" customWidth="1"/>
    <col min="14083" max="14083" width="11.42578125" style="155"/>
    <col min="14084" max="14084" width="25.42578125" style="155" customWidth="1"/>
    <col min="14085" max="14085" width="24.28515625" style="155" customWidth="1"/>
    <col min="14086" max="14093" width="11.42578125" style="155"/>
    <col min="14094" max="14094" width="23.7109375" style="155" customWidth="1"/>
    <col min="14095" max="14095" width="15.85546875" style="155" customWidth="1"/>
    <col min="14096" max="14096" width="4.7109375" style="155" customWidth="1"/>
    <col min="14097" max="14337" width="11.42578125" style="155"/>
    <col min="14338" max="14338" width="3.28515625" style="155" customWidth="1"/>
    <col min="14339" max="14339" width="11.42578125" style="155"/>
    <col min="14340" max="14340" width="25.42578125" style="155" customWidth="1"/>
    <col min="14341" max="14341" width="24.28515625" style="155" customWidth="1"/>
    <col min="14342" max="14349" width="11.42578125" style="155"/>
    <col min="14350" max="14350" width="23.7109375" style="155" customWidth="1"/>
    <col min="14351" max="14351" width="15.85546875" style="155" customWidth="1"/>
    <col min="14352" max="14352" width="4.7109375" style="155" customWidth="1"/>
    <col min="14353" max="14593" width="11.42578125" style="155"/>
    <col min="14594" max="14594" width="3.28515625" style="155" customWidth="1"/>
    <col min="14595" max="14595" width="11.42578125" style="155"/>
    <col min="14596" max="14596" width="25.42578125" style="155" customWidth="1"/>
    <col min="14597" max="14597" width="24.28515625" style="155" customWidth="1"/>
    <col min="14598" max="14605" width="11.42578125" style="155"/>
    <col min="14606" max="14606" width="23.7109375" style="155" customWidth="1"/>
    <col min="14607" max="14607" width="15.85546875" style="155" customWidth="1"/>
    <col min="14608" max="14608" width="4.7109375" style="155" customWidth="1"/>
    <col min="14609" max="14849" width="11.42578125" style="155"/>
    <col min="14850" max="14850" width="3.28515625" style="155" customWidth="1"/>
    <col min="14851" max="14851" width="11.42578125" style="155"/>
    <col min="14852" max="14852" width="25.42578125" style="155" customWidth="1"/>
    <col min="14853" max="14853" width="24.28515625" style="155" customWidth="1"/>
    <col min="14854" max="14861" width="11.42578125" style="155"/>
    <col min="14862" max="14862" width="23.7109375" style="155" customWidth="1"/>
    <col min="14863" max="14863" width="15.85546875" style="155" customWidth="1"/>
    <col min="14864" max="14864" width="4.7109375" style="155" customWidth="1"/>
    <col min="14865" max="15105" width="11.42578125" style="155"/>
    <col min="15106" max="15106" width="3.28515625" style="155" customWidth="1"/>
    <col min="15107" max="15107" width="11.42578125" style="155"/>
    <col min="15108" max="15108" width="25.42578125" style="155" customWidth="1"/>
    <col min="15109" max="15109" width="24.28515625" style="155" customWidth="1"/>
    <col min="15110" max="15117" width="11.42578125" style="155"/>
    <col min="15118" max="15118" width="23.7109375" style="155" customWidth="1"/>
    <col min="15119" max="15119" width="15.85546875" style="155" customWidth="1"/>
    <col min="15120" max="15120" width="4.7109375" style="155" customWidth="1"/>
    <col min="15121" max="15361" width="11.42578125" style="155"/>
    <col min="15362" max="15362" width="3.28515625" style="155" customWidth="1"/>
    <col min="15363" max="15363" width="11.42578125" style="155"/>
    <col min="15364" max="15364" width="25.42578125" style="155" customWidth="1"/>
    <col min="15365" max="15365" width="24.28515625" style="155" customWidth="1"/>
    <col min="15366" max="15373" width="11.42578125" style="155"/>
    <col min="15374" max="15374" width="23.7109375" style="155" customWidth="1"/>
    <col min="15375" max="15375" width="15.85546875" style="155" customWidth="1"/>
    <col min="15376" max="15376" width="4.7109375" style="155" customWidth="1"/>
    <col min="15377" max="15617" width="11.42578125" style="155"/>
    <col min="15618" max="15618" width="3.28515625" style="155" customWidth="1"/>
    <col min="15619" max="15619" width="11.42578125" style="155"/>
    <col min="15620" max="15620" width="25.42578125" style="155" customWidth="1"/>
    <col min="15621" max="15621" width="24.28515625" style="155" customWidth="1"/>
    <col min="15622" max="15629" width="11.42578125" style="155"/>
    <col min="15630" max="15630" width="23.7109375" style="155" customWidth="1"/>
    <col min="15631" max="15631" width="15.85546875" style="155" customWidth="1"/>
    <col min="15632" max="15632" width="4.7109375" style="155" customWidth="1"/>
    <col min="15633" max="15873" width="11.42578125" style="155"/>
    <col min="15874" max="15874" width="3.28515625" style="155" customWidth="1"/>
    <col min="15875" max="15875" width="11.42578125" style="155"/>
    <col min="15876" max="15876" width="25.42578125" style="155" customWidth="1"/>
    <col min="15877" max="15877" width="24.28515625" style="155" customWidth="1"/>
    <col min="15878" max="15885" width="11.42578125" style="155"/>
    <col min="15886" max="15886" width="23.7109375" style="155" customWidth="1"/>
    <col min="15887" max="15887" width="15.85546875" style="155" customWidth="1"/>
    <col min="15888" max="15888" width="4.7109375" style="155" customWidth="1"/>
    <col min="15889" max="16129" width="11.42578125" style="155"/>
    <col min="16130" max="16130" width="3.28515625" style="155" customWidth="1"/>
    <col min="16131" max="16131" width="11.42578125" style="155"/>
    <col min="16132" max="16132" width="25.42578125" style="155" customWidth="1"/>
    <col min="16133" max="16133" width="24.28515625" style="155" customWidth="1"/>
    <col min="16134" max="16141" width="11.42578125" style="155"/>
    <col min="16142" max="16142" width="23.7109375" style="155" customWidth="1"/>
    <col min="16143" max="16143" width="15.85546875" style="155" customWidth="1"/>
    <col min="16144" max="16144" width="4.7109375" style="155" customWidth="1"/>
    <col min="16145" max="16384" width="11.42578125" style="155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55"/>
      <c r="M2" s="555"/>
      <c r="N2" s="555"/>
      <c r="O2" s="555"/>
      <c r="P2" s="1"/>
      <c r="Q2" s="1"/>
      <c r="R2" s="1"/>
      <c r="S2" s="1"/>
      <c r="T2" s="7"/>
      <c r="U2" s="1"/>
      <c r="V2" s="1"/>
      <c r="W2" s="37"/>
      <c r="X2" s="1"/>
      <c r="Y2" s="142"/>
      <c r="Z2" s="142"/>
      <c r="AA2" s="142"/>
      <c r="AB2" s="143"/>
      <c r="AC2" s="143"/>
      <c r="AD2" s="143"/>
      <c r="AE2" s="143"/>
      <c r="AF2" s="143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55"/>
      <c r="M3" s="555"/>
      <c r="N3" s="555"/>
      <c r="O3" s="555"/>
      <c r="P3" s="1"/>
      <c r="Q3" s="1"/>
      <c r="R3" s="1"/>
      <c r="S3" s="1"/>
      <c r="T3" s="7"/>
      <c r="U3" s="1"/>
      <c r="V3" s="1"/>
      <c r="W3" s="37"/>
      <c r="X3" s="1"/>
      <c r="Y3" s="142"/>
      <c r="Z3" s="142"/>
      <c r="AA3" s="142"/>
      <c r="AB3" s="144"/>
      <c r="AC3" s="144"/>
      <c r="AD3" s="144"/>
      <c r="AE3" s="144"/>
      <c r="AF3" s="144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55"/>
      <c r="M4" s="555"/>
      <c r="N4" s="555"/>
      <c r="O4" s="555"/>
      <c r="P4" s="1"/>
      <c r="Q4" s="1"/>
      <c r="R4" s="1"/>
      <c r="S4" s="1"/>
      <c r="T4" s="7"/>
      <c r="U4" s="1"/>
      <c r="V4" s="1"/>
      <c r="W4" s="37"/>
      <c r="X4" s="1"/>
      <c r="Y4" s="145"/>
      <c r="Z4" s="145"/>
      <c r="AA4" s="145"/>
      <c r="AB4" s="144"/>
      <c r="AC4" s="144"/>
      <c r="AD4" s="144"/>
      <c r="AE4" s="144"/>
      <c r="AF4" s="144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610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56" t="s">
        <v>611</v>
      </c>
      <c r="O8" s="556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56" t="s">
        <v>148</v>
      </c>
      <c r="B9" s="556"/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146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6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6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161" t="s">
        <v>198</v>
      </c>
      <c r="C12" s="161" t="s">
        <v>0</v>
      </c>
      <c r="D12" s="161" t="s">
        <v>190</v>
      </c>
      <c r="E12" s="575" t="s">
        <v>194</v>
      </c>
      <c r="F12" s="576"/>
      <c r="G12" s="576"/>
      <c r="H12" s="576"/>
      <c r="I12" s="576"/>
      <c r="J12" s="576"/>
      <c r="K12" s="576"/>
      <c r="L12" s="576"/>
      <c r="M12" s="577"/>
      <c r="N12" s="161" t="s">
        <v>214</v>
      </c>
      <c r="O12" s="161" t="s">
        <v>215</v>
      </c>
    </row>
    <row r="13" spans="1:32" ht="18.75" x14ac:dyDescent="0.2">
      <c r="B13" s="369"/>
      <c r="C13" s="369"/>
      <c r="D13" s="369"/>
      <c r="E13" s="370" t="s">
        <v>67</v>
      </c>
      <c r="F13" s="370" t="s">
        <v>68</v>
      </c>
      <c r="G13" s="370" t="s">
        <v>201</v>
      </c>
      <c r="H13" s="370" t="s">
        <v>202</v>
      </c>
      <c r="I13" s="371" t="s">
        <v>203</v>
      </c>
      <c r="J13" s="372" t="s">
        <v>572</v>
      </c>
      <c r="K13" s="370" t="s">
        <v>573</v>
      </c>
      <c r="L13" s="373" t="s">
        <v>204</v>
      </c>
      <c r="M13" s="370" t="s">
        <v>154</v>
      </c>
      <c r="N13" s="369"/>
      <c r="O13" s="374"/>
    </row>
    <row r="14" spans="1:32" s="135" customFormat="1" ht="21" customHeight="1" x14ac:dyDescent="0.35">
      <c r="B14" s="375">
        <v>1</v>
      </c>
      <c r="C14" s="376" t="s">
        <v>276</v>
      </c>
      <c r="D14" s="377" t="s">
        <v>264</v>
      </c>
      <c r="E14" s="378"/>
      <c r="F14" s="379">
        <v>1</v>
      </c>
      <c r="G14" s="379">
        <v>4</v>
      </c>
      <c r="H14" s="379">
        <v>6</v>
      </c>
      <c r="I14" s="379">
        <v>1</v>
      </c>
      <c r="J14" s="379">
        <v>3</v>
      </c>
      <c r="K14" s="379"/>
      <c r="L14" s="379"/>
      <c r="M14" s="379"/>
      <c r="N14" s="380">
        <f t="shared" ref="N14:N82" si="0">SUM(E14:M14)</f>
        <v>15</v>
      </c>
      <c r="O14" s="381">
        <f t="shared" ref="O14:O82" si="1">COUNT(E14:M14)</f>
        <v>5</v>
      </c>
      <c r="R14" s="148"/>
    </row>
    <row r="15" spans="1:32" s="135" customFormat="1" ht="21" customHeight="1" x14ac:dyDescent="0.35">
      <c r="B15" s="156">
        <v>2</v>
      </c>
      <c r="C15" s="157" t="s">
        <v>79</v>
      </c>
      <c r="D15" s="150" t="s">
        <v>349</v>
      </c>
      <c r="E15" s="140">
        <v>3</v>
      </c>
      <c r="F15" s="140">
        <v>4</v>
      </c>
      <c r="G15" s="140">
        <v>2</v>
      </c>
      <c r="H15" s="140">
        <v>2</v>
      </c>
      <c r="I15" s="325"/>
      <c r="J15" s="328"/>
      <c r="K15" s="140"/>
      <c r="L15" s="138"/>
      <c r="M15" s="140"/>
      <c r="N15" s="151">
        <f t="shared" si="0"/>
        <v>11</v>
      </c>
      <c r="O15" s="140">
        <f t="shared" si="1"/>
        <v>4</v>
      </c>
      <c r="R15" s="148"/>
    </row>
    <row r="16" spans="1:32" s="135" customFormat="1" ht="21" customHeight="1" x14ac:dyDescent="0.35">
      <c r="B16" s="156">
        <v>9</v>
      </c>
      <c r="C16" s="157" t="s">
        <v>374</v>
      </c>
      <c r="D16" s="150" t="s">
        <v>382</v>
      </c>
      <c r="E16" s="140">
        <v>2</v>
      </c>
      <c r="F16" s="154"/>
      <c r="G16" s="140">
        <v>0</v>
      </c>
      <c r="H16" s="140">
        <v>4</v>
      </c>
      <c r="I16" s="325">
        <v>1</v>
      </c>
      <c r="J16" s="328">
        <v>3</v>
      </c>
      <c r="K16" s="140"/>
      <c r="L16" s="138"/>
      <c r="M16" s="140"/>
      <c r="N16" s="151">
        <f t="shared" si="0"/>
        <v>10</v>
      </c>
      <c r="O16" s="140">
        <f t="shared" si="1"/>
        <v>5</v>
      </c>
      <c r="R16" s="148"/>
    </row>
    <row r="17" spans="2:20" s="135" customFormat="1" ht="21" customHeight="1" x14ac:dyDescent="0.35">
      <c r="B17" s="156">
        <v>3</v>
      </c>
      <c r="C17" s="157" t="s">
        <v>146</v>
      </c>
      <c r="D17" s="150" t="s">
        <v>211</v>
      </c>
      <c r="E17" s="140">
        <v>2</v>
      </c>
      <c r="F17" s="154"/>
      <c r="G17" s="140">
        <v>3</v>
      </c>
      <c r="H17" s="140">
        <v>0</v>
      </c>
      <c r="I17" s="325">
        <v>3</v>
      </c>
      <c r="J17" s="328"/>
      <c r="K17" s="140"/>
      <c r="L17" s="138"/>
      <c r="M17" s="140"/>
      <c r="N17" s="151">
        <f t="shared" si="0"/>
        <v>8</v>
      </c>
      <c r="O17" s="140">
        <f t="shared" si="1"/>
        <v>4</v>
      </c>
      <c r="R17" s="148"/>
    </row>
    <row r="18" spans="2:20" s="135" customFormat="1" ht="21" customHeight="1" x14ac:dyDescent="0.35">
      <c r="B18" s="156">
        <v>5</v>
      </c>
      <c r="C18" s="157" t="s">
        <v>137</v>
      </c>
      <c r="D18" s="150" t="s">
        <v>354</v>
      </c>
      <c r="E18" s="154"/>
      <c r="F18" s="140">
        <v>5</v>
      </c>
      <c r="G18" s="140">
        <v>0</v>
      </c>
      <c r="H18" s="140">
        <v>2</v>
      </c>
      <c r="I18" s="325">
        <v>0</v>
      </c>
      <c r="J18" s="328">
        <v>1</v>
      </c>
      <c r="K18" s="140"/>
      <c r="L18" s="138"/>
      <c r="M18" s="140"/>
      <c r="N18" s="151">
        <f t="shared" si="0"/>
        <v>8</v>
      </c>
      <c r="O18" s="140">
        <f t="shared" si="1"/>
        <v>5</v>
      </c>
    </row>
    <row r="19" spans="2:20" s="135" customFormat="1" ht="21" customHeight="1" x14ac:dyDescent="0.35">
      <c r="B19" s="156">
        <v>4</v>
      </c>
      <c r="C19" s="139" t="s">
        <v>216</v>
      </c>
      <c r="D19" s="153" t="s">
        <v>350</v>
      </c>
      <c r="E19" s="138">
        <v>5</v>
      </c>
      <c r="F19" s="138">
        <v>2</v>
      </c>
      <c r="G19" s="140">
        <v>0</v>
      </c>
      <c r="H19" s="178"/>
      <c r="I19" s="326"/>
      <c r="J19" s="329"/>
      <c r="K19" s="138"/>
      <c r="L19" s="138"/>
      <c r="M19" s="138"/>
      <c r="N19" s="151">
        <f t="shared" si="0"/>
        <v>7</v>
      </c>
      <c r="O19" s="140">
        <f t="shared" si="1"/>
        <v>3</v>
      </c>
    </row>
    <row r="20" spans="2:20" s="135" customFormat="1" ht="21" customHeight="1" x14ac:dyDescent="0.35">
      <c r="B20" s="156">
        <v>6</v>
      </c>
      <c r="C20" s="157" t="s">
        <v>276</v>
      </c>
      <c r="D20" s="153" t="s">
        <v>262</v>
      </c>
      <c r="E20" s="178"/>
      <c r="F20" s="138">
        <v>1</v>
      </c>
      <c r="G20" s="140">
        <v>0</v>
      </c>
      <c r="H20" s="138">
        <v>4</v>
      </c>
      <c r="I20" s="326">
        <v>2</v>
      </c>
      <c r="J20" s="329">
        <v>2</v>
      </c>
      <c r="K20" s="138"/>
      <c r="L20" s="138"/>
      <c r="M20" s="138"/>
      <c r="N20" s="151">
        <f t="shared" si="0"/>
        <v>9</v>
      </c>
      <c r="O20" s="140">
        <f t="shared" si="1"/>
        <v>5</v>
      </c>
    </row>
    <row r="21" spans="2:20" s="135" customFormat="1" ht="21" customHeight="1" x14ac:dyDescent="0.35">
      <c r="B21" s="156"/>
      <c r="C21" s="157" t="s">
        <v>43</v>
      </c>
      <c r="D21" s="153" t="s">
        <v>605</v>
      </c>
      <c r="E21" s="178"/>
      <c r="F21" s="138">
        <v>0</v>
      </c>
      <c r="G21" s="140">
        <v>0</v>
      </c>
      <c r="H21" s="138">
        <v>0</v>
      </c>
      <c r="I21" s="326">
        <v>0</v>
      </c>
      <c r="J21" s="329">
        <v>1</v>
      </c>
      <c r="K21" s="138"/>
      <c r="L21" s="138"/>
      <c r="M21" s="138"/>
      <c r="N21" s="151">
        <f t="shared" si="0"/>
        <v>1</v>
      </c>
      <c r="O21" s="140">
        <f t="shared" si="1"/>
        <v>5</v>
      </c>
    </row>
    <row r="22" spans="2:20" s="135" customFormat="1" ht="21" customHeight="1" x14ac:dyDescent="0.35">
      <c r="B22" s="156"/>
      <c r="C22" s="157" t="s">
        <v>43</v>
      </c>
      <c r="D22" s="153" t="s">
        <v>356</v>
      </c>
      <c r="E22" s="178"/>
      <c r="F22" s="138">
        <v>0</v>
      </c>
      <c r="G22" s="140">
        <v>0</v>
      </c>
      <c r="H22" s="138">
        <v>0</v>
      </c>
      <c r="I22" s="326">
        <v>0</v>
      </c>
      <c r="J22" s="329">
        <v>1</v>
      </c>
      <c r="K22" s="138"/>
      <c r="L22" s="138"/>
      <c r="M22" s="138"/>
      <c r="N22" s="151">
        <f t="shared" si="0"/>
        <v>1</v>
      </c>
      <c r="O22" s="140">
        <f t="shared" si="1"/>
        <v>5</v>
      </c>
    </row>
    <row r="23" spans="2:20" s="135" customFormat="1" ht="21" customHeight="1" x14ac:dyDescent="0.35">
      <c r="B23" s="156"/>
      <c r="C23" s="157" t="s">
        <v>43</v>
      </c>
      <c r="D23" s="153" t="s">
        <v>604</v>
      </c>
      <c r="E23" s="178"/>
      <c r="F23" s="138">
        <v>0</v>
      </c>
      <c r="G23" s="140">
        <v>0</v>
      </c>
      <c r="H23" s="138">
        <v>0</v>
      </c>
      <c r="I23" s="326">
        <v>0</v>
      </c>
      <c r="J23" s="329">
        <v>1</v>
      </c>
      <c r="K23" s="138"/>
      <c r="L23" s="138"/>
      <c r="M23" s="138"/>
      <c r="N23" s="151">
        <f t="shared" si="0"/>
        <v>1</v>
      </c>
      <c r="O23" s="140">
        <f t="shared" si="1"/>
        <v>5</v>
      </c>
    </row>
    <row r="24" spans="2:20" s="135" customFormat="1" ht="21" customHeight="1" x14ac:dyDescent="0.35">
      <c r="B24" s="156">
        <v>7</v>
      </c>
      <c r="C24" s="157" t="s">
        <v>43</v>
      </c>
      <c r="D24" s="153" t="s">
        <v>356</v>
      </c>
      <c r="E24" s="138">
        <v>3</v>
      </c>
      <c r="F24" s="138">
        <v>0</v>
      </c>
      <c r="G24" s="140">
        <v>2</v>
      </c>
      <c r="H24" s="178"/>
      <c r="I24" s="326">
        <v>2</v>
      </c>
      <c r="J24" s="329"/>
      <c r="K24" s="138"/>
      <c r="L24" s="138"/>
      <c r="M24" s="138"/>
      <c r="N24" s="151">
        <f t="shared" si="0"/>
        <v>7</v>
      </c>
      <c r="O24" s="140">
        <f t="shared" si="1"/>
        <v>4</v>
      </c>
    </row>
    <row r="25" spans="2:20" s="135" customFormat="1" ht="21" customHeight="1" x14ac:dyDescent="0.35">
      <c r="B25" s="156">
        <v>8</v>
      </c>
      <c r="C25" s="157" t="s">
        <v>89</v>
      </c>
      <c r="D25" s="153" t="s">
        <v>287</v>
      </c>
      <c r="E25" s="196"/>
      <c r="F25" s="138">
        <v>1</v>
      </c>
      <c r="G25" s="140">
        <v>4</v>
      </c>
      <c r="H25" s="178"/>
      <c r="I25" s="326">
        <v>2</v>
      </c>
      <c r="J25" s="329">
        <v>0</v>
      </c>
      <c r="K25" s="138"/>
      <c r="L25" s="138"/>
      <c r="M25" s="138"/>
      <c r="N25" s="151">
        <f t="shared" si="0"/>
        <v>7</v>
      </c>
      <c r="O25" s="140">
        <f t="shared" si="1"/>
        <v>4</v>
      </c>
    </row>
    <row r="26" spans="2:20" s="135" customFormat="1" ht="21" customHeight="1" x14ac:dyDescent="0.35">
      <c r="B26" s="156">
        <v>14</v>
      </c>
      <c r="C26" s="157" t="s">
        <v>31</v>
      </c>
      <c r="D26" s="153" t="s">
        <v>363</v>
      </c>
      <c r="E26" s="138">
        <v>1</v>
      </c>
      <c r="F26" s="138">
        <v>1</v>
      </c>
      <c r="G26" s="140">
        <v>2</v>
      </c>
      <c r="H26" s="178"/>
      <c r="I26" s="326">
        <v>2</v>
      </c>
      <c r="J26" s="329">
        <v>1</v>
      </c>
      <c r="K26" s="138"/>
      <c r="L26" s="138"/>
      <c r="M26" s="138"/>
      <c r="N26" s="151">
        <f t="shared" si="0"/>
        <v>7</v>
      </c>
      <c r="O26" s="140">
        <f t="shared" si="1"/>
        <v>5</v>
      </c>
    </row>
    <row r="27" spans="2:20" s="135" customFormat="1" ht="21" customHeight="1" x14ac:dyDescent="0.35">
      <c r="B27" s="156">
        <v>10</v>
      </c>
      <c r="C27" s="157" t="s">
        <v>147</v>
      </c>
      <c r="D27" s="153" t="s">
        <v>351</v>
      </c>
      <c r="E27" s="138">
        <v>0</v>
      </c>
      <c r="F27" s="138">
        <v>3</v>
      </c>
      <c r="G27" s="140">
        <v>3</v>
      </c>
      <c r="H27" s="178"/>
      <c r="I27" s="326">
        <v>0</v>
      </c>
      <c r="J27" s="329"/>
      <c r="K27" s="138"/>
      <c r="L27" s="138"/>
      <c r="M27" s="138"/>
      <c r="N27" s="151">
        <f t="shared" si="0"/>
        <v>6</v>
      </c>
      <c r="O27" s="140">
        <f t="shared" si="1"/>
        <v>4</v>
      </c>
    </row>
    <row r="28" spans="2:20" s="135" customFormat="1" ht="21" customHeight="1" x14ac:dyDescent="0.35">
      <c r="B28" s="156">
        <v>11</v>
      </c>
      <c r="C28" s="157" t="s">
        <v>217</v>
      </c>
      <c r="D28" s="153" t="s">
        <v>352</v>
      </c>
      <c r="E28" s="138">
        <v>2</v>
      </c>
      <c r="F28" s="138">
        <v>3</v>
      </c>
      <c r="G28" s="154"/>
      <c r="H28" s="138">
        <v>1</v>
      </c>
      <c r="I28" s="326"/>
      <c r="J28" s="329"/>
      <c r="K28" s="138"/>
      <c r="L28" s="138"/>
      <c r="M28" s="138"/>
      <c r="N28" s="151">
        <f t="shared" si="0"/>
        <v>6</v>
      </c>
      <c r="O28" s="140">
        <f t="shared" si="1"/>
        <v>3</v>
      </c>
    </row>
    <row r="29" spans="2:20" s="135" customFormat="1" ht="21" customHeight="1" x14ac:dyDescent="0.35">
      <c r="B29" s="156"/>
      <c r="C29" s="157" t="s">
        <v>79</v>
      </c>
      <c r="D29" s="153" t="s">
        <v>221</v>
      </c>
      <c r="E29" s="138">
        <v>0</v>
      </c>
      <c r="F29" s="138">
        <v>0</v>
      </c>
      <c r="G29" s="154"/>
      <c r="H29" s="138">
        <v>0</v>
      </c>
      <c r="I29" s="326">
        <v>0</v>
      </c>
      <c r="J29" s="329">
        <v>1</v>
      </c>
      <c r="K29" s="138"/>
      <c r="L29" s="138"/>
      <c r="M29" s="138"/>
      <c r="N29" s="151"/>
      <c r="O29" s="140"/>
    </row>
    <row r="30" spans="2:20" s="135" customFormat="1" ht="21" customHeight="1" x14ac:dyDescent="0.35">
      <c r="B30" s="156">
        <v>12</v>
      </c>
      <c r="C30" s="157" t="s">
        <v>79</v>
      </c>
      <c r="D30" s="153" t="s">
        <v>265</v>
      </c>
      <c r="E30" s="138">
        <v>2</v>
      </c>
      <c r="F30" s="138">
        <v>0</v>
      </c>
      <c r="G30" s="140">
        <v>3</v>
      </c>
      <c r="H30" s="138">
        <v>1</v>
      </c>
      <c r="I30" s="326"/>
      <c r="J30" s="329"/>
      <c r="K30" s="138"/>
      <c r="L30" s="138"/>
      <c r="M30" s="138"/>
      <c r="N30" s="151">
        <f t="shared" si="0"/>
        <v>6</v>
      </c>
      <c r="O30" s="140">
        <f t="shared" si="1"/>
        <v>4</v>
      </c>
    </row>
    <row r="31" spans="2:20" s="135" customFormat="1" ht="21" customHeight="1" x14ac:dyDescent="0.35">
      <c r="B31" s="156">
        <v>13</v>
      </c>
      <c r="C31" s="157" t="s">
        <v>217</v>
      </c>
      <c r="D31" s="150" t="s">
        <v>353</v>
      </c>
      <c r="E31" s="140">
        <v>0</v>
      </c>
      <c r="F31" s="140">
        <v>4</v>
      </c>
      <c r="G31" s="154"/>
      <c r="H31" s="140">
        <v>2</v>
      </c>
      <c r="I31" s="325"/>
      <c r="J31" s="328"/>
      <c r="K31" s="140"/>
      <c r="L31" s="138"/>
      <c r="M31" s="140"/>
      <c r="N31" s="151">
        <f t="shared" si="0"/>
        <v>6</v>
      </c>
      <c r="O31" s="140">
        <f t="shared" si="1"/>
        <v>3</v>
      </c>
    </row>
    <row r="32" spans="2:20" s="135" customFormat="1" ht="21" customHeight="1" x14ac:dyDescent="0.35">
      <c r="B32" s="156">
        <v>15</v>
      </c>
      <c r="C32" s="139" t="s">
        <v>374</v>
      </c>
      <c r="D32" s="150" t="s">
        <v>375</v>
      </c>
      <c r="E32" s="140">
        <v>1</v>
      </c>
      <c r="F32" s="154"/>
      <c r="G32" s="140">
        <v>2</v>
      </c>
      <c r="H32" s="140">
        <v>3</v>
      </c>
      <c r="I32" s="325">
        <v>0</v>
      </c>
      <c r="J32" s="328">
        <v>0</v>
      </c>
      <c r="K32" s="140"/>
      <c r="L32" s="138"/>
      <c r="M32" s="140"/>
      <c r="N32" s="151">
        <f t="shared" si="0"/>
        <v>6</v>
      </c>
      <c r="O32" s="140">
        <f t="shared" si="1"/>
        <v>5</v>
      </c>
      <c r="T32" s="158"/>
    </row>
    <row r="33" spans="2:20" s="135" customFormat="1" ht="21" customHeight="1" x14ac:dyDescent="0.35">
      <c r="B33" s="156">
        <v>16</v>
      </c>
      <c r="C33" s="139" t="s">
        <v>43</v>
      </c>
      <c r="D33" s="150" t="s">
        <v>355</v>
      </c>
      <c r="E33" s="140">
        <v>3</v>
      </c>
      <c r="F33" s="140">
        <v>2</v>
      </c>
      <c r="G33" s="140">
        <v>0</v>
      </c>
      <c r="H33" s="154"/>
      <c r="I33" s="325">
        <v>0</v>
      </c>
      <c r="J33" s="328"/>
      <c r="K33" s="140"/>
      <c r="L33" s="138"/>
      <c r="M33" s="140"/>
      <c r="N33" s="151">
        <f t="shared" si="0"/>
        <v>5</v>
      </c>
      <c r="O33" s="140">
        <f t="shared" si="1"/>
        <v>4</v>
      </c>
      <c r="T33" s="158"/>
    </row>
    <row r="34" spans="2:20" s="135" customFormat="1" ht="21" customHeight="1" x14ac:dyDescent="0.35">
      <c r="B34" s="156">
        <v>17</v>
      </c>
      <c r="C34" s="139" t="s">
        <v>79</v>
      </c>
      <c r="D34" s="150" t="s">
        <v>220</v>
      </c>
      <c r="E34" s="140">
        <v>0</v>
      </c>
      <c r="F34" s="140">
        <v>0</v>
      </c>
      <c r="G34" s="140">
        <v>2</v>
      </c>
      <c r="H34" s="140">
        <v>3</v>
      </c>
      <c r="I34" s="325"/>
      <c r="J34" s="328"/>
      <c r="K34" s="140"/>
      <c r="L34" s="138"/>
      <c r="M34" s="140"/>
      <c r="N34" s="151">
        <f t="shared" si="0"/>
        <v>5</v>
      </c>
      <c r="O34" s="140">
        <f t="shared" si="1"/>
        <v>4</v>
      </c>
      <c r="T34" s="158"/>
    </row>
    <row r="35" spans="2:20" s="135" customFormat="1" ht="21" customHeight="1" x14ac:dyDescent="0.35">
      <c r="B35" s="156">
        <v>18</v>
      </c>
      <c r="C35" s="139" t="s">
        <v>32</v>
      </c>
      <c r="D35" s="150" t="s">
        <v>357</v>
      </c>
      <c r="E35" s="140">
        <v>0</v>
      </c>
      <c r="F35" s="140">
        <v>3</v>
      </c>
      <c r="G35" s="140">
        <v>1</v>
      </c>
      <c r="H35" s="140">
        <v>1</v>
      </c>
      <c r="I35" s="325"/>
      <c r="J35" s="328"/>
      <c r="K35" s="140"/>
      <c r="L35" s="138"/>
      <c r="M35" s="140"/>
      <c r="N35" s="151">
        <f t="shared" si="0"/>
        <v>5</v>
      </c>
      <c r="O35" s="140">
        <f t="shared" si="1"/>
        <v>4</v>
      </c>
      <c r="T35" s="158"/>
    </row>
    <row r="36" spans="2:20" s="135" customFormat="1" ht="21" customHeight="1" x14ac:dyDescent="0.35">
      <c r="B36" s="156">
        <v>19</v>
      </c>
      <c r="C36" s="139" t="s">
        <v>133</v>
      </c>
      <c r="D36" s="150" t="s">
        <v>379</v>
      </c>
      <c r="E36" s="154"/>
      <c r="F36" s="140">
        <v>0</v>
      </c>
      <c r="G36" s="140">
        <v>3</v>
      </c>
      <c r="H36" s="140">
        <v>1</v>
      </c>
      <c r="I36" s="325">
        <v>1</v>
      </c>
      <c r="J36" s="328"/>
      <c r="K36" s="140"/>
      <c r="L36" s="138"/>
      <c r="M36" s="140"/>
      <c r="N36" s="151">
        <f t="shared" si="0"/>
        <v>5</v>
      </c>
      <c r="O36" s="140">
        <f t="shared" si="1"/>
        <v>4</v>
      </c>
      <c r="T36" s="158"/>
    </row>
    <row r="37" spans="2:20" s="135" customFormat="1" ht="21" customHeight="1" x14ac:dyDescent="0.35">
      <c r="B37" s="156">
        <v>20</v>
      </c>
      <c r="C37" s="137" t="s">
        <v>94</v>
      </c>
      <c r="D37" s="150" t="s">
        <v>358</v>
      </c>
      <c r="E37" s="140">
        <v>4</v>
      </c>
      <c r="F37" s="140">
        <v>0</v>
      </c>
      <c r="G37" s="154"/>
      <c r="H37" s="154"/>
      <c r="I37" s="325">
        <v>1</v>
      </c>
      <c r="J37" s="328"/>
      <c r="K37" s="140"/>
      <c r="L37" s="138"/>
      <c r="M37" s="140"/>
      <c r="N37" s="151">
        <f t="shared" si="0"/>
        <v>5</v>
      </c>
      <c r="O37" s="140">
        <f t="shared" si="1"/>
        <v>3</v>
      </c>
      <c r="T37" s="158"/>
    </row>
    <row r="38" spans="2:20" s="135" customFormat="1" ht="21" customHeight="1" x14ac:dyDescent="0.35">
      <c r="B38" s="156">
        <v>21</v>
      </c>
      <c r="C38" s="139" t="s">
        <v>125</v>
      </c>
      <c r="D38" s="150" t="s">
        <v>367</v>
      </c>
      <c r="E38" s="140">
        <v>3</v>
      </c>
      <c r="F38" s="140">
        <v>0</v>
      </c>
      <c r="G38" s="154"/>
      <c r="H38" s="154"/>
      <c r="I38" s="325">
        <v>2</v>
      </c>
      <c r="J38" s="328"/>
      <c r="K38" s="140"/>
      <c r="L38" s="138"/>
      <c r="M38" s="140"/>
      <c r="N38" s="151">
        <f t="shared" si="0"/>
        <v>5</v>
      </c>
      <c r="O38" s="140">
        <f t="shared" si="1"/>
        <v>3</v>
      </c>
      <c r="T38" s="158"/>
    </row>
    <row r="39" spans="2:20" s="135" customFormat="1" ht="21" customHeight="1" x14ac:dyDescent="0.35">
      <c r="B39" s="156">
        <v>30</v>
      </c>
      <c r="C39" s="139" t="s">
        <v>146</v>
      </c>
      <c r="D39" s="150" t="s">
        <v>389</v>
      </c>
      <c r="E39" s="140">
        <v>0</v>
      </c>
      <c r="F39" s="154"/>
      <c r="G39" s="140">
        <v>2</v>
      </c>
      <c r="H39" s="140">
        <v>0</v>
      </c>
      <c r="I39" s="325">
        <v>2</v>
      </c>
      <c r="J39" s="328">
        <v>1</v>
      </c>
      <c r="K39" s="140"/>
      <c r="L39" s="138"/>
      <c r="M39" s="140"/>
      <c r="N39" s="151">
        <f t="shared" si="0"/>
        <v>5</v>
      </c>
      <c r="O39" s="140">
        <f t="shared" si="1"/>
        <v>5</v>
      </c>
      <c r="T39" s="158"/>
    </row>
    <row r="40" spans="2:20" s="135" customFormat="1" ht="21" customHeight="1" x14ac:dyDescent="0.35">
      <c r="B40" s="156">
        <v>55</v>
      </c>
      <c r="C40" s="139" t="s">
        <v>258</v>
      </c>
      <c r="D40" s="150" t="s">
        <v>411</v>
      </c>
      <c r="E40" s="154"/>
      <c r="F40" s="140">
        <v>0</v>
      </c>
      <c r="G40" s="140">
        <v>0</v>
      </c>
      <c r="H40" s="140">
        <v>2</v>
      </c>
      <c r="I40" s="325">
        <v>1</v>
      </c>
      <c r="J40" s="328">
        <v>2</v>
      </c>
      <c r="K40" s="140"/>
      <c r="L40" s="138"/>
      <c r="M40" s="140"/>
      <c r="N40" s="151">
        <f t="shared" si="0"/>
        <v>5</v>
      </c>
      <c r="O40" s="140">
        <f t="shared" si="1"/>
        <v>5</v>
      </c>
      <c r="T40" s="158"/>
    </row>
    <row r="41" spans="2:20" s="135" customFormat="1" ht="21" customHeight="1" x14ac:dyDescent="0.35">
      <c r="B41" s="156">
        <v>22</v>
      </c>
      <c r="C41" s="139" t="s">
        <v>359</v>
      </c>
      <c r="D41" s="150" t="s">
        <v>360</v>
      </c>
      <c r="E41" s="140">
        <v>4</v>
      </c>
      <c r="F41" s="140">
        <v>0</v>
      </c>
      <c r="G41" s="154"/>
      <c r="H41" s="140">
        <v>0</v>
      </c>
      <c r="I41" s="325">
        <v>0</v>
      </c>
      <c r="J41" s="328">
        <v>0</v>
      </c>
      <c r="K41" s="140"/>
      <c r="L41" s="138"/>
      <c r="M41" s="140"/>
      <c r="N41" s="151">
        <f t="shared" si="0"/>
        <v>4</v>
      </c>
      <c r="O41" s="140">
        <f t="shared" si="1"/>
        <v>5</v>
      </c>
      <c r="T41" s="158"/>
    </row>
    <row r="42" spans="2:20" s="135" customFormat="1" ht="21" customHeight="1" x14ac:dyDescent="0.35">
      <c r="B42" s="156">
        <v>23</v>
      </c>
      <c r="C42" s="157" t="s">
        <v>213</v>
      </c>
      <c r="D42" s="150" t="s">
        <v>361</v>
      </c>
      <c r="E42" s="140">
        <v>2</v>
      </c>
      <c r="F42" s="140">
        <v>2</v>
      </c>
      <c r="G42" s="140">
        <v>0</v>
      </c>
      <c r="H42" s="154"/>
      <c r="I42" s="325"/>
      <c r="J42" s="328"/>
      <c r="K42" s="140"/>
      <c r="L42" s="138"/>
      <c r="M42" s="140"/>
      <c r="N42" s="151">
        <f t="shared" si="0"/>
        <v>4</v>
      </c>
      <c r="O42" s="140">
        <f t="shared" si="1"/>
        <v>3</v>
      </c>
      <c r="T42" s="158"/>
    </row>
    <row r="43" spans="2:20" s="135" customFormat="1" ht="21" customHeight="1" x14ac:dyDescent="0.35">
      <c r="B43" s="156">
        <v>24</v>
      </c>
      <c r="C43" s="157" t="s">
        <v>216</v>
      </c>
      <c r="D43" s="150" t="s">
        <v>362</v>
      </c>
      <c r="E43" s="140">
        <v>3</v>
      </c>
      <c r="F43" s="140">
        <v>1</v>
      </c>
      <c r="G43" s="140">
        <v>0</v>
      </c>
      <c r="H43" s="154"/>
      <c r="I43" s="325"/>
      <c r="J43" s="328"/>
      <c r="K43" s="140"/>
      <c r="L43" s="138"/>
      <c r="M43" s="140"/>
      <c r="N43" s="151">
        <f t="shared" si="0"/>
        <v>4</v>
      </c>
      <c r="O43" s="140">
        <f t="shared" si="1"/>
        <v>3</v>
      </c>
      <c r="T43" s="158"/>
    </row>
    <row r="44" spans="2:20" s="135" customFormat="1" ht="21" customHeight="1" x14ac:dyDescent="0.35">
      <c r="B44" s="156">
        <v>25</v>
      </c>
      <c r="C44" s="139" t="s">
        <v>20</v>
      </c>
      <c r="D44" s="150" t="s">
        <v>255</v>
      </c>
      <c r="E44" s="154"/>
      <c r="F44" s="140">
        <v>0</v>
      </c>
      <c r="G44" s="140">
        <v>2</v>
      </c>
      <c r="H44" s="140">
        <v>2</v>
      </c>
      <c r="I44" s="325">
        <v>0</v>
      </c>
      <c r="J44" s="328"/>
      <c r="K44" s="140"/>
      <c r="L44" s="138"/>
      <c r="M44" s="140"/>
      <c r="N44" s="151">
        <f t="shared" si="0"/>
        <v>4</v>
      </c>
      <c r="O44" s="140">
        <f t="shared" si="1"/>
        <v>4</v>
      </c>
      <c r="T44" s="158"/>
    </row>
    <row r="45" spans="2:20" s="135" customFormat="1" ht="21" customHeight="1" x14ac:dyDescent="0.35">
      <c r="B45" s="156">
        <v>26</v>
      </c>
      <c r="C45" s="157" t="s">
        <v>79</v>
      </c>
      <c r="D45" s="150" t="s">
        <v>364</v>
      </c>
      <c r="E45" s="140">
        <v>1</v>
      </c>
      <c r="F45" s="140">
        <v>0</v>
      </c>
      <c r="G45" s="140">
        <v>1</v>
      </c>
      <c r="H45" s="140">
        <v>2</v>
      </c>
      <c r="I45" s="325"/>
      <c r="J45" s="328"/>
      <c r="K45" s="140"/>
      <c r="L45" s="138"/>
      <c r="M45" s="140"/>
      <c r="N45" s="151">
        <f t="shared" si="0"/>
        <v>4</v>
      </c>
      <c r="O45" s="140">
        <f t="shared" si="1"/>
        <v>4</v>
      </c>
      <c r="T45" s="158"/>
    </row>
    <row r="46" spans="2:20" s="135" customFormat="1" ht="21" customHeight="1" x14ac:dyDescent="0.35">
      <c r="B46" s="156">
        <v>27</v>
      </c>
      <c r="C46" s="157" t="s">
        <v>225</v>
      </c>
      <c r="D46" s="150" t="s">
        <v>365</v>
      </c>
      <c r="E46" s="140">
        <v>2</v>
      </c>
      <c r="F46" s="154"/>
      <c r="G46" s="140">
        <v>1</v>
      </c>
      <c r="H46" s="140">
        <v>1</v>
      </c>
      <c r="I46" s="325">
        <v>0</v>
      </c>
      <c r="J46" s="328"/>
      <c r="K46" s="140"/>
      <c r="L46" s="138"/>
      <c r="M46" s="140"/>
      <c r="N46" s="151">
        <f t="shared" si="0"/>
        <v>4</v>
      </c>
      <c r="O46" s="140">
        <f t="shared" si="1"/>
        <v>4</v>
      </c>
      <c r="T46" s="158"/>
    </row>
    <row r="47" spans="2:20" s="135" customFormat="1" ht="21" customHeight="1" x14ac:dyDescent="0.35">
      <c r="B47" s="156">
        <v>28</v>
      </c>
      <c r="C47" s="157" t="s">
        <v>32</v>
      </c>
      <c r="D47" s="150" t="s">
        <v>366</v>
      </c>
      <c r="E47" s="140">
        <v>0</v>
      </c>
      <c r="F47" s="140">
        <v>1</v>
      </c>
      <c r="G47" s="140">
        <v>0</v>
      </c>
      <c r="H47" s="140">
        <v>3</v>
      </c>
      <c r="I47" s="325"/>
      <c r="J47" s="328"/>
      <c r="K47" s="140"/>
      <c r="L47" s="138"/>
      <c r="M47" s="140"/>
      <c r="N47" s="151">
        <f t="shared" si="0"/>
        <v>4</v>
      </c>
      <c r="O47" s="140">
        <f t="shared" si="1"/>
        <v>4</v>
      </c>
      <c r="T47" s="158"/>
    </row>
    <row r="48" spans="2:20" s="135" customFormat="1" ht="21" customHeight="1" x14ac:dyDescent="0.35">
      <c r="B48" s="156">
        <v>29</v>
      </c>
      <c r="C48" s="157" t="s">
        <v>258</v>
      </c>
      <c r="D48" s="150" t="s">
        <v>260</v>
      </c>
      <c r="E48" s="154"/>
      <c r="F48" s="140">
        <v>0</v>
      </c>
      <c r="G48" s="140">
        <v>0</v>
      </c>
      <c r="H48" s="140">
        <v>3</v>
      </c>
      <c r="I48" s="325">
        <v>1</v>
      </c>
      <c r="J48" s="328">
        <v>0</v>
      </c>
      <c r="K48" s="140"/>
      <c r="L48" s="138"/>
      <c r="M48" s="140"/>
      <c r="N48" s="151">
        <f t="shared" si="0"/>
        <v>4</v>
      </c>
      <c r="O48" s="140">
        <f t="shared" si="1"/>
        <v>5</v>
      </c>
      <c r="T48" s="158"/>
    </row>
    <row r="49" spans="2:20" s="135" customFormat="1" ht="21" customHeight="1" x14ac:dyDescent="0.35">
      <c r="B49" s="156">
        <v>31</v>
      </c>
      <c r="C49" s="139" t="s">
        <v>274</v>
      </c>
      <c r="D49" s="150" t="s">
        <v>275</v>
      </c>
      <c r="E49" s="154"/>
      <c r="F49" s="140">
        <v>2</v>
      </c>
      <c r="G49" s="140">
        <v>1</v>
      </c>
      <c r="H49" s="164"/>
      <c r="I49" s="325">
        <v>1</v>
      </c>
      <c r="J49" s="328"/>
      <c r="K49" s="140"/>
      <c r="L49" s="138"/>
      <c r="M49" s="140"/>
      <c r="N49" s="151">
        <f t="shared" si="0"/>
        <v>4</v>
      </c>
      <c r="O49" s="140">
        <f t="shared" si="1"/>
        <v>3</v>
      </c>
      <c r="T49" s="158"/>
    </row>
    <row r="50" spans="2:20" s="135" customFormat="1" ht="21" customHeight="1" x14ac:dyDescent="0.35">
      <c r="B50" s="156">
        <v>32</v>
      </c>
      <c r="C50" s="139" t="s">
        <v>129</v>
      </c>
      <c r="D50" s="150" t="s">
        <v>479</v>
      </c>
      <c r="E50" s="197"/>
      <c r="F50" s="154"/>
      <c r="G50" s="140">
        <v>1</v>
      </c>
      <c r="H50" s="140">
        <v>2</v>
      </c>
      <c r="I50" s="325">
        <v>1</v>
      </c>
      <c r="J50" s="328">
        <v>0</v>
      </c>
      <c r="K50" s="140"/>
      <c r="L50" s="138"/>
      <c r="M50" s="140"/>
      <c r="N50" s="151">
        <f t="shared" si="0"/>
        <v>4</v>
      </c>
      <c r="O50" s="140">
        <f t="shared" si="1"/>
        <v>4</v>
      </c>
      <c r="T50" s="158"/>
    </row>
    <row r="51" spans="2:20" s="135" customFormat="1" ht="21" customHeight="1" x14ac:dyDescent="0.35">
      <c r="B51" s="156">
        <v>33</v>
      </c>
      <c r="C51" s="139" t="s">
        <v>129</v>
      </c>
      <c r="D51" s="150" t="s">
        <v>478</v>
      </c>
      <c r="E51" s="197"/>
      <c r="F51" s="154"/>
      <c r="G51" s="140">
        <v>1</v>
      </c>
      <c r="H51" s="140">
        <v>1</v>
      </c>
      <c r="I51" s="325">
        <v>2</v>
      </c>
      <c r="J51" s="328">
        <v>0</v>
      </c>
      <c r="K51" s="140"/>
      <c r="L51" s="138"/>
      <c r="M51" s="140"/>
      <c r="N51" s="151">
        <f t="shared" si="0"/>
        <v>4</v>
      </c>
      <c r="O51" s="140">
        <f t="shared" si="1"/>
        <v>4</v>
      </c>
      <c r="T51" s="158"/>
    </row>
    <row r="52" spans="2:20" s="135" customFormat="1" ht="21" customHeight="1" x14ac:dyDescent="0.35">
      <c r="B52" s="156">
        <v>34</v>
      </c>
      <c r="C52" s="139" t="s">
        <v>374</v>
      </c>
      <c r="D52" s="150" t="s">
        <v>399</v>
      </c>
      <c r="E52" s="140">
        <v>1</v>
      </c>
      <c r="F52" s="154"/>
      <c r="G52" s="140">
        <v>1</v>
      </c>
      <c r="H52" s="140">
        <v>1</v>
      </c>
      <c r="I52" s="325">
        <v>1</v>
      </c>
      <c r="J52" s="328">
        <v>0</v>
      </c>
      <c r="K52" s="140"/>
      <c r="L52" s="138"/>
      <c r="M52" s="140"/>
      <c r="N52" s="151">
        <f t="shared" si="0"/>
        <v>4</v>
      </c>
      <c r="O52" s="140">
        <f t="shared" si="1"/>
        <v>5</v>
      </c>
      <c r="T52" s="158"/>
    </row>
    <row r="53" spans="2:20" s="135" customFormat="1" ht="21" customHeight="1" x14ac:dyDescent="0.35">
      <c r="B53" s="156">
        <v>41</v>
      </c>
      <c r="C53" s="139" t="s">
        <v>146</v>
      </c>
      <c r="D53" s="150" t="s">
        <v>301</v>
      </c>
      <c r="E53" s="140">
        <v>0</v>
      </c>
      <c r="F53" s="154"/>
      <c r="G53" s="140">
        <v>3</v>
      </c>
      <c r="H53" s="140">
        <v>0</v>
      </c>
      <c r="I53" s="325">
        <v>0</v>
      </c>
      <c r="J53" s="328">
        <v>1</v>
      </c>
      <c r="K53" s="140"/>
      <c r="L53" s="138"/>
      <c r="M53" s="140"/>
      <c r="N53" s="151">
        <f t="shared" si="0"/>
        <v>4</v>
      </c>
      <c r="O53" s="140">
        <f t="shared" si="1"/>
        <v>5</v>
      </c>
      <c r="T53" s="158"/>
    </row>
    <row r="54" spans="2:20" s="135" customFormat="1" ht="21" customHeight="1" x14ac:dyDescent="0.35">
      <c r="B54" s="156">
        <v>61</v>
      </c>
      <c r="C54" s="139" t="s">
        <v>125</v>
      </c>
      <c r="D54" s="150" t="s">
        <v>229</v>
      </c>
      <c r="E54" s="140">
        <v>1</v>
      </c>
      <c r="F54" s="140">
        <v>0</v>
      </c>
      <c r="G54" s="154"/>
      <c r="H54" s="164">
        <v>2</v>
      </c>
      <c r="I54" s="325">
        <v>1</v>
      </c>
      <c r="J54" s="328"/>
      <c r="K54" s="140"/>
      <c r="L54" s="138"/>
      <c r="M54" s="140"/>
      <c r="N54" s="151">
        <f t="shared" si="0"/>
        <v>4</v>
      </c>
      <c r="O54" s="140">
        <f t="shared" si="1"/>
        <v>4</v>
      </c>
      <c r="T54" s="158"/>
    </row>
    <row r="55" spans="2:20" s="135" customFormat="1" ht="21" customHeight="1" x14ac:dyDescent="0.35">
      <c r="B55" s="156">
        <v>84</v>
      </c>
      <c r="C55" s="139" t="s">
        <v>274</v>
      </c>
      <c r="D55" s="150" t="s">
        <v>405</v>
      </c>
      <c r="E55" s="154"/>
      <c r="F55" s="140">
        <v>1</v>
      </c>
      <c r="G55" s="140">
        <v>1</v>
      </c>
      <c r="H55" s="164"/>
      <c r="I55" s="325">
        <v>2</v>
      </c>
      <c r="J55" s="328"/>
      <c r="K55" s="140"/>
      <c r="L55" s="138"/>
      <c r="M55" s="140"/>
      <c r="N55" s="151">
        <f t="shared" si="0"/>
        <v>4</v>
      </c>
      <c r="O55" s="140">
        <f t="shared" si="1"/>
        <v>3</v>
      </c>
      <c r="T55" s="158"/>
    </row>
    <row r="56" spans="2:20" s="135" customFormat="1" ht="21" customHeight="1" x14ac:dyDescent="0.35">
      <c r="B56" s="156">
        <v>86</v>
      </c>
      <c r="C56" s="139" t="s">
        <v>139</v>
      </c>
      <c r="D56" s="150" t="s">
        <v>407</v>
      </c>
      <c r="E56" s="197"/>
      <c r="F56" s="140">
        <v>1</v>
      </c>
      <c r="G56" s="140">
        <v>1</v>
      </c>
      <c r="H56" s="154"/>
      <c r="I56" s="325">
        <v>1</v>
      </c>
      <c r="J56" s="328">
        <v>1</v>
      </c>
      <c r="K56" s="140"/>
      <c r="L56" s="138"/>
      <c r="M56" s="140"/>
      <c r="N56" s="151">
        <f t="shared" si="0"/>
        <v>4</v>
      </c>
      <c r="O56" s="140">
        <f t="shared" si="1"/>
        <v>4</v>
      </c>
      <c r="T56" s="158"/>
    </row>
    <row r="57" spans="2:20" s="135" customFormat="1" ht="21" customHeight="1" x14ac:dyDescent="0.35">
      <c r="B57" s="156">
        <v>147</v>
      </c>
      <c r="C57" s="139" t="s">
        <v>125</v>
      </c>
      <c r="D57" s="150" t="s">
        <v>542</v>
      </c>
      <c r="E57" s="140">
        <v>0</v>
      </c>
      <c r="F57" s="140">
        <v>0</v>
      </c>
      <c r="G57" s="154"/>
      <c r="H57" s="164">
        <v>1</v>
      </c>
      <c r="I57" s="325">
        <v>3</v>
      </c>
      <c r="J57" s="328"/>
      <c r="K57" s="140"/>
      <c r="L57" s="138"/>
      <c r="M57" s="140"/>
      <c r="N57" s="151">
        <f t="shared" si="0"/>
        <v>4</v>
      </c>
      <c r="O57" s="140">
        <f t="shared" si="1"/>
        <v>4</v>
      </c>
      <c r="T57" s="158"/>
    </row>
    <row r="58" spans="2:20" s="135" customFormat="1" ht="21" customHeight="1" x14ac:dyDescent="0.35">
      <c r="B58" s="156">
        <v>35</v>
      </c>
      <c r="C58" s="139" t="s">
        <v>94</v>
      </c>
      <c r="D58" s="150" t="s">
        <v>368</v>
      </c>
      <c r="E58" s="140">
        <v>2</v>
      </c>
      <c r="F58" s="140">
        <v>1</v>
      </c>
      <c r="G58" s="154"/>
      <c r="H58" s="154"/>
      <c r="I58" s="325">
        <v>0</v>
      </c>
      <c r="J58" s="328"/>
      <c r="K58" s="140"/>
      <c r="L58" s="138"/>
      <c r="M58" s="140"/>
      <c r="N58" s="151">
        <f t="shared" si="0"/>
        <v>3</v>
      </c>
      <c r="O58" s="140">
        <f t="shared" si="1"/>
        <v>3</v>
      </c>
      <c r="T58" s="158"/>
    </row>
    <row r="59" spans="2:20" s="135" customFormat="1" ht="21" customHeight="1" x14ac:dyDescent="0.35">
      <c r="B59" s="156">
        <v>36</v>
      </c>
      <c r="C59" s="139" t="s">
        <v>82</v>
      </c>
      <c r="D59" s="150" t="s">
        <v>369</v>
      </c>
      <c r="E59" s="140">
        <v>2</v>
      </c>
      <c r="F59" s="140">
        <v>1</v>
      </c>
      <c r="G59" s="154"/>
      <c r="H59" s="140">
        <v>0</v>
      </c>
      <c r="I59" s="325">
        <v>0</v>
      </c>
      <c r="J59" s="328"/>
      <c r="K59" s="140"/>
      <c r="L59" s="138"/>
      <c r="M59" s="140"/>
      <c r="N59" s="151">
        <f t="shared" si="0"/>
        <v>3</v>
      </c>
      <c r="O59" s="140">
        <f t="shared" si="1"/>
        <v>4</v>
      </c>
      <c r="T59" s="158"/>
    </row>
    <row r="60" spans="2:20" s="135" customFormat="1" ht="21" customHeight="1" x14ac:dyDescent="0.35">
      <c r="B60" s="156">
        <v>37</v>
      </c>
      <c r="C60" s="139" t="s">
        <v>147</v>
      </c>
      <c r="D60" s="150" t="s">
        <v>529</v>
      </c>
      <c r="E60" s="140">
        <v>0</v>
      </c>
      <c r="F60" s="140">
        <v>0</v>
      </c>
      <c r="G60" s="140">
        <v>0</v>
      </c>
      <c r="H60" s="154"/>
      <c r="I60" s="325">
        <v>3</v>
      </c>
      <c r="J60" s="328"/>
      <c r="K60" s="140"/>
      <c r="L60" s="138"/>
      <c r="M60" s="140"/>
      <c r="N60" s="151">
        <f t="shared" si="0"/>
        <v>3</v>
      </c>
      <c r="O60" s="140">
        <f t="shared" si="1"/>
        <v>4</v>
      </c>
      <c r="T60" s="158"/>
    </row>
    <row r="61" spans="2:20" s="135" customFormat="1" ht="21" customHeight="1" x14ac:dyDescent="0.35">
      <c r="B61" s="156">
        <v>38</v>
      </c>
      <c r="C61" s="139" t="s">
        <v>147</v>
      </c>
      <c r="D61" s="150" t="s">
        <v>218</v>
      </c>
      <c r="E61" s="140">
        <v>2</v>
      </c>
      <c r="F61" s="140">
        <v>1</v>
      </c>
      <c r="G61" s="140">
        <v>0</v>
      </c>
      <c r="H61" s="154"/>
      <c r="I61" s="325">
        <v>0</v>
      </c>
      <c r="J61" s="328"/>
      <c r="K61" s="140"/>
      <c r="L61" s="138"/>
      <c r="M61" s="140"/>
      <c r="N61" s="151">
        <f t="shared" si="0"/>
        <v>3</v>
      </c>
      <c r="O61" s="140">
        <f t="shared" si="1"/>
        <v>4</v>
      </c>
      <c r="T61" s="158"/>
    </row>
    <row r="62" spans="2:20" s="135" customFormat="1" ht="21" customHeight="1" x14ac:dyDescent="0.35">
      <c r="B62" s="156">
        <v>39</v>
      </c>
      <c r="C62" s="139" t="s">
        <v>359</v>
      </c>
      <c r="D62" s="150" t="s">
        <v>224</v>
      </c>
      <c r="E62" s="140">
        <v>2</v>
      </c>
      <c r="F62" s="140">
        <v>1</v>
      </c>
      <c r="G62" s="154"/>
      <c r="H62" s="140">
        <v>0</v>
      </c>
      <c r="I62" s="325">
        <v>0</v>
      </c>
      <c r="J62" s="328">
        <v>0</v>
      </c>
      <c r="K62" s="140"/>
      <c r="L62" s="138"/>
      <c r="M62" s="140"/>
      <c r="N62" s="151">
        <f t="shared" si="0"/>
        <v>3</v>
      </c>
      <c r="O62" s="140">
        <f t="shared" si="1"/>
        <v>5</v>
      </c>
      <c r="T62" s="158"/>
    </row>
    <row r="63" spans="2:20" s="135" customFormat="1" ht="21" customHeight="1" x14ac:dyDescent="0.35">
      <c r="B63" s="156">
        <v>40</v>
      </c>
      <c r="C63" s="139" t="s">
        <v>86</v>
      </c>
      <c r="D63" s="150" t="s">
        <v>370</v>
      </c>
      <c r="E63" s="140">
        <v>0</v>
      </c>
      <c r="F63" s="140">
        <v>2</v>
      </c>
      <c r="G63" s="140">
        <v>1</v>
      </c>
      <c r="H63" s="154"/>
      <c r="I63" s="325"/>
      <c r="J63" s="328"/>
      <c r="K63" s="140"/>
      <c r="L63" s="138"/>
      <c r="M63" s="140"/>
      <c r="N63" s="151">
        <f t="shared" si="0"/>
        <v>3</v>
      </c>
      <c r="O63" s="140">
        <f t="shared" si="1"/>
        <v>3</v>
      </c>
      <c r="T63" s="158"/>
    </row>
    <row r="64" spans="2:20" s="135" customFormat="1" ht="21" customHeight="1" x14ac:dyDescent="0.35">
      <c r="B64" s="156">
        <v>42</v>
      </c>
      <c r="C64" s="139" t="s">
        <v>140</v>
      </c>
      <c r="D64" s="150" t="s">
        <v>371</v>
      </c>
      <c r="E64" s="140">
        <v>0</v>
      </c>
      <c r="F64" s="140">
        <v>0</v>
      </c>
      <c r="G64" s="140">
        <v>3</v>
      </c>
      <c r="H64" s="140">
        <v>0</v>
      </c>
      <c r="I64" s="382"/>
      <c r="J64" s="328">
        <v>0</v>
      </c>
      <c r="K64" s="140"/>
      <c r="L64" s="138"/>
      <c r="M64" s="140"/>
      <c r="N64" s="151">
        <f t="shared" si="0"/>
        <v>3</v>
      </c>
      <c r="O64" s="140">
        <f t="shared" si="1"/>
        <v>5</v>
      </c>
      <c r="T64" s="158"/>
    </row>
    <row r="65" spans="2:20" s="135" customFormat="1" ht="21" customHeight="1" x14ac:dyDescent="0.35">
      <c r="B65" s="156">
        <v>43</v>
      </c>
      <c r="C65" s="139" t="s">
        <v>140</v>
      </c>
      <c r="D65" s="150" t="s">
        <v>372</v>
      </c>
      <c r="E65" s="140">
        <v>0</v>
      </c>
      <c r="F65" s="140">
        <v>1</v>
      </c>
      <c r="G65" s="140">
        <v>2</v>
      </c>
      <c r="H65" s="140">
        <v>0</v>
      </c>
      <c r="I65" s="382"/>
      <c r="J65" s="328">
        <v>0</v>
      </c>
      <c r="K65" s="140"/>
      <c r="L65" s="138"/>
      <c r="M65" s="140"/>
      <c r="N65" s="151">
        <f t="shared" si="0"/>
        <v>3</v>
      </c>
      <c r="O65" s="140">
        <f t="shared" si="1"/>
        <v>5</v>
      </c>
      <c r="T65" s="158"/>
    </row>
    <row r="66" spans="2:20" s="135" customFormat="1" ht="21" customHeight="1" x14ac:dyDescent="0.35">
      <c r="B66" s="156">
        <v>44</v>
      </c>
      <c r="C66" s="139" t="s">
        <v>213</v>
      </c>
      <c r="D66" s="150" t="s">
        <v>373</v>
      </c>
      <c r="E66" s="140">
        <v>0</v>
      </c>
      <c r="F66" s="140">
        <v>2</v>
      </c>
      <c r="G66" s="140">
        <v>1</v>
      </c>
      <c r="H66" s="154"/>
      <c r="I66" s="325"/>
      <c r="J66" s="328"/>
      <c r="K66" s="140"/>
      <c r="L66" s="138"/>
      <c r="M66" s="140"/>
      <c r="N66" s="151">
        <f t="shared" si="0"/>
        <v>3</v>
      </c>
      <c r="O66" s="140">
        <f t="shared" si="1"/>
        <v>3</v>
      </c>
      <c r="T66" s="158"/>
    </row>
    <row r="67" spans="2:20" s="135" customFormat="1" ht="21" customHeight="1" x14ac:dyDescent="0.35">
      <c r="B67" s="156">
        <v>45</v>
      </c>
      <c r="C67" s="139" t="s">
        <v>230</v>
      </c>
      <c r="D67" s="150" t="s">
        <v>376</v>
      </c>
      <c r="E67" s="140">
        <v>1</v>
      </c>
      <c r="F67" s="140">
        <v>1</v>
      </c>
      <c r="G67" s="140">
        <v>1</v>
      </c>
      <c r="H67" s="140">
        <v>0</v>
      </c>
      <c r="I67" s="325"/>
      <c r="J67" s="328"/>
      <c r="K67" s="140"/>
      <c r="L67" s="138"/>
      <c r="M67" s="140"/>
      <c r="N67" s="151">
        <f t="shared" si="0"/>
        <v>3</v>
      </c>
      <c r="O67" s="140">
        <f t="shared" si="1"/>
        <v>4</v>
      </c>
      <c r="T67" s="158"/>
    </row>
    <row r="68" spans="2:20" s="135" customFormat="1" ht="21" customHeight="1" x14ac:dyDescent="0.35">
      <c r="B68" s="156">
        <v>46</v>
      </c>
      <c r="C68" s="139" t="s">
        <v>43</v>
      </c>
      <c r="D68" s="150" t="s">
        <v>279</v>
      </c>
      <c r="E68" s="140">
        <v>0</v>
      </c>
      <c r="F68" s="140">
        <v>0</v>
      </c>
      <c r="G68" s="140">
        <v>3</v>
      </c>
      <c r="H68" s="154"/>
      <c r="I68" s="325">
        <v>0</v>
      </c>
      <c r="J68" s="328"/>
      <c r="K68" s="140"/>
      <c r="L68" s="138"/>
      <c r="M68" s="140"/>
      <c r="N68" s="151">
        <f t="shared" si="0"/>
        <v>3</v>
      </c>
      <c r="O68" s="140">
        <f t="shared" si="1"/>
        <v>4</v>
      </c>
      <c r="T68" s="158"/>
    </row>
    <row r="69" spans="2:20" s="135" customFormat="1" ht="21" customHeight="1" x14ac:dyDescent="0.35">
      <c r="B69" s="156">
        <v>47</v>
      </c>
      <c r="C69" s="139" t="s">
        <v>43</v>
      </c>
      <c r="D69" s="150" t="s">
        <v>377</v>
      </c>
      <c r="E69" s="140">
        <v>0</v>
      </c>
      <c r="F69" s="140">
        <v>1</v>
      </c>
      <c r="G69" s="140">
        <v>2</v>
      </c>
      <c r="H69" s="154"/>
      <c r="I69" s="325">
        <v>0</v>
      </c>
      <c r="J69" s="328"/>
      <c r="K69" s="140"/>
      <c r="L69" s="138"/>
      <c r="M69" s="140"/>
      <c r="N69" s="151">
        <f t="shared" si="0"/>
        <v>3</v>
      </c>
      <c r="O69" s="140">
        <f t="shared" si="1"/>
        <v>4</v>
      </c>
      <c r="T69" s="158"/>
    </row>
    <row r="70" spans="2:20" s="135" customFormat="1" ht="21" customHeight="1" x14ac:dyDescent="0.35">
      <c r="B70" s="156">
        <v>48</v>
      </c>
      <c r="C70" s="139" t="s">
        <v>85</v>
      </c>
      <c r="D70" s="150" t="s">
        <v>378</v>
      </c>
      <c r="E70" s="197"/>
      <c r="F70" s="140">
        <v>2</v>
      </c>
      <c r="G70" s="140">
        <v>1</v>
      </c>
      <c r="H70" s="154"/>
      <c r="I70" s="325"/>
      <c r="J70" s="328"/>
      <c r="K70" s="140"/>
      <c r="L70" s="138"/>
      <c r="M70" s="140"/>
      <c r="N70" s="151">
        <f t="shared" si="0"/>
        <v>3</v>
      </c>
      <c r="O70" s="140">
        <f t="shared" si="1"/>
        <v>2</v>
      </c>
      <c r="T70" s="158"/>
    </row>
    <row r="71" spans="2:20" s="135" customFormat="1" ht="21" customHeight="1" x14ac:dyDescent="0.35">
      <c r="B71" s="156">
        <v>49</v>
      </c>
      <c r="C71" s="139" t="s">
        <v>20</v>
      </c>
      <c r="D71" s="150" t="s">
        <v>380</v>
      </c>
      <c r="E71" s="154"/>
      <c r="F71" s="140">
        <v>2</v>
      </c>
      <c r="G71" s="140">
        <v>0</v>
      </c>
      <c r="H71" s="140">
        <v>1</v>
      </c>
      <c r="I71" s="325">
        <v>0</v>
      </c>
      <c r="J71" s="328"/>
      <c r="K71" s="140"/>
      <c r="L71" s="138"/>
      <c r="M71" s="140"/>
      <c r="N71" s="151">
        <f t="shared" si="0"/>
        <v>3</v>
      </c>
      <c r="O71" s="140">
        <f t="shared" si="1"/>
        <v>4</v>
      </c>
      <c r="T71" s="158"/>
    </row>
    <row r="72" spans="2:20" s="135" customFormat="1" ht="21" customHeight="1" x14ac:dyDescent="0.35">
      <c r="B72" s="156"/>
      <c r="C72" s="139" t="s">
        <v>276</v>
      </c>
      <c r="D72" s="150" t="s">
        <v>606</v>
      </c>
      <c r="E72" s="154"/>
      <c r="F72" s="140">
        <v>0</v>
      </c>
      <c r="G72" s="140">
        <v>0</v>
      </c>
      <c r="H72" s="140">
        <v>0</v>
      </c>
      <c r="I72" s="325">
        <v>0</v>
      </c>
      <c r="J72" s="328">
        <v>1</v>
      </c>
      <c r="K72" s="140"/>
      <c r="L72" s="138"/>
      <c r="M72" s="140"/>
      <c r="N72" s="151">
        <f t="shared" si="0"/>
        <v>1</v>
      </c>
      <c r="O72" s="140">
        <f t="shared" si="1"/>
        <v>5</v>
      </c>
      <c r="T72" s="158"/>
    </row>
    <row r="73" spans="2:20" s="135" customFormat="1" ht="21" customHeight="1" x14ac:dyDescent="0.35">
      <c r="B73" s="156">
        <v>50</v>
      </c>
      <c r="C73" s="139" t="s">
        <v>276</v>
      </c>
      <c r="D73" s="150" t="s">
        <v>267</v>
      </c>
      <c r="E73" s="154"/>
      <c r="F73" s="140">
        <v>0</v>
      </c>
      <c r="G73" s="140">
        <v>0</v>
      </c>
      <c r="H73" s="140">
        <v>3</v>
      </c>
      <c r="I73" s="325">
        <v>0</v>
      </c>
      <c r="J73" s="328">
        <v>1</v>
      </c>
      <c r="K73" s="140"/>
      <c r="L73" s="138"/>
      <c r="M73" s="140"/>
      <c r="N73" s="151">
        <f t="shared" si="0"/>
        <v>4</v>
      </c>
      <c r="O73" s="140">
        <f t="shared" si="1"/>
        <v>5</v>
      </c>
      <c r="T73" s="158"/>
    </row>
    <row r="74" spans="2:20" s="135" customFormat="1" ht="21" customHeight="1" x14ac:dyDescent="0.35">
      <c r="B74" s="156">
        <v>51</v>
      </c>
      <c r="C74" s="139" t="s">
        <v>230</v>
      </c>
      <c r="D74" s="150" t="s">
        <v>273</v>
      </c>
      <c r="E74" s="140">
        <v>0</v>
      </c>
      <c r="F74" s="140">
        <v>2</v>
      </c>
      <c r="G74" s="140">
        <v>0</v>
      </c>
      <c r="H74" s="140">
        <v>1</v>
      </c>
      <c r="I74" s="325"/>
      <c r="J74" s="330"/>
      <c r="K74" s="140"/>
      <c r="L74" s="138"/>
      <c r="M74" s="140"/>
      <c r="N74" s="151">
        <f t="shared" si="0"/>
        <v>3</v>
      </c>
      <c r="O74" s="140">
        <f t="shared" si="1"/>
        <v>4</v>
      </c>
      <c r="T74" s="158"/>
    </row>
    <row r="75" spans="2:20" s="135" customFormat="1" ht="21" customHeight="1" x14ac:dyDescent="0.35">
      <c r="B75" s="156">
        <v>52</v>
      </c>
      <c r="C75" s="139" t="s">
        <v>213</v>
      </c>
      <c r="D75" s="150" t="s">
        <v>249</v>
      </c>
      <c r="E75" s="140">
        <v>0</v>
      </c>
      <c r="F75" s="140">
        <v>1</v>
      </c>
      <c r="G75" s="140">
        <v>1</v>
      </c>
      <c r="H75" s="140">
        <v>1</v>
      </c>
      <c r="I75" s="325"/>
      <c r="J75" s="328"/>
      <c r="K75" s="140"/>
      <c r="L75" s="138"/>
      <c r="M75" s="140"/>
      <c r="N75" s="151">
        <f t="shared" si="0"/>
        <v>3</v>
      </c>
      <c r="O75" s="140">
        <f t="shared" si="1"/>
        <v>4</v>
      </c>
      <c r="T75" s="158"/>
    </row>
    <row r="76" spans="2:20" s="135" customFormat="1" ht="21" customHeight="1" x14ac:dyDescent="0.35">
      <c r="B76" s="156">
        <v>53</v>
      </c>
      <c r="C76" s="139" t="s">
        <v>374</v>
      </c>
      <c r="D76" s="150" t="s">
        <v>398</v>
      </c>
      <c r="E76" s="140">
        <v>1</v>
      </c>
      <c r="F76" s="154"/>
      <c r="G76" s="140">
        <v>1</v>
      </c>
      <c r="H76" s="140">
        <v>1</v>
      </c>
      <c r="I76" s="325">
        <v>0</v>
      </c>
      <c r="J76" s="328">
        <v>0</v>
      </c>
      <c r="K76" s="140"/>
      <c r="L76" s="138"/>
      <c r="M76" s="140"/>
      <c r="N76" s="151">
        <f t="shared" si="0"/>
        <v>3</v>
      </c>
      <c r="O76" s="140">
        <f t="shared" si="1"/>
        <v>5</v>
      </c>
      <c r="T76" s="158"/>
    </row>
    <row r="77" spans="2:20" s="135" customFormat="1" ht="21" customHeight="1" x14ac:dyDescent="0.35">
      <c r="B77" s="156">
        <v>54</v>
      </c>
      <c r="C77" s="139" t="s">
        <v>20</v>
      </c>
      <c r="D77" s="150" t="s">
        <v>410</v>
      </c>
      <c r="E77" s="154"/>
      <c r="F77" s="140">
        <v>0</v>
      </c>
      <c r="G77" s="140">
        <v>0</v>
      </c>
      <c r="H77" s="140">
        <v>2</v>
      </c>
      <c r="I77" s="325">
        <v>1</v>
      </c>
      <c r="J77" s="328"/>
      <c r="K77" s="140"/>
      <c r="L77" s="138"/>
      <c r="M77" s="140"/>
      <c r="N77" s="151">
        <f t="shared" si="0"/>
        <v>3</v>
      </c>
      <c r="O77" s="140">
        <f t="shared" si="1"/>
        <v>4</v>
      </c>
      <c r="T77" s="158"/>
    </row>
    <row r="78" spans="2:20" s="135" customFormat="1" ht="21" customHeight="1" x14ac:dyDescent="0.35">
      <c r="B78" s="156">
        <v>56</v>
      </c>
      <c r="C78" s="139" t="s">
        <v>258</v>
      </c>
      <c r="D78" s="150" t="s">
        <v>412</v>
      </c>
      <c r="E78" s="154"/>
      <c r="F78" s="140">
        <v>0</v>
      </c>
      <c r="G78" s="140">
        <v>0</v>
      </c>
      <c r="H78" s="140">
        <v>2</v>
      </c>
      <c r="I78" s="325">
        <v>1</v>
      </c>
      <c r="J78" s="328">
        <v>0</v>
      </c>
      <c r="K78" s="140"/>
      <c r="L78" s="138"/>
      <c r="M78" s="140"/>
      <c r="N78" s="151">
        <f t="shared" si="0"/>
        <v>3</v>
      </c>
      <c r="O78" s="140">
        <f t="shared" si="1"/>
        <v>5</v>
      </c>
      <c r="T78" s="158"/>
    </row>
    <row r="79" spans="2:20" s="135" customFormat="1" ht="21" customHeight="1" x14ac:dyDescent="0.35">
      <c r="B79" s="156">
        <v>57</v>
      </c>
      <c r="C79" s="139" t="s">
        <v>133</v>
      </c>
      <c r="D79" s="150" t="s">
        <v>464</v>
      </c>
      <c r="E79" s="154"/>
      <c r="F79" s="140">
        <v>0</v>
      </c>
      <c r="G79" s="140">
        <v>1</v>
      </c>
      <c r="H79" s="140">
        <v>2</v>
      </c>
      <c r="I79" s="325">
        <v>0</v>
      </c>
      <c r="J79" s="328"/>
      <c r="K79" s="140"/>
      <c r="L79" s="138"/>
      <c r="M79" s="140"/>
      <c r="N79" s="151">
        <f t="shared" si="0"/>
        <v>3</v>
      </c>
      <c r="O79" s="140">
        <f t="shared" si="1"/>
        <v>4</v>
      </c>
      <c r="T79" s="158"/>
    </row>
    <row r="80" spans="2:20" s="135" customFormat="1" ht="21" customHeight="1" x14ac:dyDescent="0.35">
      <c r="B80" s="156">
        <v>58</v>
      </c>
      <c r="C80" s="139" t="s">
        <v>258</v>
      </c>
      <c r="D80" s="150" t="s">
        <v>480</v>
      </c>
      <c r="E80" s="154"/>
      <c r="F80" s="140">
        <v>0</v>
      </c>
      <c r="G80" s="140">
        <v>0</v>
      </c>
      <c r="H80" s="140">
        <v>1</v>
      </c>
      <c r="I80" s="325">
        <v>2</v>
      </c>
      <c r="J80" s="328">
        <v>0</v>
      </c>
      <c r="K80" s="140"/>
      <c r="L80" s="138"/>
      <c r="M80" s="140"/>
      <c r="N80" s="151">
        <f t="shared" si="0"/>
        <v>3</v>
      </c>
      <c r="O80" s="140">
        <f t="shared" si="1"/>
        <v>5</v>
      </c>
      <c r="T80" s="158"/>
    </row>
    <row r="81" spans="2:20" s="135" customFormat="1" ht="21" customHeight="1" x14ac:dyDescent="0.35">
      <c r="B81" s="156">
        <v>59</v>
      </c>
      <c r="C81" s="139" t="s">
        <v>27</v>
      </c>
      <c r="D81" s="150" t="s">
        <v>496</v>
      </c>
      <c r="E81" s="197"/>
      <c r="F81" s="140">
        <v>0</v>
      </c>
      <c r="G81" s="154"/>
      <c r="H81" s="140">
        <v>2</v>
      </c>
      <c r="I81" s="325">
        <v>1</v>
      </c>
      <c r="J81" s="328"/>
      <c r="K81" s="140"/>
      <c r="L81" s="138"/>
      <c r="M81" s="140"/>
      <c r="N81" s="151">
        <f t="shared" si="0"/>
        <v>3</v>
      </c>
      <c r="O81" s="140">
        <f t="shared" si="1"/>
        <v>3</v>
      </c>
      <c r="T81" s="158"/>
    </row>
    <row r="82" spans="2:20" s="135" customFormat="1" ht="21" customHeight="1" x14ac:dyDescent="0.35">
      <c r="B82" s="156">
        <v>60</v>
      </c>
      <c r="C82" s="139" t="s">
        <v>43</v>
      </c>
      <c r="D82" s="150" t="s">
        <v>447</v>
      </c>
      <c r="E82" s="140">
        <v>0</v>
      </c>
      <c r="F82" s="140">
        <v>0</v>
      </c>
      <c r="G82" s="140">
        <v>1</v>
      </c>
      <c r="H82" s="154"/>
      <c r="I82" s="325">
        <v>2</v>
      </c>
      <c r="J82" s="328"/>
      <c r="K82" s="140"/>
      <c r="L82" s="138"/>
      <c r="M82" s="140"/>
      <c r="N82" s="151">
        <f t="shared" si="0"/>
        <v>3</v>
      </c>
      <c r="O82" s="140">
        <f t="shared" si="1"/>
        <v>4</v>
      </c>
      <c r="T82" s="158"/>
    </row>
    <row r="83" spans="2:20" s="135" customFormat="1" ht="21" customHeight="1" x14ac:dyDescent="0.35">
      <c r="B83" s="156">
        <v>67</v>
      </c>
      <c r="C83" s="139" t="s">
        <v>31</v>
      </c>
      <c r="D83" s="150" t="s">
        <v>387</v>
      </c>
      <c r="E83" s="140">
        <v>0</v>
      </c>
      <c r="F83" s="140">
        <v>2</v>
      </c>
      <c r="G83" s="140">
        <v>0</v>
      </c>
      <c r="H83" s="154"/>
      <c r="I83" s="325">
        <v>0</v>
      </c>
      <c r="J83" s="328">
        <v>1</v>
      </c>
      <c r="K83" s="140"/>
      <c r="L83" s="138"/>
      <c r="M83" s="140"/>
      <c r="N83" s="151">
        <f t="shared" ref="N83:N146" si="2">SUM(E83:M83)</f>
        <v>3</v>
      </c>
      <c r="O83" s="140">
        <f t="shared" ref="O83:O146" si="3">COUNT(E83:M83)</f>
        <v>5</v>
      </c>
      <c r="T83" s="158"/>
    </row>
    <row r="84" spans="2:20" s="135" customFormat="1" ht="21" customHeight="1" x14ac:dyDescent="0.35">
      <c r="B84" s="156">
        <v>104</v>
      </c>
      <c r="C84" s="139" t="s">
        <v>274</v>
      </c>
      <c r="D84" s="150" t="s">
        <v>460</v>
      </c>
      <c r="E84" s="154"/>
      <c r="F84" s="140">
        <v>1</v>
      </c>
      <c r="G84" s="140">
        <v>0</v>
      </c>
      <c r="H84" s="164">
        <v>1</v>
      </c>
      <c r="I84" s="325">
        <v>1</v>
      </c>
      <c r="J84" s="328"/>
      <c r="K84" s="140"/>
      <c r="L84" s="138"/>
      <c r="M84" s="140"/>
      <c r="N84" s="151">
        <f t="shared" si="2"/>
        <v>3</v>
      </c>
      <c r="O84" s="140">
        <f t="shared" si="3"/>
        <v>4</v>
      </c>
      <c r="T84" s="158"/>
    </row>
    <row r="85" spans="2:20" s="135" customFormat="1" ht="21" customHeight="1" x14ac:dyDescent="0.35">
      <c r="B85" s="156">
        <v>188</v>
      </c>
      <c r="C85" s="139" t="s">
        <v>139</v>
      </c>
      <c r="D85" s="150" t="s">
        <v>549</v>
      </c>
      <c r="E85" s="197"/>
      <c r="F85" s="154"/>
      <c r="G85" s="140">
        <v>0</v>
      </c>
      <c r="H85" s="140">
        <v>0</v>
      </c>
      <c r="I85" s="325">
        <v>2</v>
      </c>
      <c r="J85" s="328">
        <v>1</v>
      </c>
      <c r="K85" s="140"/>
      <c r="L85" s="138"/>
      <c r="M85" s="140"/>
      <c r="N85" s="151">
        <f t="shared" si="2"/>
        <v>3</v>
      </c>
      <c r="O85" s="140">
        <f t="shared" si="3"/>
        <v>4</v>
      </c>
      <c r="T85" s="158"/>
    </row>
    <row r="86" spans="2:20" s="135" customFormat="1" ht="21" customHeight="1" x14ac:dyDescent="0.35">
      <c r="B86" s="156">
        <v>69</v>
      </c>
      <c r="C86" s="139" t="s">
        <v>140</v>
      </c>
      <c r="D86" s="150" t="s">
        <v>390</v>
      </c>
      <c r="E86" s="140">
        <v>1</v>
      </c>
      <c r="F86" s="140">
        <v>1</v>
      </c>
      <c r="G86" s="140">
        <v>0</v>
      </c>
      <c r="H86" s="140">
        <v>0</v>
      </c>
      <c r="I86" s="382"/>
      <c r="J86" s="328">
        <v>1</v>
      </c>
      <c r="K86" s="140"/>
      <c r="L86" s="138"/>
      <c r="M86" s="140"/>
      <c r="N86" s="151">
        <f t="shared" si="2"/>
        <v>3</v>
      </c>
      <c r="O86" s="140">
        <f t="shared" si="3"/>
        <v>5</v>
      </c>
      <c r="T86" s="158"/>
    </row>
    <row r="87" spans="2:20" s="135" customFormat="1" ht="21" customHeight="1" x14ac:dyDescent="0.35">
      <c r="B87" s="156">
        <v>80</v>
      </c>
      <c r="C87" s="139" t="s">
        <v>126</v>
      </c>
      <c r="D87" s="150" t="s">
        <v>402</v>
      </c>
      <c r="E87" s="140">
        <v>0</v>
      </c>
      <c r="F87" s="140">
        <v>1</v>
      </c>
      <c r="G87" s="140">
        <v>1</v>
      </c>
      <c r="H87" s="154"/>
      <c r="I87" s="325">
        <v>0</v>
      </c>
      <c r="J87" s="328">
        <v>1</v>
      </c>
      <c r="K87" s="140"/>
      <c r="L87" s="138"/>
      <c r="M87" s="140"/>
      <c r="N87" s="151">
        <f t="shared" si="2"/>
        <v>3</v>
      </c>
      <c r="O87" s="140">
        <f t="shared" si="3"/>
        <v>5</v>
      </c>
      <c r="T87" s="158"/>
    </row>
    <row r="88" spans="2:20" s="135" customFormat="1" ht="21" customHeight="1" x14ac:dyDescent="0.35">
      <c r="B88" s="156">
        <v>62</v>
      </c>
      <c r="C88" s="139" t="s">
        <v>374</v>
      </c>
      <c r="D88" s="150" t="s">
        <v>381</v>
      </c>
      <c r="E88" s="140">
        <v>2</v>
      </c>
      <c r="F88" s="154"/>
      <c r="G88" s="140">
        <v>0</v>
      </c>
      <c r="H88" s="154"/>
      <c r="I88" s="325">
        <v>0</v>
      </c>
      <c r="J88" s="328">
        <v>0</v>
      </c>
      <c r="K88" s="140"/>
      <c r="L88" s="138"/>
      <c r="M88" s="140"/>
      <c r="N88" s="151">
        <f t="shared" si="2"/>
        <v>2</v>
      </c>
      <c r="O88" s="140">
        <f t="shared" si="3"/>
        <v>4</v>
      </c>
      <c r="T88" s="158"/>
    </row>
    <row r="89" spans="2:20" s="135" customFormat="1" ht="21" customHeight="1" x14ac:dyDescent="0.35">
      <c r="B89" s="156">
        <v>63</v>
      </c>
      <c r="C89" s="139" t="s">
        <v>143</v>
      </c>
      <c r="D89" s="150" t="s">
        <v>383</v>
      </c>
      <c r="E89" s="140">
        <v>2</v>
      </c>
      <c r="F89" s="154"/>
      <c r="G89" s="140">
        <v>0</v>
      </c>
      <c r="H89" s="140">
        <v>0</v>
      </c>
      <c r="I89" s="325"/>
      <c r="J89" s="328"/>
      <c r="K89" s="140"/>
      <c r="L89" s="138"/>
      <c r="M89" s="140"/>
      <c r="N89" s="151">
        <f t="shared" si="2"/>
        <v>2</v>
      </c>
      <c r="O89" s="140">
        <f t="shared" si="3"/>
        <v>3</v>
      </c>
      <c r="T89" s="158"/>
    </row>
    <row r="90" spans="2:20" s="135" customFormat="1" ht="21" customHeight="1" x14ac:dyDescent="0.35">
      <c r="B90" s="156">
        <v>64</v>
      </c>
      <c r="C90" s="139" t="s">
        <v>216</v>
      </c>
      <c r="D90" s="150" t="s">
        <v>384</v>
      </c>
      <c r="E90" s="140">
        <v>0</v>
      </c>
      <c r="F90" s="140">
        <v>0</v>
      </c>
      <c r="G90" s="140">
        <v>2</v>
      </c>
      <c r="H90" s="154"/>
      <c r="I90" s="325"/>
      <c r="J90" s="328"/>
      <c r="K90" s="140"/>
      <c r="L90" s="138"/>
      <c r="M90" s="140"/>
      <c r="N90" s="151">
        <f t="shared" si="2"/>
        <v>2</v>
      </c>
      <c r="O90" s="140">
        <f t="shared" si="3"/>
        <v>3</v>
      </c>
      <c r="T90" s="158"/>
    </row>
    <row r="91" spans="2:20" s="135" customFormat="1" ht="21" customHeight="1" x14ac:dyDescent="0.35">
      <c r="B91" s="156">
        <v>65</v>
      </c>
      <c r="C91" s="139" t="s">
        <v>216</v>
      </c>
      <c r="D91" s="150" t="s">
        <v>385</v>
      </c>
      <c r="E91" s="140">
        <v>2</v>
      </c>
      <c r="F91" s="140">
        <v>0</v>
      </c>
      <c r="G91" s="140">
        <v>0</v>
      </c>
      <c r="H91" s="154"/>
      <c r="I91" s="325"/>
      <c r="J91" s="328"/>
      <c r="K91" s="140"/>
      <c r="L91" s="138"/>
      <c r="M91" s="140"/>
      <c r="N91" s="151">
        <f t="shared" si="2"/>
        <v>2</v>
      </c>
      <c r="O91" s="140">
        <f t="shared" si="3"/>
        <v>3</v>
      </c>
      <c r="T91" s="158"/>
    </row>
    <row r="92" spans="2:20" s="135" customFormat="1" ht="21" customHeight="1" x14ac:dyDescent="0.35">
      <c r="B92" s="156">
        <v>66</v>
      </c>
      <c r="C92" s="139" t="s">
        <v>137</v>
      </c>
      <c r="D92" s="150" t="s">
        <v>386</v>
      </c>
      <c r="E92" s="154"/>
      <c r="F92" s="140">
        <v>2</v>
      </c>
      <c r="G92" s="140">
        <v>0</v>
      </c>
      <c r="H92" s="154"/>
      <c r="I92" s="325">
        <v>0</v>
      </c>
      <c r="J92" s="328">
        <v>0</v>
      </c>
      <c r="K92" s="140"/>
      <c r="L92" s="138"/>
      <c r="M92" s="140"/>
      <c r="N92" s="151">
        <f t="shared" si="2"/>
        <v>2</v>
      </c>
      <c r="O92" s="140">
        <f t="shared" si="3"/>
        <v>4</v>
      </c>
      <c r="T92" s="158"/>
    </row>
    <row r="93" spans="2:20" s="135" customFormat="1" ht="21" customHeight="1" x14ac:dyDescent="0.35">
      <c r="B93" s="156">
        <v>68</v>
      </c>
      <c r="C93" s="139" t="s">
        <v>31</v>
      </c>
      <c r="D93" s="150" t="s">
        <v>388</v>
      </c>
      <c r="E93" s="140">
        <v>0</v>
      </c>
      <c r="F93" s="140">
        <v>2</v>
      </c>
      <c r="G93" s="140">
        <v>0</v>
      </c>
      <c r="H93" s="154"/>
      <c r="I93" s="325">
        <v>0</v>
      </c>
      <c r="J93" s="328"/>
      <c r="K93" s="140"/>
      <c r="L93" s="138"/>
      <c r="M93" s="140"/>
      <c r="N93" s="151">
        <f t="shared" si="2"/>
        <v>2</v>
      </c>
      <c r="O93" s="140">
        <f t="shared" si="3"/>
        <v>4</v>
      </c>
      <c r="T93" s="158"/>
    </row>
    <row r="94" spans="2:20" s="135" customFormat="1" ht="21" customHeight="1" x14ac:dyDescent="0.35">
      <c r="B94" s="156">
        <v>70</v>
      </c>
      <c r="C94" s="139" t="s">
        <v>359</v>
      </c>
      <c r="D94" s="150" t="s">
        <v>391</v>
      </c>
      <c r="E94" s="140">
        <v>1</v>
      </c>
      <c r="F94" s="140">
        <v>1</v>
      </c>
      <c r="G94" s="154"/>
      <c r="H94" s="140">
        <v>0</v>
      </c>
      <c r="I94" s="325">
        <v>0</v>
      </c>
      <c r="J94" s="328">
        <v>0</v>
      </c>
      <c r="K94" s="140"/>
      <c r="L94" s="138"/>
      <c r="M94" s="140"/>
      <c r="N94" s="151">
        <f t="shared" si="2"/>
        <v>2</v>
      </c>
      <c r="O94" s="140">
        <f t="shared" si="3"/>
        <v>5</v>
      </c>
      <c r="T94" s="158"/>
    </row>
    <row r="95" spans="2:20" s="135" customFormat="1" ht="21" customHeight="1" x14ac:dyDescent="0.35">
      <c r="B95" s="156">
        <v>71</v>
      </c>
      <c r="C95" s="139" t="s">
        <v>43</v>
      </c>
      <c r="D95" s="150" t="s">
        <v>392</v>
      </c>
      <c r="E95" s="140">
        <v>0</v>
      </c>
      <c r="F95" s="140">
        <v>2</v>
      </c>
      <c r="G95" s="325">
        <v>0</v>
      </c>
      <c r="H95" s="154"/>
      <c r="I95" s="325">
        <v>0</v>
      </c>
      <c r="J95" s="328"/>
      <c r="K95" s="140"/>
      <c r="L95" s="138"/>
      <c r="M95" s="140"/>
      <c r="N95" s="151">
        <f t="shared" si="2"/>
        <v>2</v>
      </c>
      <c r="O95" s="140">
        <f t="shared" si="3"/>
        <v>4</v>
      </c>
      <c r="T95" s="158"/>
    </row>
    <row r="96" spans="2:20" s="135" customFormat="1" ht="21" customHeight="1" x14ac:dyDescent="0.35">
      <c r="B96" s="156">
        <v>72</v>
      </c>
      <c r="C96" s="139" t="s">
        <v>230</v>
      </c>
      <c r="D96" s="150" t="s">
        <v>393</v>
      </c>
      <c r="E96" s="140">
        <v>1</v>
      </c>
      <c r="F96" s="140">
        <v>1</v>
      </c>
      <c r="G96" s="140">
        <v>0</v>
      </c>
      <c r="H96" s="140">
        <v>0</v>
      </c>
      <c r="I96" s="325"/>
      <c r="J96" s="330"/>
      <c r="K96" s="140"/>
      <c r="L96" s="138"/>
      <c r="M96" s="140"/>
      <c r="N96" s="151">
        <f t="shared" si="2"/>
        <v>2</v>
      </c>
      <c r="O96" s="140">
        <f t="shared" si="3"/>
        <v>4</v>
      </c>
      <c r="T96" s="158"/>
    </row>
    <row r="97" spans="2:20" s="135" customFormat="1" ht="21" customHeight="1" x14ac:dyDescent="0.35">
      <c r="B97" s="156">
        <v>73</v>
      </c>
      <c r="C97" s="139" t="s">
        <v>87</v>
      </c>
      <c r="D97" s="150" t="s">
        <v>329</v>
      </c>
      <c r="E97" s="197"/>
      <c r="F97" s="140">
        <v>0</v>
      </c>
      <c r="G97" s="140">
        <v>2</v>
      </c>
      <c r="H97" s="154"/>
      <c r="I97" s="325"/>
      <c r="J97" s="330"/>
      <c r="K97" s="140"/>
      <c r="L97" s="138"/>
      <c r="M97" s="140"/>
      <c r="N97" s="151">
        <f t="shared" si="2"/>
        <v>2</v>
      </c>
      <c r="O97" s="140">
        <f t="shared" si="3"/>
        <v>2</v>
      </c>
      <c r="T97" s="158"/>
    </row>
    <row r="98" spans="2:20" s="135" customFormat="1" ht="21" customHeight="1" x14ac:dyDescent="0.35">
      <c r="B98" s="156">
        <v>74</v>
      </c>
      <c r="C98" s="139" t="s">
        <v>87</v>
      </c>
      <c r="D98" s="150" t="s">
        <v>394</v>
      </c>
      <c r="E98" s="197"/>
      <c r="F98" s="140">
        <v>0</v>
      </c>
      <c r="G98" s="140">
        <v>2</v>
      </c>
      <c r="H98" s="154"/>
      <c r="I98" s="325"/>
      <c r="J98" s="330"/>
      <c r="K98" s="140"/>
      <c r="L98" s="138"/>
      <c r="M98" s="140"/>
      <c r="N98" s="151">
        <f t="shared" si="2"/>
        <v>2</v>
      </c>
      <c r="O98" s="140">
        <f t="shared" si="3"/>
        <v>2</v>
      </c>
      <c r="T98" s="158"/>
    </row>
    <row r="99" spans="2:20" s="135" customFormat="1" ht="21" customHeight="1" x14ac:dyDescent="0.35">
      <c r="B99" s="156">
        <v>75</v>
      </c>
      <c r="C99" s="139" t="s">
        <v>87</v>
      </c>
      <c r="D99" s="150" t="s">
        <v>395</v>
      </c>
      <c r="E99" s="197"/>
      <c r="F99" s="140">
        <v>2</v>
      </c>
      <c r="G99" s="140">
        <v>0</v>
      </c>
      <c r="H99" s="154"/>
      <c r="I99" s="325"/>
      <c r="J99" s="328"/>
      <c r="K99" s="140"/>
      <c r="L99" s="138"/>
      <c r="M99" s="140"/>
      <c r="N99" s="151">
        <f t="shared" si="2"/>
        <v>2</v>
      </c>
      <c r="O99" s="140">
        <f t="shared" si="3"/>
        <v>2</v>
      </c>
      <c r="T99" s="158"/>
    </row>
    <row r="100" spans="2:20" s="135" customFormat="1" ht="21" customHeight="1" x14ac:dyDescent="0.35">
      <c r="B100" s="156">
        <v>76</v>
      </c>
      <c r="C100" s="139" t="s">
        <v>140</v>
      </c>
      <c r="D100" s="150" t="s">
        <v>396</v>
      </c>
      <c r="E100" s="140">
        <v>1</v>
      </c>
      <c r="F100" s="140">
        <v>0</v>
      </c>
      <c r="G100" s="140">
        <v>1</v>
      </c>
      <c r="H100" s="140">
        <v>0</v>
      </c>
      <c r="I100" s="382"/>
      <c r="J100" s="328">
        <v>0</v>
      </c>
      <c r="K100" s="140"/>
      <c r="L100" s="138"/>
      <c r="M100" s="140"/>
      <c r="N100" s="151">
        <f t="shared" si="2"/>
        <v>2</v>
      </c>
      <c r="O100" s="140">
        <f t="shared" si="3"/>
        <v>5</v>
      </c>
      <c r="T100" s="158"/>
    </row>
    <row r="101" spans="2:20" s="135" customFormat="1" ht="21" customHeight="1" x14ac:dyDescent="0.35">
      <c r="B101" s="156">
        <v>77</v>
      </c>
      <c r="C101" s="139" t="s">
        <v>213</v>
      </c>
      <c r="D101" s="150" t="s">
        <v>397</v>
      </c>
      <c r="E101" s="140">
        <v>0</v>
      </c>
      <c r="F101" s="140">
        <v>1</v>
      </c>
      <c r="G101" s="140">
        <v>1</v>
      </c>
      <c r="H101" s="154"/>
      <c r="I101" s="325"/>
      <c r="J101" s="328"/>
      <c r="K101" s="140"/>
      <c r="L101" s="138"/>
      <c r="M101" s="140"/>
      <c r="N101" s="151">
        <f t="shared" si="2"/>
        <v>2</v>
      </c>
      <c r="O101" s="140">
        <f t="shared" si="3"/>
        <v>3</v>
      </c>
      <c r="T101" s="158"/>
    </row>
    <row r="102" spans="2:20" s="135" customFormat="1" ht="21" customHeight="1" x14ac:dyDescent="0.35">
      <c r="B102" s="156">
        <v>78</v>
      </c>
      <c r="C102" s="139" t="s">
        <v>77</v>
      </c>
      <c r="D102" s="150" t="s">
        <v>400</v>
      </c>
      <c r="E102" s="140">
        <v>1</v>
      </c>
      <c r="F102" s="154"/>
      <c r="G102" s="140">
        <v>1</v>
      </c>
      <c r="H102" s="140">
        <v>0</v>
      </c>
      <c r="I102" s="325">
        <v>0</v>
      </c>
      <c r="J102" s="328"/>
      <c r="K102" s="140"/>
      <c r="L102" s="138"/>
      <c r="M102" s="140"/>
      <c r="N102" s="151">
        <f t="shared" si="2"/>
        <v>2</v>
      </c>
      <c r="O102" s="140">
        <f t="shared" si="3"/>
        <v>4</v>
      </c>
      <c r="T102" s="158"/>
    </row>
    <row r="103" spans="2:20" s="135" customFormat="1" ht="21" customHeight="1" x14ac:dyDescent="0.35">
      <c r="B103" s="156">
        <v>79</v>
      </c>
      <c r="C103" s="139" t="s">
        <v>126</v>
      </c>
      <c r="D103" s="150" t="s">
        <v>401</v>
      </c>
      <c r="E103" s="140">
        <v>0</v>
      </c>
      <c r="F103" s="140">
        <v>1</v>
      </c>
      <c r="G103" s="140">
        <v>1</v>
      </c>
      <c r="H103" s="154"/>
      <c r="I103" s="325">
        <v>0</v>
      </c>
      <c r="J103" s="328">
        <v>0</v>
      </c>
      <c r="K103" s="140"/>
      <c r="L103" s="138"/>
      <c r="M103" s="140"/>
      <c r="N103" s="151">
        <f t="shared" si="2"/>
        <v>2</v>
      </c>
      <c r="O103" s="140">
        <f t="shared" si="3"/>
        <v>5</v>
      </c>
      <c r="T103" s="158"/>
    </row>
    <row r="104" spans="2:20" s="135" customFormat="1" ht="21" customHeight="1" x14ac:dyDescent="0.35">
      <c r="B104" s="156">
        <v>81</v>
      </c>
      <c r="C104" s="139" t="s">
        <v>43</v>
      </c>
      <c r="D104" s="150" t="s">
        <v>403</v>
      </c>
      <c r="E104" s="140">
        <v>0</v>
      </c>
      <c r="F104" s="140">
        <v>0</v>
      </c>
      <c r="G104" s="140">
        <v>2</v>
      </c>
      <c r="H104" s="154"/>
      <c r="I104" s="325">
        <v>0</v>
      </c>
      <c r="J104" s="328"/>
      <c r="K104" s="140"/>
      <c r="L104" s="138"/>
      <c r="M104" s="140"/>
      <c r="N104" s="151">
        <f t="shared" si="2"/>
        <v>2</v>
      </c>
      <c r="O104" s="140">
        <f t="shared" si="3"/>
        <v>4</v>
      </c>
      <c r="T104" s="158"/>
    </row>
    <row r="105" spans="2:20" s="135" customFormat="1" ht="21" customHeight="1" x14ac:dyDescent="0.35">
      <c r="B105" s="156">
        <v>82</v>
      </c>
      <c r="C105" s="139" t="s">
        <v>43</v>
      </c>
      <c r="D105" s="150" t="s">
        <v>404</v>
      </c>
      <c r="E105" s="140">
        <v>0</v>
      </c>
      <c r="F105" s="140">
        <v>1</v>
      </c>
      <c r="G105" s="140">
        <v>1</v>
      </c>
      <c r="H105" s="154"/>
      <c r="I105" s="325">
        <v>0</v>
      </c>
      <c r="J105" s="328"/>
      <c r="K105" s="140"/>
      <c r="L105" s="138"/>
      <c r="M105" s="140"/>
      <c r="N105" s="151">
        <f t="shared" si="2"/>
        <v>2</v>
      </c>
      <c r="O105" s="140">
        <f t="shared" si="3"/>
        <v>4</v>
      </c>
      <c r="T105" s="158"/>
    </row>
    <row r="106" spans="2:20" s="135" customFormat="1" ht="21" customHeight="1" x14ac:dyDescent="0.35">
      <c r="B106" s="156">
        <v>83</v>
      </c>
      <c r="C106" s="139" t="s">
        <v>230</v>
      </c>
      <c r="D106" s="150" t="s">
        <v>231</v>
      </c>
      <c r="E106" s="140">
        <v>1</v>
      </c>
      <c r="F106" s="140">
        <v>0</v>
      </c>
      <c r="G106" s="140">
        <v>1</v>
      </c>
      <c r="H106" s="140">
        <v>0</v>
      </c>
      <c r="I106" s="325"/>
      <c r="J106" s="328"/>
      <c r="K106" s="140"/>
      <c r="L106" s="138"/>
      <c r="M106" s="140"/>
      <c r="N106" s="151">
        <f t="shared" si="2"/>
        <v>2</v>
      </c>
      <c r="O106" s="140">
        <f t="shared" si="3"/>
        <v>4</v>
      </c>
      <c r="T106" s="158"/>
    </row>
    <row r="107" spans="2:20" s="135" customFormat="1" ht="21" customHeight="1" x14ac:dyDescent="0.35">
      <c r="B107" s="156">
        <v>85</v>
      </c>
      <c r="C107" s="139" t="s">
        <v>133</v>
      </c>
      <c r="D107" s="150" t="s">
        <v>406</v>
      </c>
      <c r="E107" s="154"/>
      <c r="F107" s="140">
        <v>1</v>
      </c>
      <c r="G107" s="140">
        <v>1</v>
      </c>
      <c r="H107" s="164">
        <v>0</v>
      </c>
      <c r="I107" s="325">
        <v>0</v>
      </c>
      <c r="J107" s="328"/>
      <c r="K107" s="140"/>
      <c r="L107" s="138"/>
      <c r="M107" s="140"/>
      <c r="N107" s="151">
        <f t="shared" si="2"/>
        <v>2</v>
      </c>
      <c r="O107" s="140">
        <f t="shared" si="3"/>
        <v>4</v>
      </c>
      <c r="T107" s="158"/>
    </row>
    <row r="108" spans="2:20" s="135" customFormat="1" ht="21" customHeight="1" x14ac:dyDescent="0.35">
      <c r="B108" s="156">
        <v>87</v>
      </c>
      <c r="C108" s="139" t="s">
        <v>84</v>
      </c>
      <c r="D108" s="150" t="s">
        <v>408</v>
      </c>
      <c r="E108" s="197"/>
      <c r="F108" s="140">
        <v>1</v>
      </c>
      <c r="G108" s="140">
        <v>1</v>
      </c>
      <c r="H108" s="154"/>
      <c r="I108" s="325"/>
      <c r="J108" s="328"/>
      <c r="K108" s="140"/>
      <c r="L108" s="138"/>
      <c r="M108" s="140"/>
      <c r="N108" s="151">
        <f t="shared" si="2"/>
        <v>2</v>
      </c>
      <c r="O108" s="140">
        <f t="shared" si="3"/>
        <v>2</v>
      </c>
      <c r="T108" s="158"/>
    </row>
    <row r="109" spans="2:20" s="135" customFormat="1" ht="21" customHeight="1" x14ac:dyDescent="0.35">
      <c r="B109" s="156">
        <v>88</v>
      </c>
      <c r="C109" s="139" t="s">
        <v>132</v>
      </c>
      <c r="D109" s="150" t="s">
        <v>293</v>
      </c>
      <c r="E109" s="197"/>
      <c r="F109" s="140">
        <v>0</v>
      </c>
      <c r="G109" s="140">
        <v>2</v>
      </c>
      <c r="H109" s="154"/>
      <c r="I109" s="325"/>
      <c r="J109" s="328"/>
      <c r="K109" s="140"/>
      <c r="L109" s="138"/>
      <c r="M109" s="140"/>
      <c r="N109" s="151">
        <f t="shared" si="2"/>
        <v>2</v>
      </c>
      <c r="O109" s="140">
        <f t="shared" si="3"/>
        <v>2</v>
      </c>
      <c r="T109" s="158"/>
    </row>
    <row r="110" spans="2:20" s="135" customFormat="1" ht="21" customHeight="1" x14ac:dyDescent="0.35">
      <c r="B110" s="156">
        <v>89</v>
      </c>
      <c r="C110" s="139" t="s">
        <v>132</v>
      </c>
      <c r="D110" s="150" t="s">
        <v>409</v>
      </c>
      <c r="E110" s="197"/>
      <c r="F110" s="140">
        <v>0</v>
      </c>
      <c r="G110" s="140">
        <v>2</v>
      </c>
      <c r="H110" s="154"/>
      <c r="I110" s="325"/>
      <c r="J110" s="328"/>
      <c r="K110" s="140"/>
      <c r="L110" s="138"/>
      <c r="M110" s="140"/>
      <c r="N110" s="151">
        <f t="shared" si="2"/>
        <v>2</v>
      </c>
      <c r="O110" s="140">
        <f t="shared" si="3"/>
        <v>2</v>
      </c>
      <c r="T110" s="158"/>
    </row>
    <row r="111" spans="2:20" s="135" customFormat="1" ht="21" customHeight="1" x14ac:dyDescent="0.35">
      <c r="B111" s="156">
        <v>90</v>
      </c>
      <c r="C111" s="139" t="s">
        <v>29</v>
      </c>
      <c r="D111" s="150" t="s">
        <v>205</v>
      </c>
      <c r="E111" s="140">
        <v>1</v>
      </c>
      <c r="F111" s="140">
        <v>0</v>
      </c>
      <c r="G111" s="154"/>
      <c r="H111" s="140">
        <v>1</v>
      </c>
      <c r="I111" s="325">
        <v>0</v>
      </c>
      <c r="J111" s="328"/>
      <c r="K111" s="140"/>
      <c r="L111" s="138"/>
      <c r="M111" s="140"/>
      <c r="N111" s="151">
        <f t="shared" si="2"/>
        <v>2</v>
      </c>
      <c r="O111" s="140">
        <f t="shared" si="3"/>
        <v>4</v>
      </c>
      <c r="T111" s="158"/>
    </row>
    <row r="112" spans="2:20" s="135" customFormat="1" ht="21" customHeight="1" x14ac:dyDescent="0.35">
      <c r="B112" s="156">
        <v>91</v>
      </c>
      <c r="C112" s="139" t="s">
        <v>258</v>
      </c>
      <c r="D112" s="150" t="s">
        <v>489</v>
      </c>
      <c r="E112" s="154"/>
      <c r="F112" s="140">
        <v>0</v>
      </c>
      <c r="G112" s="140">
        <v>0</v>
      </c>
      <c r="H112" s="140">
        <v>0</v>
      </c>
      <c r="I112" s="325">
        <v>2</v>
      </c>
      <c r="J112" s="328">
        <v>0</v>
      </c>
      <c r="K112" s="140"/>
      <c r="L112" s="138"/>
      <c r="M112" s="140"/>
      <c r="N112" s="151">
        <f t="shared" si="2"/>
        <v>2</v>
      </c>
      <c r="O112" s="140">
        <f t="shared" si="3"/>
        <v>5</v>
      </c>
      <c r="T112" s="158"/>
    </row>
    <row r="113" spans="2:20" s="135" customFormat="1" ht="21" customHeight="1" x14ac:dyDescent="0.35">
      <c r="B113" s="156">
        <v>92</v>
      </c>
      <c r="C113" s="139" t="s">
        <v>225</v>
      </c>
      <c r="D113" s="150" t="s">
        <v>324</v>
      </c>
      <c r="E113" s="140">
        <v>0</v>
      </c>
      <c r="F113" s="154"/>
      <c r="G113" s="140">
        <v>1</v>
      </c>
      <c r="H113" s="140">
        <v>1</v>
      </c>
      <c r="I113" s="325">
        <v>0</v>
      </c>
      <c r="J113" s="328"/>
      <c r="K113" s="140"/>
      <c r="L113" s="138"/>
      <c r="M113" s="140"/>
      <c r="N113" s="151">
        <f t="shared" si="2"/>
        <v>2</v>
      </c>
      <c r="O113" s="140">
        <f t="shared" si="3"/>
        <v>4</v>
      </c>
      <c r="T113" s="158"/>
    </row>
    <row r="114" spans="2:20" s="135" customFormat="1" ht="21" customHeight="1" x14ac:dyDescent="0.35">
      <c r="B114" s="156">
        <v>93</v>
      </c>
      <c r="C114" s="139" t="s">
        <v>225</v>
      </c>
      <c r="D114" s="150" t="s">
        <v>540</v>
      </c>
      <c r="E114" s="140">
        <v>0</v>
      </c>
      <c r="F114" s="154"/>
      <c r="G114" s="140">
        <v>0</v>
      </c>
      <c r="H114" s="140">
        <v>0</v>
      </c>
      <c r="I114" s="325">
        <v>2</v>
      </c>
      <c r="J114" s="328"/>
      <c r="K114" s="140"/>
      <c r="L114" s="138"/>
      <c r="M114" s="140"/>
      <c r="N114" s="151">
        <f t="shared" si="2"/>
        <v>2</v>
      </c>
      <c r="O114" s="140">
        <f t="shared" si="3"/>
        <v>4</v>
      </c>
    </row>
    <row r="115" spans="2:20" s="135" customFormat="1" ht="21" customHeight="1" x14ac:dyDescent="0.35">
      <c r="B115" s="156">
        <v>94</v>
      </c>
      <c r="C115" s="139" t="s">
        <v>225</v>
      </c>
      <c r="D115" s="150" t="s">
        <v>413</v>
      </c>
      <c r="E115" s="140">
        <v>0</v>
      </c>
      <c r="F115" s="154"/>
      <c r="G115" s="140">
        <v>1</v>
      </c>
      <c r="H115" s="140">
        <v>1</v>
      </c>
      <c r="I115" s="325">
        <v>0</v>
      </c>
      <c r="J115" s="328"/>
      <c r="K115" s="140"/>
      <c r="L115" s="138"/>
      <c r="M115" s="140"/>
      <c r="N115" s="151">
        <f t="shared" si="2"/>
        <v>2</v>
      </c>
      <c r="O115" s="140">
        <f t="shared" si="3"/>
        <v>4</v>
      </c>
    </row>
    <row r="116" spans="2:20" s="135" customFormat="1" ht="21" customHeight="1" x14ac:dyDescent="0.35">
      <c r="B116" s="156">
        <v>95</v>
      </c>
      <c r="C116" s="139" t="s">
        <v>414</v>
      </c>
      <c r="D116" s="150" t="s">
        <v>415</v>
      </c>
      <c r="E116" s="140">
        <v>0</v>
      </c>
      <c r="F116" s="154"/>
      <c r="G116" s="140">
        <v>0</v>
      </c>
      <c r="H116" s="140">
        <v>2</v>
      </c>
      <c r="I116" s="325">
        <v>0</v>
      </c>
      <c r="J116" s="328"/>
      <c r="K116" s="140"/>
      <c r="L116" s="138"/>
      <c r="M116" s="140"/>
      <c r="N116" s="151">
        <f t="shared" si="2"/>
        <v>2</v>
      </c>
      <c r="O116" s="140">
        <f t="shared" si="3"/>
        <v>4</v>
      </c>
    </row>
    <row r="117" spans="2:20" s="135" customFormat="1" ht="21" customHeight="1" x14ac:dyDescent="0.35">
      <c r="B117" s="156">
        <v>96</v>
      </c>
      <c r="C117" s="139" t="s">
        <v>94</v>
      </c>
      <c r="D117" s="150" t="s">
        <v>208</v>
      </c>
      <c r="E117" s="140">
        <v>0</v>
      </c>
      <c r="F117" s="140">
        <v>1</v>
      </c>
      <c r="G117" s="154"/>
      <c r="H117" s="140">
        <v>1</v>
      </c>
      <c r="I117" s="325">
        <v>0</v>
      </c>
      <c r="J117" s="328"/>
      <c r="K117" s="140"/>
      <c r="L117" s="138"/>
      <c r="M117" s="140"/>
      <c r="N117" s="151">
        <f t="shared" si="2"/>
        <v>2</v>
      </c>
      <c r="O117" s="140">
        <f t="shared" si="3"/>
        <v>4</v>
      </c>
    </row>
    <row r="118" spans="2:20" s="135" customFormat="1" ht="21" customHeight="1" x14ac:dyDescent="0.35">
      <c r="B118" s="156">
        <v>97</v>
      </c>
      <c r="C118" s="139" t="s">
        <v>94</v>
      </c>
      <c r="D118" s="150" t="s">
        <v>426</v>
      </c>
      <c r="E118" s="140">
        <v>1</v>
      </c>
      <c r="F118" s="140">
        <v>0</v>
      </c>
      <c r="G118" s="154"/>
      <c r="H118" s="140">
        <v>1</v>
      </c>
      <c r="I118" s="325">
        <v>0</v>
      </c>
      <c r="J118" s="328"/>
      <c r="K118" s="140"/>
      <c r="L118" s="138"/>
      <c r="M118" s="140"/>
      <c r="N118" s="151">
        <f t="shared" si="2"/>
        <v>2</v>
      </c>
      <c r="O118" s="140">
        <f t="shared" si="3"/>
        <v>4</v>
      </c>
    </row>
    <row r="119" spans="2:20" s="135" customFormat="1" ht="21" customHeight="1" x14ac:dyDescent="0.35">
      <c r="B119" s="156">
        <v>98</v>
      </c>
      <c r="C119" s="139" t="s">
        <v>374</v>
      </c>
      <c r="D119" s="150" t="s">
        <v>311</v>
      </c>
      <c r="E119" s="140">
        <v>0</v>
      </c>
      <c r="F119" s="154"/>
      <c r="G119" s="140">
        <v>1</v>
      </c>
      <c r="H119" s="140">
        <v>1</v>
      </c>
      <c r="I119" s="325">
        <v>0</v>
      </c>
      <c r="J119" s="328">
        <v>0</v>
      </c>
      <c r="K119" s="140"/>
      <c r="L119" s="138"/>
      <c r="M119" s="140"/>
      <c r="N119" s="151">
        <f t="shared" si="2"/>
        <v>2</v>
      </c>
      <c r="O119" s="140">
        <f t="shared" si="3"/>
        <v>5</v>
      </c>
    </row>
    <row r="120" spans="2:20" s="135" customFormat="1" ht="21" customHeight="1" x14ac:dyDescent="0.35">
      <c r="B120" s="156">
        <v>99</v>
      </c>
      <c r="C120" s="139" t="s">
        <v>31</v>
      </c>
      <c r="D120" s="150" t="s">
        <v>436</v>
      </c>
      <c r="E120" s="140">
        <v>0</v>
      </c>
      <c r="F120" s="140">
        <v>0</v>
      </c>
      <c r="G120" s="140">
        <v>1</v>
      </c>
      <c r="H120" s="154"/>
      <c r="I120" s="325">
        <v>1</v>
      </c>
      <c r="J120" s="328"/>
      <c r="K120" s="140"/>
      <c r="L120" s="138"/>
      <c r="M120" s="140"/>
      <c r="N120" s="151">
        <f t="shared" si="2"/>
        <v>2</v>
      </c>
      <c r="O120" s="140">
        <f t="shared" si="3"/>
        <v>4</v>
      </c>
    </row>
    <row r="121" spans="2:20" s="135" customFormat="1" ht="21" customHeight="1" x14ac:dyDescent="0.35">
      <c r="B121" s="156">
        <v>100</v>
      </c>
      <c r="C121" s="139" t="s">
        <v>137</v>
      </c>
      <c r="D121" s="150" t="s">
        <v>449</v>
      </c>
      <c r="E121" s="154"/>
      <c r="F121" s="140">
        <v>1</v>
      </c>
      <c r="G121" s="140">
        <v>0</v>
      </c>
      <c r="H121" s="140">
        <v>1</v>
      </c>
      <c r="I121" s="325">
        <v>0</v>
      </c>
      <c r="J121" s="328">
        <v>0</v>
      </c>
      <c r="K121" s="140"/>
      <c r="L121" s="138"/>
      <c r="M121" s="140"/>
      <c r="N121" s="151">
        <f t="shared" si="2"/>
        <v>2</v>
      </c>
      <c r="O121" s="140">
        <f t="shared" si="3"/>
        <v>5</v>
      </c>
    </row>
    <row r="122" spans="2:20" s="135" customFormat="1" ht="21" customHeight="1" x14ac:dyDescent="0.35">
      <c r="B122" s="156">
        <v>101</v>
      </c>
      <c r="C122" s="139" t="s">
        <v>20</v>
      </c>
      <c r="D122" s="150" t="s">
        <v>452</v>
      </c>
      <c r="E122" s="154"/>
      <c r="F122" s="140">
        <v>1</v>
      </c>
      <c r="G122" s="140">
        <v>0</v>
      </c>
      <c r="H122" s="140">
        <v>0</v>
      </c>
      <c r="I122" s="325">
        <v>1</v>
      </c>
      <c r="J122" s="328"/>
      <c r="K122" s="140"/>
      <c r="L122" s="138"/>
      <c r="M122" s="140"/>
      <c r="N122" s="151">
        <f t="shared" si="2"/>
        <v>2</v>
      </c>
      <c r="O122" s="140">
        <f t="shared" si="3"/>
        <v>4</v>
      </c>
    </row>
    <row r="123" spans="2:20" s="135" customFormat="1" ht="21" customHeight="1" x14ac:dyDescent="0.35">
      <c r="B123" s="156">
        <v>102</v>
      </c>
      <c r="C123" s="139" t="s">
        <v>84</v>
      </c>
      <c r="D123" s="150" t="s">
        <v>330</v>
      </c>
      <c r="E123" s="197"/>
      <c r="F123" s="140">
        <v>0</v>
      </c>
      <c r="G123" s="140">
        <v>1</v>
      </c>
      <c r="H123" s="140">
        <v>1</v>
      </c>
      <c r="I123" s="325"/>
      <c r="J123" s="328"/>
      <c r="K123" s="140"/>
      <c r="L123" s="138"/>
      <c r="M123" s="140"/>
      <c r="N123" s="151">
        <f t="shared" si="2"/>
        <v>2</v>
      </c>
      <c r="O123" s="140">
        <f t="shared" si="3"/>
        <v>3</v>
      </c>
    </row>
    <row r="124" spans="2:20" s="135" customFormat="1" ht="21" customHeight="1" x14ac:dyDescent="0.35">
      <c r="B124" s="156">
        <v>103</v>
      </c>
      <c r="C124" s="139" t="s">
        <v>374</v>
      </c>
      <c r="D124" s="150" t="s">
        <v>485</v>
      </c>
      <c r="E124" s="164">
        <v>0</v>
      </c>
      <c r="F124" s="180"/>
      <c r="G124" s="140">
        <v>0</v>
      </c>
      <c r="H124" s="140">
        <v>2</v>
      </c>
      <c r="I124" s="325">
        <v>0</v>
      </c>
      <c r="J124" s="328">
        <v>0</v>
      </c>
      <c r="K124" s="140"/>
      <c r="L124" s="138"/>
      <c r="M124" s="140"/>
      <c r="N124" s="151">
        <f t="shared" si="2"/>
        <v>2</v>
      </c>
      <c r="O124" s="140">
        <f t="shared" si="3"/>
        <v>5</v>
      </c>
    </row>
    <row r="125" spans="2:20" s="135" customFormat="1" ht="21" customHeight="1" x14ac:dyDescent="0.35">
      <c r="B125" s="156">
        <v>105</v>
      </c>
      <c r="C125" s="139" t="s">
        <v>27</v>
      </c>
      <c r="D125" s="150" t="s">
        <v>497</v>
      </c>
      <c r="E125" s="197"/>
      <c r="F125" s="140">
        <v>0</v>
      </c>
      <c r="G125" s="154"/>
      <c r="H125" s="140">
        <v>1</v>
      </c>
      <c r="I125" s="325">
        <v>1</v>
      </c>
      <c r="J125" s="328"/>
      <c r="K125" s="140"/>
      <c r="L125" s="138"/>
      <c r="M125" s="140"/>
      <c r="N125" s="151">
        <f t="shared" si="2"/>
        <v>2</v>
      </c>
      <c r="O125" s="140">
        <f t="shared" si="3"/>
        <v>3</v>
      </c>
    </row>
    <row r="126" spans="2:20" s="135" customFormat="1" ht="21" customHeight="1" x14ac:dyDescent="0.35">
      <c r="B126" s="156">
        <v>106</v>
      </c>
      <c r="C126" s="139" t="s">
        <v>129</v>
      </c>
      <c r="D126" s="150" t="s">
        <v>492</v>
      </c>
      <c r="E126" s="197"/>
      <c r="F126" s="154"/>
      <c r="G126" s="140">
        <v>0</v>
      </c>
      <c r="H126" s="140">
        <v>1</v>
      </c>
      <c r="I126" s="325">
        <v>1</v>
      </c>
      <c r="J126" s="328">
        <v>0</v>
      </c>
      <c r="K126" s="140"/>
      <c r="L126" s="138"/>
      <c r="M126" s="140"/>
      <c r="N126" s="151">
        <f t="shared" si="2"/>
        <v>2</v>
      </c>
      <c r="O126" s="140">
        <f t="shared" si="3"/>
        <v>4</v>
      </c>
    </row>
    <row r="127" spans="2:20" s="135" customFormat="1" ht="21" customHeight="1" x14ac:dyDescent="0.35">
      <c r="B127" s="156">
        <v>107</v>
      </c>
      <c r="C127" s="139" t="s">
        <v>125</v>
      </c>
      <c r="D127" s="150" t="s">
        <v>541</v>
      </c>
      <c r="E127" s="140">
        <v>0</v>
      </c>
      <c r="F127" s="140">
        <v>0</v>
      </c>
      <c r="G127" s="154"/>
      <c r="H127" s="154"/>
      <c r="I127" s="325">
        <v>2</v>
      </c>
      <c r="J127" s="328"/>
      <c r="K127" s="140"/>
      <c r="L127" s="138"/>
      <c r="M127" s="140"/>
      <c r="N127" s="151">
        <f t="shared" si="2"/>
        <v>2</v>
      </c>
      <c r="O127" s="140">
        <f t="shared" si="3"/>
        <v>3</v>
      </c>
    </row>
    <row r="128" spans="2:20" s="135" customFormat="1" ht="21" customHeight="1" x14ac:dyDescent="0.35">
      <c r="B128" s="156">
        <v>109</v>
      </c>
      <c r="C128" s="139" t="s">
        <v>87</v>
      </c>
      <c r="D128" s="150" t="s">
        <v>418</v>
      </c>
      <c r="E128" s="197"/>
      <c r="F128" s="140">
        <v>0</v>
      </c>
      <c r="G128" s="140">
        <v>1</v>
      </c>
      <c r="H128" s="154"/>
      <c r="I128" s="325">
        <v>1</v>
      </c>
      <c r="J128" s="330"/>
      <c r="K128" s="140"/>
      <c r="L128" s="138"/>
      <c r="M128" s="140"/>
      <c r="N128" s="151">
        <f t="shared" si="2"/>
        <v>2</v>
      </c>
      <c r="O128" s="140">
        <f t="shared" si="3"/>
        <v>3</v>
      </c>
    </row>
    <row r="129" spans="2:15" s="135" customFormat="1" ht="21" customHeight="1" x14ac:dyDescent="0.35">
      <c r="B129" s="156">
        <v>181</v>
      </c>
      <c r="C129" s="139" t="s">
        <v>89</v>
      </c>
      <c r="D129" s="150" t="s">
        <v>476</v>
      </c>
      <c r="E129" s="197"/>
      <c r="F129" s="140">
        <v>0</v>
      </c>
      <c r="G129" s="140">
        <v>1</v>
      </c>
      <c r="H129" s="154"/>
      <c r="I129" s="325">
        <v>0</v>
      </c>
      <c r="J129" s="328">
        <v>1</v>
      </c>
      <c r="K129" s="140"/>
      <c r="L129" s="138"/>
      <c r="M129" s="140"/>
      <c r="N129" s="151">
        <f t="shared" si="2"/>
        <v>2</v>
      </c>
      <c r="O129" s="140">
        <f t="shared" si="3"/>
        <v>4</v>
      </c>
    </row>
    <row r="130" spans="2:15" s="135" customFormat="1" ht="21" customHeight="1" x14ac:dyDescent="0.35">
      <c r="B130" s="156">
        <v>186</v>
      </c>
      <c r="C130" s="139" t="s">
        <v>129</v>
      </c>
      <c r="D130" s="150" t="s">
        <v>491</v>
      </c>
      <c r="E130" s="197"/>
      <c r="F130" s="154"/>
      <c r="G130" s="140">
        <v>0</v>
      </c>
      <c r="H130" s="140">
        <v>1</v>
      </c>
      <c r="I130" s="325">
        <v>0</v>
      </c>
      <c r="J130" s="328">
        <v>1</v>
      </c>
      <c r="K130" s="140"/>
      <c r="L130" s="138"/>
      <c r="M130" s="140"/>
      <c r="N130" s="151">
        <f t="shared" si="2"/>
        <v>2</v>
      </c>
      <c r="O130" s="140">
        <f t="shared" si="3"/>
        <v>4</v>
      </c>
    </row>
    <row r="131" spans="2:15" s="135" customFormat="1" ht="21" customHeight="1" x14ac:dyDescent="0.35">
      <c r="B131" s="156">
        <v>189</v>
      </c>
      <c r="C131" s="139" t="s">
        <v>274</v>
      </c>
      <c r="D131" s="150" t="s">
        <v>535</v>
      </c>
      <c r="E131" s="197"/>
      <c r="F131" s="154"/>
      <c r="G131" s="140">
        <v>0</v>
      </c>
      <c r="H131" s="140">
        <v>0</v>
      </c>
      <c r="I131" s="325">
        <v>2</v>
      </c>
      <c r="J131" s="328"/>
      <c r="K131" s="140"/>
      <c r="L131" s="138"/>
      <c r="M131" s="140"/>
      <c r="N131" s="151">
        <f t="shared" si="2"/>
        <v>2</v>
      </c>
      <c r="O131" s="140">
        <f t="shared" si="3"/>
        <v>3</v>
      </c>
    </row>
    <row r="132" spans="2:15" s="135" customFormat="1" ht="21" customHeight="1" x14ac:dyDescent="0.35">
      <c r="B132" s="156">
        <v>141</v>
      </c>
      <c r="C132" s="139" t="s">
        <v>126</v>
      </c>
      <c r="D132" s="150" t="s">
        <v>226</v>
      </c>
      <c r="E132" s="140">
        <v>1</v>
      </c>
      <c r="F132" s="140">
        <v>0</v>
      </c>
      <c r="G132" s="140">
        <v>0</v>
      </c>
      <c r="H132" s="154"/>
      <c r="I132" s="325">
        <v>0</v>
      </c>
      <c r="J132" s="328">
        <v>1</v>
      </c>
      <c r="K132" s="140"/>
      <c r="L132" s="138"/>
      <c r="M132" s="140"/>
      <c r="N132" s="151">
        <f t="shared" si="2"/>
        <v>2</v>
      </c>
      <c r="O132" s="140">
        <f t="shared" si="3"/>
        <v>5</v>
      </c>
    </row>
    <row r="133" spans="2:15" s="135" customFormat="1" ht="21" customHeight="1" x14ac:dyDescent="0.35">
      <c r="B133" s="156"/>
      <c r="C133" s="139" t="s">
        <v>140</v>
      </c>
      <c r="D133" s="150" t="s">
        <v>586</v>
      </c>
      <c r="E133" s="140">
        <v>0</v>
      </c>
      <c r="F133" s="140">
        <v>0</v>
      </c>
      <c r="G133" s="140">
        <v>0</v>
      </c>
      <c r="H133" s="140">
        <v>0</v>
      </c>
      <c r="I133" s="382"/>
      <c r="J133" s="328">
        <v>1</v>
      </c>
      <c r="K133" s="140"/>
      <c r="L133" s="138"/>
      <c r="M133" s="140"/>
      <c r="N133" s="151">
        <f t="shared" si="2"/>
        <v>1</v>
      </c>
      <c r="O133" s="140">
        <f t="shared" si="3"/>
        <v>5</v>
      </c>
    </row>
    <row r="134" spans="2:15" s="135" customFormat="1" ht="21" customHeight="1" x14ac:dyDescent="0.35">
      <c r="B134" s="156"/>
      <c r="C134" s="139" t="s">
        <v>359</v>
      </c>
      <c r="D134" s="150" t="s">
        <v>587</v>
      </c>
      <c r="E134" s="140">
        <v>0</v>
      </c>
      <c r="F134" s="140">
        <v>0</v>
      </c>
      <c r="G134" s="154"/>
      <c r="H134" s="140">
        <v>0</v>
      </c>
      <c r="I134" s="325">
        <v>0</v>
      </c>
      <c r="J134" s="328">
        <v>1</v>
      </c>
      <c r="K134" s="140"/>
      <c r="L134" s="138"/>
      <c r="M134" s="140"/>
      <c r="N134" s="151">
        <f t="shared" si="2"/>
        <v>1</v>
      </c>
      <c r="O134" s="140">
        <f t="shared" si="3"/>
        <v>5</v>
      </c>
    </row>
    <row r="135" spans="2:15" s="135" customFormat="1" ht="21" customHeight="1" x14ac:dyDescent="0.35">
      <c r="B135" s="156">
        <v>108</v>
      </c>
      <c r="C135" s="139" t="s">
        <v>87</v>
      </c>
      <c r="D135" s="150" t="s">
        <v>416</v>
      </c>
      <c r="E135" s="197"/>
      <c r="F135" s="140" t="s">
        <v>417</v>
      </c>
      <c r="G135" s="140">
        <v>1</v>
      </c>
      <c r="H135" s="154"/>
      <c r="I135" s="325"/>
      <c r="J135" s="330"/>
      <c r="K135" s="140"/>
      <c r="L135" s="138"/>
      <c r="M135" s="140"/>
      <c r="N135" s="151">
        <f t="shared" si="2"/>
        <v>1</v>
      </c>
      <c r="O135" s="140">
        <f t="shared" si="3"/>
        <v>1</v>
      </c>
    </row>
    <row r="136" spans="2:15" s="135" customFormat="1" ht="21" customHeight="1" x14ac:dyDescent="0.35">
      <c r="B136" s="156">
        <v>110</v>
      </c>
      <c r="C136" s="139" t="s">
        <v>79</v>
      </c>
      <c r="D136" s="150" t="s">
        <v>419</v>
      </c>
      <c r="E136" s="140">
        <v>0</v>
      </c>
      <c r="F136" s="140">
        <v>0</v>
      </c>
      <c r="G136" s="140">
        <v>1</v>
      </c>
      <c r="H136" s="140">
        <v>0</v>
      </c>
      <c r="I136" s="325"/>
      <c r="J136" s="328">
        <v>1</v>
      </c>
      <c r="K136" s="140"/>
      <c r="L136" s="138"/>
      <c r="M136" s="140"/>
      <c r="N136" s="151">
        <f t="shared" si="2"/>
        <v>2</v>
      </c>
      <c r="O136" s="140">
        <f t="shared" si="3"/>
        <v>5</v>
      </c>
    </row>
    <row r="137" spans="2:15" s="135" customFormat="1" ht="21" customHeight="1" x14ac:dyDescent="0.35">
      <c r="B137" s="156">
        <v>111</v>
      </c>
      <c r="C137" s="139" t="s">
        <v>79</v>
      </c>
      <c r="D137" s="150" t="s">
        <v>420</v>
      </c>
      <c r="E137" s="140">
        <v>0</v>
      </c>
      <c r="F137" s="140">
        <v>0</v>
      </c>
      <c r="G137" s="140">
        <v>1</v>
      </c>
      <c r="H137" s="140">
        <v>0</v>
      </c>
      <c r="I137" s="325"/>
      <c r="J137" s="328"/>
      <c r="K137" s="140"/>
      <c r="L137" s="138"/>
      <c r="M137" s="140"/>
      <c r="N137" s="151">
        <f t="shared" si="2"/>
        <v>1</v>
      </c>
      <c r="O137" s="140">
        <f t="shared" si="3"/>
        <v>4</v>
      </c>
    </row>
    <row r="138" spans="2:15" s="135" customFormat="1" ht="21" customHeight="1" x14ac:dyDescent="0.35">
      <c r="B138" s="156">
        <v>112</v>
      </c>
      <c r="C138" s="139" t="s">
        <v>146</v>
      </c>
      <c r="D138" s="150" t="s">
        <v>421</v>
      </c>
      <c r="E138" s="140">
        <v>0</v>
      </c>
      <c r="F138" s="154"/>
      <c r="G138" s="140">
        <v>1</v>
      </c>
      <c r="H138" s="140">
        <v>0</v>
      </c>
      <c r="I138" s="325">
        <v>0</v>
      </c>
      <c r="J138" s="328"/>
      <c r="K138" s="140"/>
      <c r="L138" s="138"/>
      <c r="M138" s="140"/>
      <c r="N138" s="151">
        <f t="shared" si="2"/>
        <v>1</v>
      </c>
      <c r="O138" s="140">
        <f t="shared" si="3"/>
        <v>4</v>
      </c>
    </row>
    <row r="139" spans="2:15" s="135" customFormat="1" ht="21" customHeight="1" x14ac:dyDescent="0.35">
      <c r="B139" s="156">
        <v>113</v>
      </c>
      <c r="C139" s="139" t="s">
        <v>359</v>
      </c>
      <c r="D139" s="150" t="s">
        <v>422</v>
      </c>
      <c r="E139" s="140">
        <v>0</v>
      </c>
      <c r="F139" s="140">
        <v>1</v>
      </c>
      <c r="G139" s="154"/>
      <c r="H139" s="140">
        <v>0</v>
      </c>
      <c r="I139" s="325">
        <v>0</v>
      </c>
      <c r="J139" s="328">
        <v>0</v>
      </c>
      <c r="K139" s="140"/>
      <c r="L139" s="138"/>
      <c r="M139" s="140"/>
      <c r="N139" s="151">
        <f t="shared" si="2"/>
        <v>1</v>
      </c>
      <c r="O139" s="140">
        <f t="shared" si="3"/>
        <v>5</v>
      </c>
    </row>
    <row r="140" spans="2:15" s="135" customFormat="1" ht="21" customHeight="1" x14ac:dyDescent="0.35">
      <c r="B140" s="156">
        <v>114</v>
      </c>
      <c r="C140" s="139" t="s">
        <v>94</v>
      </c>
      <c r="D140" s="150" t="s">
        <v>423</v>
      </c>
      <c r="E140" s="140">
        <v>0</v>
      </c>
      <c r="F140" s="140">
        <v>1</v>
      </c>
      <c r="G140" s="154"/>
      <c r="H140" s="154"/>
      <c r="I140" s="325">
        <v>0</v>
      </c>
      <c r="J140" s="328"/>
      <c r="K140" s="140"/>
      <c r="L140" s="138"/>
      <c r="M140" s="140"/>
      <c r="N140" s="151">
        <f t="shared" si="2"/>
        <v>1</v>
      </c>
      <c r="O140" s="140">
        <f t="shared" si="3"/>
        <v>3</v>
      </c>
    </row>
    <row r="141" spans="2:15" s="135" customFormat="1" ht="21" customHeight="1" x14ac:dyDescent="0.35">
      <c r="B141" s="156">
        <v>115</v>
      </c>
      <c r="C141" s="139" t="s">
        <v>94</v>
      </c>
      <c r="D141" s="150" t="s">
        <v>424</v>
      </c>
      <c r="E141" s="140">
        <v>0</v>
      </c>
      <c r="F141" s="140">
        <v>1</v>
      </c>
      <c r="G141" s="154"/>
      <c r="H141" s="154"/>
      <c r="I141" s="325">
        <v>0</v>
      </c>
      <c r="J141" s="328"/>
      <c r="K141" s="140"/>
      <c r="L141" s="138"/>
      <c r="M141" s="140"/>
      <c r="N141" s="151">
        <f t="shared" si="2"/>
        <v>1</v>
      </c>
      <c r="O141" s="140">
        <f t="shared" si="3"/>
        <v>3</v>
      </c>
    </row>
    <row r="142" spans="2:15" s="135" customFormat="1" ht="21" customHeight="1" x14ac:dyDescent="0.35">
      <c r="B142" s="156">
        <v>116</v>
      </c>
      <c r="C142" s="139" t="s">
        <v>94</v>
      </c>
      <c r="D142" s="150" t="s">
        <v>486</v>
      </c>
      <c r="E142" s="140">
        <v>0</v>
      </c>
      <c r="F142" s="140">
        <v>0</v>
      </c>
      <c r="G142" s="154"/>
      <c r="H142" s="140">
        <v>1</v>
      </c>
      <c r="I142" s="325">
        <v>0</v>
      </c>
      <c r="J142" s="328"/>
      <c r="K142" s="140"/>
      <c r="L142" s="138"/>
      <c r="M142" s="140"/>
      <c r="N142" s="151">
        <f t="shared" si="2"/>
        <v>1</v>
      </c>
      <c r="O142" s="140">
        <f t="shared" si="3"/>
        <v>4</v>
      </c>
    </row>
    <row r="143" spans="2:15" s="135" customFormat="1" ht="21" customHeight="1" x14ac:dyDescent="0.35">
      <c r="B143" s="156">
        <v>117</v>
      </c>
      <c r="C143" s="139" t="s">
        <v>94</v>
      </c>
      <c r="D143" s="150" t="s">
        <v>425</v>
      </c>
      <c r="E143" s="140">
        <v>1</v>
      </c>
      <c r="F143" s="140">
        <v>0</v>
      </c>
      <c r="G143" s="154"/>
      <c r="H143" s="154"/>
      <c r="I143" s="325">
        <v>0</v>
      </c>
      <c r="J143" s="328"/>
      <c r="K143" s="140"/>
      <c r="L143" s="138"/>
      <c r="M143" s="140"/>
      <c r="N143" s="151">
        <f t="shared" si="2"/>
        <v>1</v>
      </c>
      <c r="O143" s="140">
        <f t="shared" si="3"/>
        <v>3</v>
      </c>
    </row>
    <row r="144" spans="2:15" s="135" customFormat="1" ht="21" customHeight="1" x14ac:dyDescent="0.35">
      <c r="B144" s="156">
        <v>118</v>
      </c>
      <c r="C144" s="139" t="s">
        <v>374</v>
      </c>
      <c r="D144" s="150" t="s">
        <v>427</v>
      </c>
      <c r="E144" s="140">
        <v>0</v>
      </c>
      <c r="F144" s="154"/>
      <c r="G144" s="140">
        <v>1</v>
      </c>
      <c r="H144" s="154"/>
      <c r="I144" s="325">
        <v>0</v>
      </c>
      <c r="J144" s="328">
        <v>0</v>
      </c>
      <c r="K144" s="140"/>
      <c r="L144" s="138"/>
      <c r="M144" s="140"/>
      <c r="N144" s="151">
        <f t="shared" si="2"/>
        <v>1</v>
      </c>
      <c r="O144" s="140">
        <f t="shared" si="3"/>
        <v>4</v>
      </c>
    </row>
    <row r="145" spans="2:15" s="135" customFormat="1" ht="21" customHeight="1" x14ac:dyDescent="0.35">
      <c r="B145" s="156">
        <v>119</v>
      </c>
      <c r="C145" s="139" t="s">
        <v>80</v>
      </c>
      <c r="D145" s="150" t="s">
        <v>428</v>
      </c>
      <c r="E145" s="140">
        <v>0</v>
      </c>
      <c r="F145" s="140">
        <v>1</v>
      </c>
      <c r="G145" s="140">
        <v>0</v>
      </c>
      <c r="H145" s="140">
        <v>0</v>
      </c>
      <c r="I145" s="325">
        <v>0</v>
      </c>
      <c r="J145" s="328"/>
      <c r="K145" s="140"/>
      <c r="L145" s="138"/>
      <c r="M145" s="140"/>
      <c r="N145" s="151">
        <f t="shared" si="2"/>
        <v>1</v>
      </c>
      <c r="O145" s="140">
        <f t="shared" si="3"/>
        <v>5</v>
      </c>
    </row>
    <row r="146" spans="2:15" s="135" customFormat="1" ht="21" customHeight="1" x14ac:dyDescent="0.35">
      <c r="B146" s="156">
        <v>120</v>
      </c>
      <c r="C146" s="139" t="s">
        <v>80</v>
      </c>
      <c r="D146" s="150" t="s">
        <v>429</v>
      </c>
      <c r="E146" s="140">
        <v>0</v>
      </c>
      <c r="F146" s="140">
        <v>0</v>
      </c>
      <c r="G146" s="140">
        <v>1</v>
      </c>
      <c r="H146" s="140">
        <v>0</v>
      </c>
      <c r="I146" s="325">
        <v>0</v>
      </c>
      <c r="J146" s="328"/>
      <c r="K146" s="140"/>
      <c r="L146" s="138"/>
      <c r="M146" s="140"/>
      <c r="N146" s="151">
        <f t="shared" si="2"/>
        <v>1</v>
      </c>
      <c r="O146" s="140">
        <f t="shared" si="3"/>
        <v>5</v>
      </c>
    </row>
    <row r="147" spans="2:15" s="135" customFormat="1" ht="21" customHeight="1" x14ac:dyDescent="0.35">
      <c r="B147" s="156">
        <v>121</v>
      </c>
      <c r="C147" s="139" t="s">
        <v>80</v>
      </c>
      <c r="D147" s="150" t="s">
        <v>430</v>
      </c>
      <c r="E147" s="140">
        <v>1</v>
      </c>
      <c r="F147" s="140">
        <v>0</v>
      </c>
      <c r="G147" s="140">
        <v>0</v>
      </c>
      <c r="H147" s="140">
        <v>0</v>
      </c>
      <c r="I147" s="325">
        <v>0</v>
      </c>
      <c r="J147" s="328"/>
      <c r="K147" s="140"/>
      <c r="L147" s="138"/>
      <c r="M147" s="140"/>
      <c r="N147" s="151">
        <f t="shared" ref="N147:N210" si="4">SUM(E147:M147)</f>
        <v>1</v>
      </c>
      <c r="O147" s="140">
        <f t="shared" ref="O147:O210" si="5">COUNT(E147:M147)</f>
        <v>5</v>
      </c>
    </row>
    <row r="148" spans="2:15" s="135" customFormat="1" ht="21" customHeight="1" x14ac:dyDescent="0.35">
      <c r="B148" s="156">
        <v>122</v>
      </c>
      <c r="C148" s="139" t="s">
        <v>29</v>
      </c>
      <c r="D148" s="150" t="s">
        <v>431</v>
      </c>
      <c r="E148" s="140">
        <v>0</v>
      </c>
      <c r="F148" s="140">
        <v>1</v>
      </c>
      <c r="G148" s="154"/>
      <c r="H148" s="140">
        <v>0</v>
      </c>
      <c r="I148" s="325">
        <v>0</v>
      </c>
      <c r="J148" s="328"/>
      <c r="K148" s="140"/>
      <c r="L148" s="138"/>
      <c r="M148" s="140"/>
      <c r="N148" s="151">
        <f t="shared" si="4"/>
        <v>1</v>
      </c>
      <c r="O148" s="140">
        <f t="shared" si="5"/>
        <v>4</v>
      </c>
    </row>
    <row r="149" spans="2:15" s="135" customFormat="1" ht="21" customHeight="1" x14ac:dyDescent="0.35">
      <c r="B149" s="156">
        <v>123</v>
      </c>
      <c r="C149" s="139" t="s">
        <v>29</v>
      </c>
      <c r="D149" s="150" t="s">
        <v>432</v>
      </c>
      <c r="E149" s="140">
        <v>0</v>
      </c>
      <c r="F149" s="140">
        <v>1</v>
      </c>
      <c r="G149" s="154"/>
      <c r="H149" s="140">
        <v>0</v>
      </c>
      <c r="I149" s="325">
        <v>0</v>
      </c>
      <c r="J149" s="328"/>
      <c r="K149" s="140"/>
      <c r="L149" s="138"/>
      <c r="M149" s="140"/>
      <c r="N149" s="151">
        <f t="shared" si="4"/>
        <v>1</v>
      </c>
      <c r="O149" s="140">
        <f t="shared" si="5"/>
        <v>4</v>
      </c>
    </row>
    <row r="150" spans="2:15" s="135" customFormat="1" ht="21" customHeight="1" x14ac:dyDescent="0.35">
      <c r="B150" s="156">
        <v>124</v>
      </c>
      <c r="C150" s="139" t="s">
        <v>29</v>
      </c>
      <c r="D150" s="150" t="s">
        <v>433</v>
      </c>
      <c r="E150" s="140">
        <v>0</v>
      </c>
      <c r="F150" s="140">
        <v>0</v>
      </c>
      <c r="G150" s="154"/>
      <c r="H150" s="140">
        <v>1</v>
      </c>
      <c r="I150" s="325">
        <v>0</v>
      </c>
      <c r="J150" s="328"/>
      <c r="K150" s="140"/>
      <c r="L150" s="138"/>
      <c r="M150" s="140"/>
      <c r="N150" s="151">
        <f t="shared" si="4"/>
        <v>1</v>
      </c>
      <c r="O150" s="140">
        <f t="shared" si="5"/>
        <v>4</v>
      </c>
    </row>
    <row r="151" spans="2:15" s="135" customFormat="1" ht="21" customHeight="1" x14ac:dyDescent="0.35">
      <c r="B151" s="156">
        <v>125</v>
      </c>
      <c r="C151" s="139" t="s">
        <v>29</v>
      </c>
      <c r="D151" s="150" t="s">
        <v>530</v>
      </c>
      <c r="E151" s="140">
        <v>0</v>
      </c>
      <c r="F151" s="140">
        <v>0</v>
      </c>
      <c r="G151" s="154"/>
      <c r="H151" s="140">
        <v>0</v>
      </c>
      <c r="I151" s="325">
        <v>1</v>
      </c>
      <c r="J151" s="328"/>
      <c r="K151" s="140"/>
      <c r="L151" s="138"/>
      <c r="M151" s="140"/>
      <c r="N151" s="151">
        <f t="shared" si="4"/>
        <v>1</v>
      </c>
      <c r="O151" s="140">
        <f t="shared" si="5"/>
        <v>4</v>
      </c>
    </row>
    <row r="152" spans="2:15" s="135" customFormat="1" ht="21" customHeight="1" x14ac:dyDescent="0.35">
      <c r="B152" s="156">
        <v>126</v>
      </c>
      <c r="C152" s="139" t="s">
        <v>29</v>
      </c>
      <c r="D152" s="150" t="s">
        <v>434</v>
      </c>
      <c r="E152" s="140">
        <v>1</v>
      </c>
      <c r="F152" s="140">
        <v>0</v>
      </c>
      <c r="G152" s="154"/>
      <c r="H152" s="140">
        <v>0</v>
      </c>
      <c r="I152" s="325">
        <v>0</v>
      </c>
      <c r="J152" s="328"/>
      <c r="K152" s="140"/>
      <c r="L152" s="138"/>
      <c r="M152" s="140"/>
      <c r="N152" s="151">
        <f t="shared" si="4"/>
        <v>1</v>
      </c>
      <c r="O152" s="140">
        <f t="shared" si="5"/>
        <v>4</v>
      </c>
    </row>
    <row r="153" spans="2:15" s="135" customFormat="1" ht="21" customHeight="1" x14ac:dyDescent="0.35">
      <c r="B153" s="156">
        <v>127</v>
      </c>
      <c r="C153" s="139" t="s">
        <v>86</v>
      </c>
      <c r="D153" s="150" t="s">
        <v>435</v>
      </c>
      <c r="E153" s="140">
        <v>0</v>
      </c>
      <c r="F153" s="140">
        <v>1</v>
      </c>
      <c r="G153" s="140">
        <v>0</v>
      </c>
      <c r="H153" s="154"/>
      <c r="I153" s="325"/>
      <c r="J153" s="328"/>
      <c r="K153" s="140"/>
      <c r="L153" s="138"/>
      <c r="M153" s="140"/>
      <c r="N153" s="151">
        <f t="shared" si="4"/>
        <v>1</v>
      </c>
      <c r="O153" s="140">
        <f t="shared" si="5"/>
        <v>3</v>
      </c>
    </row>
    <row r="154" spans="2:15" s="135" customFormat="1" ht="21" customHeight="1" x14ac:dyDescent="0.35">
      <c r="B154" s="156">
        <v>128</v>
      </c>
      <c r="C154" s="139" t="s">
        <v>86</v>
      </c>
      <c r="D154" s="150" t="s">
        <v>250</v>
      </c>
      <c r="E154" s="140">
        <v>0</v>
      </c>
      <c r="F154" s="140">
        <v>1</v>
      </c>
      <c r="G154" s="140">
        <v>0</v>
      </c>
      <c r="H154" s="154"/>
      <c r="I154" s="325"/>
      <c r="J154" s="328"/>
      <c r="K154" s="140"/>
      <c r="L154" s="138"/>
      <c r="M154" s="140"/>
      <c r="N154" s="151">
        <f t="shared" si="4"/>
        <v>1</v>
      </c>
      <c r="O154" s="140">
        <f t="shared" si="5"/>
        <v>3</v>
      </c>
    </row>
    <row r="155" spans="2:15" s="135" customFormat="1" ht="21" customHeight="1" x14ac:dyDescent="0.35">
      <c r="B155" s="156">
        <v>129</v>
      </c>
      <c r="C155" s="139" t="s">
        <v>86</v>
      </c>
      <c r="D155" s="150" t="s">
        <v>207</v>
      </c>
      <c r="E155" s="140">
        <v>1</v>
      </c>
      <c r="F155" s="140">
        <v>0</v>
      </c>
      <c r="G155" s="140">
        <v>0</v>
      </c>
      <c r="H155" s="154"/>
      <c r="I155" s="325"/>
      <c r="J155" s="328"/>
      <c r="K155" s="140"/>
      <c r="L155" s="138"/>
      <c r="M155" s="140"/>
      <c r="N155" s="151">
        <f t="shared" si="4"/>
        <v>1</v>
      </c>
      <c r="O155" s="140">
        <f t="shared" si="5"/>
        <v>3</v>
      </c>
    </row>
    <row r="156" spans="2:15" s="135" customFormat="1" ht="21" customHeight="1" x14ac:dyDescent="0.35">
      <c r="B156" s="156">
        <v>130</v>
      </c>
      <c r="C156" s="139" t="s">
        <v>31</v>
      </c>
      <c r="D156" s="150" t="s">
        <v>437</v>
      </c>
      <c r="E156" s="140">
        <v>0</v>
      </c>
      <c r="F156" s="140">
        <v>1</v>
      </c>
      <c r="G156" s="140">
        <v>0</v>
      </c>
      <c r="H156" s="154"/>
      <c r="I156" s="325">
        <v>0</v>
      </c>
      <c r="J156" s="328"/>
      <c r="K156" s="140"/>
      <c r="L156" s="138"/>
      <c r="M156" s="140"/>
      <c r="N156" s="151">
        <f t="shared" si="4"/>
        <v>1</v>
      </c>
      <c r="O156" s="140">
        <f t="shared" si="5"/>
        <v>4</v>
      </c>
    </row>
    <row r="157" spans="2:15" s="135" customFormat="1" ht="21" customHeight="1" x14ac:dyDescent="0.35">
      <c r="B157" s="156">
        <v>131</v>
      </c>
      <c r="C157" s="139" t="s">
        <v>31</v>
      </c>
      <c r="D157" s="150" t="s">
        <v>531</v>
      </c>
      <c r="E157" s="140">
        <v>0</v>
      </c>
      <c r="F157" s="140">
        <v>0</v>
      </c>
      <c r="G157" s="140">
        <v>0</v>
      </c>
      <c r="H157" s="154"/>
      <c r="I157" s="325">
        <v>1</v>
      </c>
      <c r="J157" s="328"/>
      <c r="K157" s="140"/>
      <c r="L157" s="138"/>
      <c r="M157" s="140"/>
      <c r="N157" s="151">
        <f t="shared" si="4"/>
        <v>1</v>
      </c>
      <c r="O157" s="140">
        <f t="shared" si="5"/>
        <v>4</v>
      </c>
    </row>
    <row r="158" spans="2:15" s="135" customFormat="1" ht="21" customHeight="1" x14ac:dyDescent="0.35">
      <c r="B158" s="156">
        <v>132</v>
      </c>
      <c r="C158" s="139" t="s">
        <v>31</v>
      </c>
      <c r="D158" s="150" t="s">
        <v>438</v>
      </c>
      <c r="E158" s="140">
        <v>0</v>
      </c>
      <c r="F158" s="140">
        <v>1</v>
      </c>
      <c r="G158" s="140">
        <v>0</v>
      </c>
      <c r="H158" s="154"/>
      <c r="I158" s="325">
        <v>0</v>
      </c>
      <c r="J158" s="328"/>
      <c r="K158" s="140"/>
      <c r="L158" s="138"/>
      <c r="M158" s="140"/>
      <c r="N158" s="151">
        <f t="shared" si="4"/>
        <v>1</v>
      </c>
      <c r="O158" s="140">
        <f t="shared" si="5"/>
        <v>4</v>
      </c>
    </row>
    <row r="159" spans="2:15" s="135" customFormat="1" ht="21" customHeight="1" x14ac:dyDescent="0.35">
      <c r="B159" s="156">
        <v>133</v>
      </c>
      <c r="C159" s="139" t="s">
        <v>140</v>
      </c>
      <c r="D159" s="150" t="s">
        <v>439</v>
      </c>
      <c r="E159" s="140">
        <v>0</v>
      </c>
      <c r="F159" s="140">
        <v>0</v>
      </c>
      <c r="G159" s="140">
        <v>1</v>
      </c>
      <c r="H159" s="140">
        <v>0</v>
      </c>
      <c r="I159" s="382"/>
      <c r="J159" s="328">
        <v>0</v>
      </c>
      <c r="K159" s="140"/>
      <c r="L159" s="138"/>
      <c r="M159" s="140"/>
      <c r="N159" s="151">
        <f t="shared" si="4"/>
        <v>1</v>
      </c>
      <c r="O159" s="140">
        <f t="shared" si="5"/>
        <v>5</v>
      </c>
    </row>
    <row r="160" spans="2:15" s="135" customFormat="1" ht="21" customHeight="1" x14ac:dyDescent="0.35">
      <c r="B160" s="156">
        <v>134</v>
      </c>
      <c r="C160" s="139" t="s">
        <v>140</v>
      </c>
      <c r="D160" s="150" t="s">
        <v>440</v>
      </c>
      <c r="E160" s="140">
        <v>1</v>
      </c>
      <c r="F160" s="140">
        <v>0</v>
      </c>
      <c r="G160" s="140">
        <v>0</v>
      </c>
      <c r="H160" s="140">
        <v>0</v>
      </c>
      <c r="I160" s="382"/>
      <c r="J160" s="328">
        <v>0</v>
      </c>
      <c r="K160" s="140"/>
      <c r="L160" s="138"/>
      <c r="M160" s="140"/>
      <c r="N160" s="151">
        <f t="shared" si="4"/>
        <v>1</v>
      </c>
      <c r="O160" s="140">
        <f t="shared" si="5"/>
        <v>5</v>
      </c>
    </row>
    <row r="161" spans="2:15" s="135" customFormat="1" ht="21" customHeight="1" x14ac:dyDescent="0.35">
      <c r="B161" s="156">
        <v>135</v>
      </c>
      <c r="C161" s="139" t="s">
        <v>140</v>
      </c>
      <c r="D161" s="150" t="s">
        <v>302</v>
      </c>
      <c r="E161" s="140">
        <v>0</v>
      </c>
      <c r="F161" s="140">
        <v>0</v>
      </c>
      <c r="G161" s="140">
        <v>1</v>
      </c>
      <c r="H161" s="140">
        <v>0</v>
      </c>
      <c r="I161" s="382"/>
      <c r="J161" s="328">
        <v>0</v>
      </c>
      <c r="K161" s="140"/>
      <c r="L161" s="138"/>
      <c r="M161" s="140"/>
      <c r="N161" s="151">
        <f t="shared" si="4"/>
        <v>1</v>
      </c>
      <c r="O161" s="140">
        <f t="shared" si="5"/>
        <v>5</v>
      </c>
    </row>
    <row r="162" spans="2:15" s="135" customFormat="1" ht="21" customHeight="1" x14ac:dyDescent="0.35">
      <c r="B162" s="156">
        <v>136</v>
      </c>
      <c r="C162" s="139" t="s">
        <v>82</v>
      </c>
      <c r="D162" s="150" t="s">
        <v>441</v>
      </c>
      <c r="E162" s="140">
        <v>1</v>
      </c>
      <c r="F162" s="140">
        <v>0</v>
      </c>
      <c r="G162" s="154"/>
      <c r="H162" s="140">
        <v>0</v>
      </c>
      <c r="I162" s="325">
        <v>0</v>
      </c>
      <c r="J162" s="328"/>
      <c r="K162" s="140"/>
      <c r="L162" s="138"/>
      <c r="M162" s="140"/>
      <c r="N162" s="151">
        <f t="shared" si="4"/>
        <v>1</v>
      </c>
      <c r="O162" s="140">
        <f t="shared" si="5"/>
        <v>4</v>
      </c>
    </row>
    <row r="163" spans="2:15" s="135" customFormat="1" ht="21" customHeight="1" x14ac:dyDescent="0.35">
      <c r="B163" s="156">
        <v>137</v>
      </c>
      <c r="C163" s="139" t="s">
        <v>77</v>
      </c>
      <c r="D163" s="150" t="s">
        <v>442</v>
      </c>
      <c r="E163" s="140">
        <v>0</v>
      </c>
      <c r="F163" s="154"/>
      <c r="G163" s="140">
        <v>1</v>
      </c>
      <c r="H163" s="140">
        <v>0</v>
      </c>
      <c r="I163" s="325">
        <v>0</v>
      </c>
      <c r="J163" s="328"/>
      <c r="K163" s="140"/>
      <c r="L163" s="138"/>
      <c r="M163" s="140"/>
      <c r="N163" s="151">
        <f t="shared" si="4"/>
        <v>1</v>
      </c>
      <c r="O163" s="140">
        <f t="shared" si="5"/>
        <v>4</v>
      </c>
    </row>
    <row r="164" spans="2:15" s="135" customFormat="1" ht="21" customHeight="1" x14ac:dyDescent="0.35">
      <c r="B164" s="156">
        <v>138</v>
      </c>
      <c r="C164" s="139" t="s">
        <v>77</v>
      </c>
      <c r="D164" s="150" t="s">
        <v>219</v>
      </c>
      <c r="E164" s="140">
        <v>1</v>
      </c>
      <c r="F164" s="154"/>
      <c r="G164" s="140">
        <v>0</v>
      </c>
      <c r="H164" s="140">
        <v>0</v>
      </c>
      <c r="I164" s="325">
        <v>0</v>
      </c>
      <c r="J164" s="328"/>
      <c r="K164" s="140"/>
      <c r="L164" s="138"/>
      <c r="M164" s="140"/>
      <c r="N164" s="151">
        <f t="shared" si="4"/>
        <v>1</v>
      </c>
      <c r="O164" s="140">
        <f t="shared" si="5"/>
        <v>4</v>
      </c>
    </row>
    <row r="165" spans="2:15" s="135" customFormat="1" ht="21" customHeight="1" x14ac:dyDescent="0.35">
      <c r="B165" s="156">
        <v>139</v>
      </c>
      <c r="C165" s="139" t="s">
        <v>414</v>
      </c>
      <c r="D165" s="150" t="s">
        <v>443</v>
      </c>
      <c r="E165" s="140">
        <v>0</v>
      </c>
      <c r="F165" s="154"/>
      <c r="G165" s="140">
        <v>0</v>
      </c>
      <c r="H165" s="140">
        <v>1</v>
      </c>
      <c r="I165" s="325">
        <v>0</v>
      </c>
      <c r="J165" s="328"/>
      <c r="K165" s="140"/>
      <c r="L165" s="138"/>
      <c r="M165" s="140"/>
      <c r="N165" s="151">
        <f t="shared" si="4"/>
        <v>1</v>
      </c>
      <c r="O165" s="140">
        <f t="shared" si="5"/>
        <v>4</v>
      </c>
    </row>
    <row r="166" spans="2:15" s="135" customFormat="1" ht="21" customHeight="1" x14ac:dyDescent="0.35">
      <c r="B166" s="156">
        <v>140</v>
      </c>
      <c r="C166" s="139" t="s">
        <v>414</v>
      </c>
      <c r="D166" s="150" t="s">
        <v>444</v>
      </c>
      <c r="E166" s="140">
        <v>1</v>
      </c>
      <c r="F166" s="154"/>
      <c r="G166" s="140">
        <v>0</v>
      </c>
      <c r="H166" s="140">
        <v>0</v>
      </c>
      <c r="I166" s="325">
        <v>0</v>
      </c>
      <c r="J166" s="328"/>
      <c r="K166" s="140"/>
      <c r="L166" s="138"/>
      <c r="M166" s="140"/>
      <c r="N166" s="151">
        <f t="shared" si="4"/>
        <v>1</v>
      </c>
      <c r="O166" s="140">
        <f t="shared" si="5"/>
        <v>4</v>
      </c>
    </row>
    <row r="167" spans="2:15" s="135" customFormat="1" ht="21" customHeight="1" x14ac:dyDescent="0.35">
      <c r="B167" s="156">
        <v>142</v>
      </c>
      <c r="C167" s="139" t="s">
        <v>126</v>
      </c>
      <c r="D167" s="150" t="s">
        <v>445</v>
      </c>
      <c r="E167" s="140">
        <v>1</v>
      </c>
      <c r="F167" s="140">
        <v>0</v>
      </c>
      <c r="G167" s="140">
        <v>0</v>
      </c>
      <c r="H167" s="154"/>
      <c r="I167" s="325">
        <v>0</v>
      </c>
      <c r="J167" s="328">
        <v>0</v>
      </c>
      <c r="K167" s="140"/>
      <c r="L167" s="138"/>
      <c r="M167" s="140"/>
      <c r="N167" s="151">
        <f t="shared" si="4"/>
        <v>1</v>
      </c>
      <c r="O167" s="140">
        <f t="shared" si="5"/>
        <v>5</v>
      </c>
    </row>
    <row r="168" spans="2:15" s="135" customFormat="1" ht="21" customHeight="1" x14ac:dyDescent="0.35">
      <c r="B168" s="156">
        <v>143</v>
      </c>
      <c r="C168" s="139" t="s">
        <v>43</v>
      </c>
      <c r="D168" s="150" t="s">
        <v>446</v>
      </c>
      <c r="E168" s="140">
        <v>1</v>
      </c>
      <c r="F168" s="140">
        <v>0</v>
      </c>
      <c r="G168" s="140">
        <v>0</v>
      </c>
      <c r="H168" s="154"/>
      <c r="I168" s="325">
        <v>0</v>
      </c>
      <c r="J168" s="328"/>
      <c r="K168" s="140"/>
      <c r="L168" s="138"/>
      <c r="M168" s="140"/>
      <c r="N168" s="151">
        <f t="shared" si="4"/>
        <v>1</v>
      </c>
      <c r="O168" s="140">
        <f t="shared" si="5"/>
        <v>4</v>
      </c>
    </row>
    <row r="169" spans="2:15" s="135" customFormat="1" ht="21" customHeight="1" x14ac:dyDescent="0.35">
      <c r="B169" s="156">
        <v>144</v>
      </c>
      <c r="C169" s="139" t="s">
        <v>43</v>
      </c>
      <c r="D169" s="150" t="s">
        <v>227</v>
      </c>
      <c r="E169" s="140">
        <v>1</v>
      </c>
      <c r="F169" s="140">
        <v>0</v>
      </c>
      <c r="G169" s="140">
        <v>0</v>
      </c>
      <c r="H169" s="154"/>
      <c r="I169" s="325">
        <v>0</v>
      </c>
      <c r="J169" s="328"/>
      <c r="K169" s="140"/>
      <c r="L169" s="138"/>
      <c r="M169" s="140"/>
      <c r="N169" s="151">
        <f t="shared" si="4"/>
        <v>1</v>
      </c>
      <c r="O169" s="140">
        <f t="shared" si="5"/>
        <v>4</v>
      </c>
    </row>
    <row r="170" spans="2:15" s="135" customFormat="1" ht="21" customHeight="1" x14ac:dyDescent="0.35">
      <c r="B170" s="156">
        <v>145</v>
      </c>
      <c r="C170" s="139" t="s">
        <v>125</v>
      </c>
      <c r="D170" s="150" t="s">
        <v>448</v>
      </c>
      <c r="E170" s="140">
        <v>0</v>
      </c>
      <c r="F170" s="140">
        <v>1</v>
      </c>
      <c r="G170" s="154"/>
      <c r="H170" s="154"/>
      <c r="I170" s="325">
        <v>0</v>
      </c>
      <c r="J170" s="328"/>
      <c r="K170" s="140"/>
      <c r="L170" s="138"/>
      <c r="M170" s="140"/>
      <c r="N170" s="151">
        <f t="shared" si="4"/>
        <v>1</v>
      </c>
      <c r="O170" s="140">
        <f t="shared" si="5"/>
        <v>3</v>
      </c>
    </row>
    <row r="171" spans="2:15" s="135" customFormat="1" ht="21" customHeight="1" x14ac:dyDescent="0.35">
      <c r="B171" s="156">
        <v>146</v>
      </c>
      <c r="C171" s="139" t="s">
        <v>125</v>
      </c>
      <c r="D171" s="150" t="s">
        <v>228</v>
      </c>
      <c r="E171" s="140">
        <v>1</v>
      </c>
      <c r="F171" s="140">
        <v>0</v>
      </c>
      <c r="G171" s="154"/>
      <c r="H171" s="154"/>
      <c r="I171" s="325">
        <v>0</v>
      </c>
      <c r="J171" s="328"/>
      <c r="K171" s="140"/>
      <c r="L171" s="138"/>
      <c r="M171" s="140"/>
      <c r="N171" s="151">
        <f t="shared" si="4"/>
        <v>1</v>
      </c>
      <c r="O171" s="140">
        <f t="shared" si="5"/>
        <v>3</v>
      </c>
    </row>
    <row r="172" spans="2:15" s="135" customFormat="1" ht="21" customHeight="1" x14ac:dyDescent="0.35">
      <c r="B172" s="156">
        <v>148</v>
      </c>
      <c r="C172" s="139" t="s">
        <v>137</v>
      </c>
      <c r="D172" s="150" t="s">
        <v>487</v>
      </c>
      <c r="E172" s="154"/>
      <c r="F172" s="140">
        <v>0</v>
      </c>
      <c r="G172" s="140">
        <v>0</v>
      </c>
      <c r="H172" s="140">
        <v>1</v>
      </c>
      <c r="I172" s="325">
        <v>0</v>
      </c>
      <c r="J172" s="328">
        <v>0</v>
      </c>
      <c r="K172" s="140"/>
      <c r="L172" s="138"/>
      <c r="M172" s="140"/>
      <c r="N172" s="151">
        <f t="shared" si="4"/>
        <v>1</v>
      </c>
      <c r="O172" s="140">
        <f t="shared" si="5"/>
        <v>5</v>
      </c>
    </row>
    <row r="173" spans="2:15" s="135" customFormat="1" ht="21" customHeight="1" x14ac:dyDescent="0.35">
      <c r="B173" s="156">
        <v>149</v>
      </c>
      <c r="C173" s="139" t="s">
        <v>20</v>
      </c>
      <c r="D173" s="150" t="s">
        <v>450</v>
      </c>
      <c r="E173" s="154"/>
      <c r="F173" s="140">
        <v>0</v>
      </c>
      <c r="G173" s="140">
        <v>1</v>
      </c>
      <c r="H173" s="140">
        <v>0</v>
      </c>
      <c r="I173" s="325">
        <v>0</v>
      </c>
      <c r="J173" s="328"/>
      <c r="K173" s="140"/>
      <c r="L173" s="138"/>
      <c r="M173" s="140"/>
      <c r="N173" s="151">
        <f t="shared" si="4"/>
        <v>1</v>
      </c>
      <c r="O173" s="140">
        <f t="shared" si="5"/>
        <v>4</v>
      </c>
    </row>
    <row r="174" spans="2:15" s="135" customFormat="1" ht="21" customHeight="1" x14ac:dyDescent="0.35">
      <c r="B174" s="156">
        <v>150</v>
      </c>
      <c r="C174" s="139" t="s">
        <v>20</v>
      </c>
      <c r="D174" s="150" t="s">
        <v>421</v>
      </c>
      <c r="E174" s="154"/>
      <c r="F174" s="140">
        <v>0</v>
      </c>
      <c r="G174" s="140">
        <v>0</v>
      </c>
      <c r="H174" s="140">
        <v>1</v>
      </c>
      <c r="I174" s="325">
        <v>0</v>
      </c>
      <c r="J174" s="328"/>
      <c r="K174" s="140"/>
      <c r="L174" s="138"/>
      <c r="M174" s="140"/>
      <c r="N174" s="151">
        <f t="shared" si="4"/>
        <v>1</v>
      </c>
      <c r="O174" s="140">
        <f t="shared" si="5"/>
        <v>4</v>
      </c>
    </row>
    <row r="175" spans="2:15" s="135" customFormat="1" ht="21" customHeight="1" x14ac:dyDescent="0.35">
      <c r="B175" s="156">
        <v>151</v>
      </c>
      <c r="C175" s="139" t="s">
        <v>20</v>
      </c>
      <c r="D175" s="150" t="s">
        <v>451</v>
      </c>
      <c r="E175" s="154"/>
      <c r="F175" s="140">
        <v>0</v>
      </c>
      <c r="G175" s="140">
        <v>0</v>
      </c>
      <c r="H175" s="140">
        <v>1</v>
      </c>
      <c r="I175" s="325">
        <v>0</v>
      </c>
      <c r="J175" s="328"/>
      <c r="K175" s="140"/>
      <c r="L175" s="138"/>
      <c r="M175" s="140"/>
      <c r="N175" s="151">
        <f t="shared" si="4"/>
        <v>1</v>
      </c>
      <c r="O175" s="140">
        <f t="shared" si="5"/>
        <v>4</v>
      </c>
    </row>
    <row r="176" spans="2:15" s="135" customFormat="1" ht="21" customHeight="1" x14ac:dyDescent="0.35">
      <c r="B176" s="156">
        <v>152</v>
      </c>
      <c r="C176" s="139" t="s">
        <v>20</v>
      </c>
      <c r="D176" s="150" t="s">
        <v>532</v>
      </c>
      <c r="E176" s="154"/>
      <c r="F176" s="140">
        <v>0</v>
      </c>
      <c r="G176" s="140">
        <v>0</v>
      </c>
      <c r="H176" s="140">
        <v>0</v>
      </c>
      <c r="I176" s="325">
        <v>1</v>
      </c>
      <c r="J176" s="328"/>
      <c r="K176" s="140"/>
      <c r="L176" s="138"/>
      <c r="M176" s="140"/>
      <c r="N176" s="151">
        <f t="shared" si="4"/>
        <v>1</v>
      </c>
      <c r="O176" s="140">
        <f t="shared" si="5"/>
        <v>4</v>
      </c>
    </row>
    <row r="177" spans="2:15" s="135" customFormat="1" ht="21" customHeight="1" x14ac:dyDescent="0.35">
      <c r="B177" s="156">
        <v>153</v>
      </c>
      <c r="C177" s="139" t="s">
        <v>276</v>
      </c>
      <c r="D177" s="150" t="s">
        <v>453</v>
      </c>
      <c r="E177" s="154"/>
      <c r="F177" s="140">
        <v>1</v>
      </c>
      <c r="G177" s="140">
        <v>0</v>
      </c>
      <c r="H177" s="140">
        <v>0</v>
      </c>
      <c r="I177" s="325">
        <v>0</v>
      </c>
      <c r="J177" s="328"/>
      <c r="K177" s="140"/>
      <c r="L177" s="138"/>
      <c r="M177" s="140"/>
      <c r="N177" s="151">
        <f t="shared" si="4"/>
        <v>1</v>
      </c>
      <c r="O177" s="140">
        <f t="shared" si="5"/>
        <v>4</v>
      </c>
    </row>
    <row r="178" spans="2:15" s="135" customFormat="1" ht="21" customHeight="1" x14ac:dyDescent="0.35">
      <c r="B178" s="156">
        <v>154</v>
      </c>
      <c r="C178" s="139" t="s">
        <v>276</v>
      </c>
      <c r="D178" s="150" t="s">
        <v>263</v>
      </c>
      <c r="E178" s="154"/>
      <c r="F178" s="140">
        <v>1</v>
      </c>
      <c r="G178" s="140">
        <v>0</v>
      </c>
      <c r="H178" s="140">
        <v>0</v>
      </c>
      <c r="I178" s="325">
        <v>0</v>
      </c>
      <c r="J178" s="328"/>
      <c r="K178" s="140"/>
      <c r="L178" s="138"/>
      <c r="M178" s="140"/>
      <c r="N178" s="151">
        <f t="shared" si="4"/>
        <v>1</v>
      </c>
      <c r="O178" s="140">
        <f t="shared" si="5"/>
        <v>4</v>
      </c>
    </row>
    <row r="179" spans="2:15" s="135" customFormat="1" ht="21" customHeight="1" x14ac:dyDescent="0.35">
      <c r="B179" s="156">
        <v>155</v>
      </c>
      <c r="C179" s="139" t="s">
        <v>276</v>
      </c>
      <c r="D179" s="150" t="s">
        <v>533</v>
      </c>
      <c r="E179" s="154"/>
      <c r="F179" s="140">
        <v>0</v>
      </c>
      <c r="G179" s="140">
        <v>0</v>
      </c>
      <c r="H179" s="140">
        <v>0</v>
      </c>
      <c r="I179" s="325">
        <v>1</v>
      </c>
      <c r="J179" s="328"/>
      <c r="K179" s="140"/>
      <c r="L179" s="138"/>
      <c r="M179" s="140"/>
      <c r="N179" s="151">
        <f t="shared" si="4"/>
        <v>1</v>
      </c>
      <c r="O179" s="140">
        <f t="shared" si="5"/>
        <v>4</v>
      </c>
    </row>
    <row r="180" spans="2:15" s="135" customFormat="1" ht="21" customHeight="1" x14ac:dyDescent="0.35">
      <c r="B180" s="156">
        <v>156</v>
      </c>
      <c r="C180" s="139" t="s">
        <v>276</v>
      </c>
      <c r="D180" s="150" t="s">
        <v>454</v>
      </c>
      <c r="E180" s="154"/>
      <c r="F180" s="140">
        <v>0</v>
      </c>
      <c r="G180" s="140">
        <v>1</v>
      </c>
      <c r="H180" s="140">
        <v>0</v>
      </c>
      <c r="I180" s="325">
        <v>0</v>
      </c>
      <c r="J180" s="328">
        <v>2</v>
      </c>
      <c r="K180" s="140"/>
      <c r="L180" s="138"/>
      <c r="M180" s="140"/>
      <c r="N180" s="151">
        <f t="shared" si="4"/>
        <v>3</v>
      </c>
      <c r="O180" s="140">
        <f t="shared" si="5"/>
        <v>5</v>
      </c>
    </row>
    <row r="181" spans="2:15" s="135" customFormat="1" ht="21" customHeight="1" x14ac:dyDescent="0.35">
      <c r="B181" s="156">
        <v>157</v>
      </c>
      <c r="C181" s="139" t="s">
        <v>140</v>
      </c>
      <c r="D181" s="150" t="s">
        <v>455</v>
      </c>
      <c r="E181" s="140">
        <v>0</v>
      </c>
      <c r="F181" s="140">
        <v>1</v>
      </c>
      <c r="G181" s="140">
        <v>0</v>
      </c>
      <c r="H181" s="140">
        <v>0</v>
      </c>
      <c r="I181" s="382"/>
      <c r="J181" s="328">
        <v>0</v>
      </c>
      <c r="K181" s="140"/>
      <c r="L181" s="138"/>
      <c r="M181" s="140"/>
      <c r="N181" s="151">
        <f t="shared" si="4"/>
        <v>1</v>
      </c>
      <c r="O181" s="140">
        <f t="shared" si="5"/>
        <v>5</v>
      </c>
    </row>
    <row r="182" spans="2:15" s="135" customFormat="1" ht="21" customHeight="1" x14ac:dyDescent="0.35">
      <c r="B182" s="156">
        <v>158</v>
      </c>
      <c r="C182" s="139" t="s">
        <v>216</v>
      </c>
      <c r="D182" s="150" t="s">
        <v>456</v>
      </c>
      <c r="E182" s="140">
        <v>0</v>
      </c>
      <c r="F182" s="140">
        <v>1</v>
      </c>
      <c r="G182" s="140">
        <v>0</v>
      </c>
      <c r="H182" s="154"/>
      <c r="I182" s="325"/>
      <c r="J182" s="328"/>
      <c r="K182" s="140"/>
      <c r="L182" s="138"/>
      <c r="M182" s="140"/>
      <c r="N182" s="151">
        <f t="shared" si="4"/>
        <v>1</v>
      </c>
      <c r="O182" s="140">
        <f t="shared" si="5"/>
        <v>3</v>
      </c>
    </row>
    <row r="183" spans="2:15" s="135" customFormat="1" ht="21" customHeight="1" x14ac:dyDescent="0.35">
      <c r="B183" s="156">
        <v>159</v>
      </c>
      <c r="C183" s="139" t="s">
        <v>128</v>
      </c>
      <c r="D183" s="150" t="s">
        <v>457</v>
      </c>
      <c r="E183" s="154"/>
      <c r="F183" s="140">
        <v>1</v>
      </c>
      <c r="G183" s="140">
        <v>0</v>
      </c>
      <c r="H183" s="140">
        <v>0</v>
      </c>
      <c r="I183" s="325">
        <v>0</v>
      </c>
      <c r="J183" s="328"/>
      <c r="K183" s="140"/>
      <c r="L183" s="138"/>
      <c r="M183" s="140"/>
      <c r="N183" s="151">
        <f t="shared" si="4"/>
        <v>1</v>
      </c>
      <c r="O183" s="140">
        <f t="shared" si="5"/>
        <v>4</v>
      </c>
    </row>
    <row r="184" spans="2:15" s="135" customFormat="1" ht="21" customHeight="1" x14ac:dyDescent="0.35">
      <c r="B184" s="156">
        <v>160</v>
      </c>
      <c r="C184" s="139" t="s">
        <v>128</v>
      </c>
      <c r="D184" s="150" t="s">
        <v>458</v>
      </c>
      <c r="E184" s="154"/>
      <c r="F184" s="140">
        <v>1</v>
      </c>
      <c r="G184" s="140">
        <v>0</v>
      </c>
      <c r="H184" s="140">
        <v>0</v>
      </c>
      <c r="I184" s="325">
        <v>0</v>
      </c>
      <c r="J184" s="328"/>
      <c r="K184" s="140"/>
      <c r="L184" s="138"/>
      <c r="M184" s="140"/>
      <c r="N184" s="151">
        <f t="shared" si="4"/>
        <v>1</v>
      </c>
      <c r="O184" s="140">
        <f t="shared" si="5"/>
        <v>4</v>
      </c>
    </row>
    <row r="185" spans="2:15" s="135" customFormat="1" ht="21" customHeight="1" x14ac:dyDescent="0.35">
      <c r="B185" s="156">
        <v>161</v>
      </c>
      <c r="C185" s="139" t="s">
        <v>274</v>
      </c>
      <c r="D185" s="150" t="s">
        <v>459</v>
      </c>
      <c r="E185" s="154"/>
      <c r="F185" s="140">
        <v>0</v>
      </c>
      <c r="G185" s="140">
        <v>1</v>
      </c>
      <c r="H185" s="164"/>
      <c r="I185" s="325">
        <v>0</v>
      </c>
      <c r="J185" s="328"/>
      <c r="K185" s="140"/>
      <c r="L185" s="138"/>
      <c r="M185" s="140"/>
      <c r="N185" s="151">
        <f t="shared" si="4"/>
        <v>1</v>
      </c>
      <c r="O185" s="140">
        <f t="shared" si="5"/>
        <v>3</v>
      </c>
    </row>
    <row r="186" spans="2:15" s="135" customFormat="1" ht="21" customHeight="1" x14ac:dyDescent="0.35">
      <c r="B186" s="156">
        <v>162</v>
      </c>
      <c r="C186" s="139" t="s">
        <v>32</v>
      </c>
      <c r="D186" s="150" t="s">
        <v>461</v>
      </c>
      <c r="E186" s="140">
        <v>0</v>
      </c>
      <c r="F186" s="140">
        <v>1</v>
      </c>
      <c r="G186" s="140">
        <v>0</v>
      </c>
      <c r="H186" s="140">
        <v>0</v>
      </c>
      <c r="I186" s="325"/>
      <c r="J186" s="328"/>
      <c r="K186" s="140"/>
      <c r="L186" s="138"/>
      <c r="M186" s="140"/>
      <c r="N186" s="151">
        <f t="shared" si="4"/>
        <v>1</v>
      </c>
      <c r="O186" s="140">
        <f t="shared" si="5"/>
        <v>4</v>
      </c>
    </row>
    <row r="187" spans="2:15" s="135" customFormat="1" ht="21" customHeight="1" x14ac:dyDescent="0.35">
      <c r="B187" s="156">
        <v>163</v>
      </c>
      <c r="C187" s="139" t="s">
        <v>32</v>
      </c>
      <c r="D187" s="150" t="s">
        <v>462</v>
      </c>
      <c r="E187" s="140">
        <v>0</v>
      </c>
      <c r="F187" s="140">
        <v>0</v>
      </c>
      <c r="G187" s="140">
        <v>0</v>
      </c>
      <c r="H187" s="140">
        <v>1</v>
      </c>
      <c r="I187" s="325"/>
      <c r="J187" s="328"/>
      <c r="K187" s="140"/>
      <c r="L187" s="138"/>
      <c r="M187" s="140"/>
      <c r="N187" s="151">
        <f t="shared" si="4"/>
        <v>1</v>
      </c>
      <c r="O187" s="140">
        <f t="shared" si="5"/>
        <v>4</v>
      </c>
    </row>
    <row r="188" spans="2:15" s="135" customFormat="1" ht="21" customHeight="1" x14ac:dyDescent="0.35">
      <c r="B188" s="156">
        <v>164</v>
      </c>
      <c r="C188" s="139" t="s">
        <v>32</v>
      </c>
      <c r="D188" s="150" t="s">
        <v>463</v>
      </c>
      <c r="E188" s="140">
        <v>0</v>
      </c>
      <c r="F188" s="140">
        <v>1</v>
      </c>
      <c r="G188" s="140">
        <v>0</v>
      </c>
      <c r="H188" s="140">
        <v>0</v>
      </c>
      <c r="I188" s="325"/>
      <c r="J188" s="328"/>
      <c r="K188" s="140"/>
      <c r="L188" s="138"/>
      <c r="M188" s="140"/>
      <c r="N188" s="151">
        <f t="shared" si="4"/>
        <v>1</v>
      </c>
      <c r="O188" s="140">
        <f t="shared" si="5"/>
        <v>4</v>
      </c>
    </row>
    <row r="189" spans="2:15" s="135" customFormat="1" ht="21" customHeight="1" x14ac:dyDescent="0.35">
      <c r="B189" s="156">
        <v>165</v>
      </c>
      <c r="C189" s="139" t="s">
        <v>139</v>
      </c>
      <c r="D189" s="150" t="s">
        <v>465</v>
      </c>
      <c r="E189" s="197"/>
      <c r="F189" s="140">
        <v>0</v>
      </c>
      <c r="G189" s="140">
        <v>1</v>
      </c>
      <c r="H189" s="154"/>
      <c r="I189" s="325"/>
      <c r="J189" s="328"/>
      <c r="K189" s="140"/>
      <c r="L189" s="138"/>
      <c r="M189" s="140"/>
      <c r="N189" s="151">
        <f t="shared" si="4"/>
        <v>1</v>
      </c>
      <c r="O189" s="140">
        <f t="shared" si="5"/>
        <v>2</v>
      </c>
    </row>
    <row r="190" spans="2:15" s="135" customFormat="1" ht="21" customHeight="1" x14ac:dyDescent="0.35">
      <c r="B190" s="156">
        <v>166</v>
      </c>
      <c r="C190" s="139" t="s">
        <v>85</v>
      </c>
      <c r="D190" s="150" t="s">
        <v>466</v>
      </c>
      <c r="E190" s="197"/>
      <c r="F190" s="140">
        <v>0</v>
      </c>
      <c r="G190" s="140">
        <v>1</v>
      </c>
      <c r="H190" s="154"/>
      <c r="I190" s="325"/>
      <c r="J190" s="328"/>
      <c r="K190" s="140"/>
      <c r="L190" s="138"/>
      <c r="M190" s="140"/>
      <c r="N190" s="151">
        <f t="shared" si="4"/>
        <v>1</v>
      </c>
      <c r="O190" s="140">
        <f t="shared" si="5"/>
        <v>2</v>
      </c>
    </row>
    <row r="191" spans="2:15" s="135" customFormat="1" ht="21" customHeight="1" x14ac:dyDescent="0.35">
      <c r="B191" s="156">
        <v>167</v>
      </c>
      <c r="C191" s="139" t="s">
        <v>85</v>
      </c>
      <c r="D191" s="150" t="s">
        <v>467</v>
      </c>
      <c r="E191" s="197"/>
      <c r="F191" s="140">
        <v>0</v>
      </c>
      <c r="G191" s="140">
        <v>1</v>
      </c>
      <c r="H191" s="154"/>
      <c r="I191" s="325"/>
      <c r="J191" s="328"/>
      <c r="K191" s="140"/>
      <c r="L191" s="138"/>
      <c r="M191" s="140"/>
      <c r="N191" s="151">
        <f t="shared" si="4"/>
        <v>1</v>
      </c>
      <c r="O191" s="140">
        <f t="shared" si="5"/>
        <v>2</v>
      </c>
    </row>
    <row r="192" spans="2:15" s="135" customFormat="1" ht="21" customHeight="1" x14ac:dyDescent="0.35">
      <c r="B192" s="156">
        <v>168</v>
      </c>
      <c r="C192" s="139" t="s">
        <v>85</v>
      </c>
      <c r="D192" s="150" t="s">
        <v>468</v>
      </c>
      <c r="E192" s="197"/>
      <c r="F192" s="140">
        <v>0</v>
      </c>
      <c r="G192" s="140">
        <v>1</v>
      </c>
      <c r="H192" s="154"/>
      <c r="I192" s="325"/>
      <c r="J192" s="328"/>
      <c r="K192" s="140"/>
      <c r="L192" s="138"/>
      <c r="M192" s="140"/>
      <c r="N192" s="151">
        <f t="shared" si="4"/>
        <v>1</v>
      </c>
      <c r="O192" s="140">
        <f t="shared" si="5"/>
        <v>2</v>
      </c>
    </row>
    <row r="193" spans="2:15" s="135" customFormat="1" ht="21" customHeight="1" x14ac:dyDescent="0.35">
      <c r="B193" s="156">
        <v>169</v>
      </c>
      <c r="C193" s="139" t="s">
        <v>85</v>
      </c>
      <c r="D193" s="150" t="s">
        <v>469</v>
      </c>
      <c r="E193" s="197"/>
      <c r="F193" s="140">
        <v>0</v>
      </c>
      <c r="G193" s="140">
        <v>1</v>
      </c>
      <c r="H193" s="154"/>
      <c r="I193" s="325"/>
      <c r="J193" s="328"/>
      <c r="K193" s="140"/>
      <c r="L193" s="138"/>
      <c r="M193" s="140"/>
      <c r="N193" s="151">
        <f t="shared" si="4"/>
        <v>1</v>
      </c>
      <c r="O193" s="140">
        <f t="shared" si="5"/>
        <v>2</v>
      </c>
    </row>
    <row r="194" spans="2:15" s="135" customFormat="1" ht="21" customHeight="1" x14ac:dyDescent="0.35">
      <c r="B194" s="156">
        <v>170</v>
      </c>
      <c r="C194" s="139" t="s">
        <v>85</v>
      </c>
      <c r="D194" s="150" t="s">
        <v>470</v>
      </c>
      <c r="E194" s="197"/>
      <c r="F194" s="140">
        <v>1</v>
      </c>
      <c r="G194" s="140">
        <v>0</v>
      </c>
      <c r="H194" s="154"/>
      <c r="I194" s="325"/>
      <c r="J194" s="328"/>
      <c r="K194" s="140"/>
      <c r="L194" s="138"/>
      <c r="M194" s="140"/>
      <c r="N194" s="151">
        <f t="shared" si="4"/>
        <v>1</v>
      </c>
      <c r="O194" s="140">
        <f t="shared" si="5"/>
        <v>2</v>
      </c>
    </row>
    <row r="195" spans="2:15" s="135" customFormat="1" ht="21" customHeight="1" x14ac:dyDescent="0.35">
      <c r="B195" s="156">
        <v>171</v>
      </c>
      <c r="C195" s="139" t="s">
        <v>85</v>
      </c>
      <c r="D195" s="150" t="s">
        <v>471</v>
      </c>
      <c r="E195" s="197"/>
      <c r="F195" s="140">
        <v>1</v>
      </c>
      <c r="G195" s="140">
        <v>0</v>
      </c>
      <c r="H195" s="154"/>
      <c r="I195" s="325"/>
      <c r="J195" s="328"/>
      <c r="K195" s="140"/>
      <c r="L195" s="138"/>
      <c r="M195" s="140"/>
      <c r="N195" s="151">
        <f t="shared" si="4"/>
        <v>1</v>
      </c>
      <c r="O195" s="140">
        <f t="shared" si="5"/>
        <v>2</v>
      </c>
    </row>
    <row r="196" spans="2:15" s="135" customFormat="1" ht="21" customHeight="1" x14ac:dyDescent="0.35">
      <c r="B196" s="156">
        <v>172</v>
      </c>
      <c r="C196" s="139"/>
      <c r="D196" s="150" t="s">
        <v>494</v>
      </c>
      <c r="E196" s="197"/>
      <c r="F196" s="140">
        <v>0</v>
      </c>
      <c r="G196" s="140">
        <v>0</v>
      </c>
      <c r="H196" s="140">
        <v>1</v>
      </c>
      <c r="I196" s="325"/>
      <c r="J196" s="328"/>
      <c r="K196" s="140"/>
      <c r="L196" s="138"/>
      <c r="M196" s="140"/>
      <c r="N196" s="151">
        <f t="shared" si="4"/>
        <v>1</v>
      </c>
      <c r="O196" s="140">
        <f t="shared" si="5"/>
        <v>3</v>
      </c>
    </row>
    <row r="197" spans="2:15" s="135" customFormat="1" ht="21" customHeight="1" x14ac:dyDescent="0.35">
      <c r="B197" s="156">
        <v>173</v>
      </c>
      <c r="C197" s="139" t="s">
        <v>84</v>
      </c>
      <c r="D197" s="150" t="s">
        <v>472</v>
      </c>
      <c r="E197" s="197"/>
      <c r="F197" s="140">
        <v>1</v>
      </c>
      <c r="G197" s="140">
        <v>0</v>
      </c>
      <c r="H197" s="154"/>
      <c r="I197" s="325"/>
      <c r="J197" s="328"/>
      <c r="K197" s="140"/>
      <c r="L197" s="138"/>
      <c r="M197" s="140"/>
      <c r="N197" s="151">
        <f t="shared" si="4"/>
        <v>1</v>
      </c>
      <c r="O197" s="140">
        <f t="shared" si="5"/>
        <v>2</v>
      </c>
    </row>
    <row r="198" spans="2:15" s="135" customFormat="1" ht="21" customHeight="1" x14ac:dyDescent="0.35">
      <c r="B198" s="156">
        <v>174</v>
      </c>
      <c r="C198" s="139" t="s">
        <v>27</v>
      </c>
      <c r="D198" s="150" t="s">
        <v>473</v>
      </c>
      <c r="E198" s="197"/>
      <c r="F198" s="140">
        <v>1</v>
      </c>
      <c r="G198" s="154"/>
      <c r="H198" s="154"/>
      <c r="I198" s="325">
        <v>0</v>
      </c>
      <c r="J198" s="328"/>
      <c r="K198" s="140"/>
      <c r="L198" s="138"/>
      <c r="M198" s="140"/>
      <c r="N198" s="151">
        <f t="shared" si="4"/>
        <v>1</v>
      </c>
      <c r="O198" s="140">
        <f t="shared" si="5"/>
        <v>2</v>
      </c>
    </row>
    <row r="199" spans="2:15" s="135" customFormat="1" ht="21" customHeight="1" x14ac:dyDescent="0.35">
      <c r="B199" s="156">
        <v>175</v>
      </c>
      <c r="C199" s="139" t="s">
        <v>27</v>
      </c>
      <c r="D199" s="150" t="s">
        <v>498</v>
      </c>
      <c r="E199" s="197"/>
      <c r="F199" s="140">
        <v>0</v>
      </c>
      <c r="G199" s="154"/>
      <c r="H199" s="140">
        <v>1</v>
      </c>
      <c r="I199" s="325">
        <v>0</v>
      </c>
      <c r="J199" s="328"/>
      <c r="K199" s="140"/>
      <c r="L199" s="138"/>
      <c r="M199" s="140"/>
      <c r="N199" s="151">
        <f t="shared" si="4"/>
        <v>1</v>
      </c>
      <c r="O199" s="140">
        <f t="shared" si="5"/>
        <v>3</v>
      </c>
    </row>
    <row r="200" spans="2:15" s="135" customFormat="1" ht="21" customHeight="1" x14ac:dyDescent="0.35">
      <c r="B200" s="156">
        <v>176</v>
      </c>
      <c r="C200" s="139" t="s">
        <v>27</v>
      </c>
      <c r="D200" s="150" t="s">
        <v>499</v>
      </c>
      <c r="E200" s="197"/>
      <c r="F200" s="140">
        <v>0</v>
      </c>
      <c r="G200" s="154"/>
      <c r="H200" s="140">
        <v>1</v>
      </c>
      <c r="I200" s="325">
        <v>0</v>
      </c>
      <c r="J200" s="328"/>
      <c r="K200" s="140"/>
      <c r="L200" s="138"/>
      <c r="M200" s="140"/>
      <c r="N200" s="151">
        <f t="shared" si="4"/>
        <v>1</v>
      </c>
      <c r="O200" s="140">
        <f t="shared" si="5"/>
        <v>3</v>
      </c>
    </row>
    <row r="201" spans="2:15" s="135" customFormat="1" ht="21" customHeight="1" x14ac:dyDescent="0.35">
      <c r="B201" s="156">
        <v>177</v>
      </c>
      <c r="C201" s="139" t="s">
        <v>27</v>
      </c>
      <c r="D201" s="150" t="s">
        <v>474</v>
      </c>
      <c r="E201" s="197"/>
      <c r="F201" s="140">
        <v>1</v>
      </c>
      <c r="G201" s="154"/>
      <c r="H201" s="154"/>
      <c r="I201" s="325">
        <v>0</v>
      </c>
      <c r="J201" s="328"/>
      <c r="K201" s="140"/>
      <c r="L201" s="138"/>
      <c r="M201" s="140"/>
      <c r="N201" s="151">
        <f t="shared" si="4"/>
        <v>1</v>
      </c>
      <c r="O201" s="140">
        <f t="shared" si="5"/>
        <v>2</v>
      </c>
    </row>
    <row r="202" spans="2:15" s="135" customFormat="1" ht="21" customHeight="1" x14ac:dyDescent="0.35">
      <c r="B202" s="156">
        <v>178</v>
      </c>
      <c r="C202" s="139" t="s">
        <v>89</v>
      </c>
      <c r="D202" s="150" t="s">
        <v>475</v>
      </c>
      <c r="E202" s="197"/>
      <c r="F202" s="140">
        <v>1</v>
      </c>
      <c r="G202" s="140">
        <v>0</v>
      </c>
      <c r="H202" s="154"/>
      <c r="I202" s="325">
        <v>0</v>
      </c>
      <c r="J202" s="328">
        <v>0</v>
      </c>
      <c r="K202" s="140"/>
      <c r="L202" s="138"/>
      <c r="M202" s="140"/>
      <c r="N202" s="151">
        <f t="shared" si="4"/>
        <v>1</v>
      </c>
      <c r="O202" s="140">
        <f t="shared" si="5"/>
        <v>4</v>
      </c>
    </row>
    <row r="203" spans="2:15" s="135" customFormat="1" ht="21" customHeight="1" x14ac:dyDescent="0.35">
      <c r="B203" s="156">
        <v>179</v>
      </c>
      <c r="C203" s="139" t="s">
        <v>89</v>
      </c>
      <c r="D203" s="150" t="s">
        <v>286</v>
      </c>
      <c r="E203" s="197"/>
      <c r="F203" s="140">
        <v>1</v>
      </c>
      <c r="G203" s="140">
        <v>0</v>
      </c>
      <c r="H203" s="154"/>
      <c r="I203" s="325">
        <v>0</v>
      </c>
      <c r="J203" s="328">
        <v>0</v>
      </c>
      <c r="K203" s="140"/>
      <c r="L203" s="138"/>
      <c r="M203" s="140"/>
      <c r="N203" s="151">
        <f t="shared" si="4"/>
        <v>1</v>
      </c>
      <c r="O203" s="140">
        <f t="shared" si="5"/>
        <v>4</v>
      </c>
    </row>
    <row r="204" spans="2:15" s="135" customFormat="1" ht="21" customHeight="1" x14ac:dyDescent="0.35">
      <c r="B204" s="156">
        <v>180</v>
      </c>
      <c r="C204" s="139" t="s">
        <v>89</v>
      </c>
      <c r="D204" s="150" t="s">
        <v>552</v>
      </c>
      <c r="E204" s="197"/>
      <c r="F204" s="140">
        <v>0</v>
      </c>
      <c r="G204" s="140">
        <v>0</v>
      </c>
      <c r="H204" s="154"/>
      <c r="I204" s="325">
        <v>1</v>
      </c>
      <c r="J204" s="328">
        <v>0</v>
      </c>
      <c r="K204" s="140"/>
      <c r="L204" s="138"/>
      <c r="M204" s="140"/>
      <c r="N204" s="151">
        <f t="shared" si="4"/>
        <v>1</v>
      </c>
      <c r="O204" s="140">
        <f t="shared" si="5"/>
        <v>4</v>
      </c>
    </row>
    <row r="205" spans="2:15" s="135" customFormat="1" ht="21" customHeight="1" x14ac:dyDescent="0.35">
      <c r="B205" s="156">
        <v>182</v>
      </c>
      <c r="C205" s="139" t="s">
        <v>89</v>
      </c>
      <c r="D205" s="150" t="s">
        <v>288</v>
      </c>
      <c r="E205" s="197"/>
      <c r="F205" s="140">
        <v>1</v>
      </c>
      <c r="G205" s="140">
        <v>0</v>
      </c>
      <c r="H205" s="154"/>
      <c r="I205" s="325">
        <v>0</v>
      </c>
      <c r="J205" s="328">
        <v>0</v>
      </c>
      <c r="K205" s="140"/>
      <c r="L205" s="138"/>
      <c r="M205" s="140"/>
      <c r="N205" s="151">
        <f t="shared" si="4"/>
        <v>1</v>
      </c>
      <c r="O205" s="140">
        <f t="shared" si="5"/>
        <v>4</v>
      </c>
    </row>
    <row r="206" spans="2:15" s="135" customFormat="1" ht="21" customHeight="1" x14ac:dyDescent="0.35">
      <c r="B206" s="156">
        <v>183</v>
      </c>
      <c r="C206" s="139" t="s">
        <v>132</v>
      </c>
      <c r="D206" s="150" t="s">
        <v>477</v>
      </c>
      <c r="E206" s="197"/>
      <c r="F206" s="140">
        <v>0</v>
      </c>
      <c r="G206" s="140">
        <v>1</v>
      </c>
      <c r="H206" s="154"/>
      <c r="I206" s="325"/>
      <c r="J206" s="328"/>
      <c r="K206" s="140"/>
      <c r="L206" s="138"/>
      <c r="M206" s="140"/>
      <c r="N206" s="151">
        <f t="shared" si="4"/>
        <v>1</v>
      </c>
      <c r="O206" s="140">
        <f t="shared" si="5"/>
        <v>2</v>
      </c>
    </row>
    <row r="207" spans="2:15" s="135" customFormat="1" ht="21" customHeight="1" x14ac:dyDescent="0.35">
      <c r="B207" s="156">
        <v>184</v>
      </c>
      <c r="C207" s="139" t="s">
        <v>132</v>
      </c>
      <c r="D207" s="150" t="s">
        <v>290</v>
      </c>
      <c r="E207" s="197"/>
      <c r="F207" s="140">
        <v>0</v>
      </c>
      <c r="G207" s="140">
        <v>1</v>
      </c>
      <c r="H207" s="154"/>
      <c r="I207" s="325"/>
      <c r="J207" s="328"/>
      <c r="K207" s="140"/>
      <c r="L207" s="138"/>
      <c r="M207" s="140"/>
      <c r="N207" s="151">
        <f t="shared" si="4"/>
        <v>1</v>
      </c>
      <c r="O207" s="140">
        <f t="shared" si="5"/>
        <v>2</v>
      </c>
    </row>
    <row r="208" spans="2:15" ht="18.75" x14ac:dyDescent="0.2">
      <c r="B208" s="156">
        <v>185</v>
      </c>
      <c r="C208" s="139" t="s">
        <v>129</v>
      </c>
      <c r="D208" s="150" t="s">
        <v>490</v>
      </c>
      <c r="E208" s="197"/>
      <c r="F208" s="154"/>
      <c r="G208" s="140">
        <v>0</v>
      </c>
      <c r="H208" s="140">
        <v>1</v>
      </c>
      <c r="I208" s="325">
        <v>0</v>
      </c>
      <c r="J208" s="328">
        <v>0</v>
      </c>
      <c r="K208" s="140"/>
      <c r="L208" s="138"/>
      <c r="M208" s="140"/>
      <c r="N208" s="151">
        <f t="shared" si="4"/>
        <v>1</v>
      </c>
      <c r="O208" s="140">
        <f t="shared" si="5"/>
        <v>4</v>
      </c>
    </row>
    <row r="209" spans="2:15" ht="18.75" x14ac:dyDescent="0.2">
      <c r="B209" s="156">
        <v>187</v>
      </c>
      <c r="C209" s="139" t="s">
        <v>87</v>
      </c>
      <c r="D209" s="150" t="s">
        <v>548</v>
      </c>
      <c r="E209" s="197"/>
      <c r="F209" s="154"/>
      <c r="G209" s="140">
        <v>0</v>
      </c>
      <c r="H209" s="140">
        <v>0</v>
      </c>
      <c r="I209" s="325">
        <v>1</v>
      </c>
      <c r="J209" s="328"/>
      <c r="K209" s="140"/>
      <c r="L209" s="138"/>
      <c r="M209" s="140"/>
      <c r="N209" s="151">
        <f t="shared" si="4"/>
        <v>1</v>
      </c>
      <c r="O209" s="140">
        <f t="shared" si="5"/>
        <v>3</v>
      </c>
    </row>
    <row r="210" spans="2:15" ht="18.75" x14ac:dyDescent="0.2">
      <c r="B210" s="156">
        <v>190</v>
      </c>
      <c r="C210" s="139" t="s">
        <v>146</v>
      </c>
      <c r="D210" s="150" t="s">
        <v>564</v>
      </c>
      <c r="E210" s="140">
        <v>0</v>
      </c>
      <c r="F210" s="154"/>
      <c r="G210" s="140">
        <v>0</v>
      </c>
      <c r="H210" s="140">
        <v>0</v>
      </c>
      <c r="I210" s="325">
        <v>0</v>
      </c>
      <c r="J210" s="328">
        <v>1</v>
      </c>
      <c r="K210" s="140"/>
      <c r="L210" s="138"/>
      <c r="M210" s="140"/>
      <c r="N210" s="151">
        <f t="shared" si="4"/>
        <v>1</v>
      </c>
      <c r="O210" s="140">
        <f t="shared" si="5"/>
        <v>5</v>
      </c>
    </row>
    <row r="211" spans="2:15" ht="18.75" x14ac:dyDescent="0.2">
      <c r="B211" s="156">
        <v>188</v>
      </c>
      <c r="C211" s="139" t="s">
        <v>139</v>
      </c>
      <c r="D211" s="150" t="s">
        <v>565</v>
      </c>
      <c r="E211" s="197"/>
      <c r="F211" s="154"/>
      <c r="G211" s="140">
        <v>0</v>
      </c>
      <c r="H211" s="140">
        <v>0</v>
      </c>
      <c r="I211" s="325">
        <v>0</v>
      </c>
      <c r="J211" s="328">
        <v>1</v>
      </c>
      <c r="K211" s="140"/>
      <c r="L211" s="138"/>
      <c r="M211" s="140"/>
      <c r="N211" s="151">
        <f t="shared" ref="N211" si="6">SUM(E211:M211)</f>
        <v>1</v>
      </c>
      <c r="O211" s="140">
        <f t="shared" ref="O211" si="7">COUNT(E211:M211)</f>
        <v>4</v>
      </c>
    </row>
  </sheetData>
  <sheetProtection algorithmName="SHA-512" hashValue="yn1JCqor29sqTFzBgjg7ephVVlgFthPKuD8laRCEqnLN9mCCY3oeT3xcPYS0pviSaF9ONeCHBj+m6pfLTn+vYw==" saltValue="vE8i4Xthc+2/2FVkoqSTFg==" spinCount="100000" sheet="1" objects="1" scenarios="1"/>
  <mergeCells count="6">
    <mergeCell ref="E12:M12"/>
    <mergeCell ref="L2:O2"/>
    <mergeCell ref="L3:O3"/>
    <mergeCell ref="L4:O4"/>
    <mergeCell ref="N8:O8"/>
    <mergeCell ref="A9:O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F157"/>
  <sheetViews>
    <sheetView zoomScale="57" workbookViewId="0">
      <selection activeCell="A9" sqref="A9:O9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9" style="155" customWidth="1"/>
    <col min="4" max="4" width="31" style="155" bestFit="1" customWidth="1"/>
    <col min="5" max="7" width="11.42578125" style="155"/>
    <col min="8" max="10" width="11.42578125" style="155" customWidth="1"/>
    <col min="11" max="11" width="10.28515625" style="155" customWidth="1"/>
    <col min="12" max="13" width="11.42578125" style="155" customWidth="1"/>
    <col min="14" max="14" width="23.7109375" style="155" customWidth="1"/>
    <col min="15" max="15" width="15.85546875" style="155" customWidth="1"/>
    <col min="16" max="16" width="4.7109375" style="155" customWidth="1"/>
    <col min="17" max="257" width="11.42578125" style="155"/>
    <col min="258" max="258" width="3.28515625" style="155" customWidth="1"/>
    <col min="259" max="259" width="11.42578125" style="155"/>
    <col min="260" max="260" width="25.42578125" style="155" customWidth="1"/>
    <col min="261" max="261" width="24.28515625" style="155" customWidth="1"/>
    <col min="262" max="269" width="11.42578125" style="155"/>
    <col min="270" max="270" width="23.7109375" style="155" customWidth="1"/>
    <col min="271" max="271" width="15.85546875" style="155" customWidth="1"/>
    <col min="272" max="272" width="4.7109375" style="155" customWidth="1"/>
    <col min="273" max="513" width="11.42578125" style="155"/>
    <col min="514" max="514" width="3.28515625" style="155" customWidth="1"/>
    <col min="515" max="515" width="11.42578125" style="155"/>
    <col min="516" max="516" width="25.42578125" style="155" customWidth="1"/>
    <col min="517" max="517" width="24.28515625" style="155" customWidth="1"/>
    <col min="518" max="525" width="11.42578125" style="155"/>
    <col min="526" max="526" width="23.7109375" style="155" customWidth="1"/>
    <col min="527" max="527" width="15.85546875" style="155" customWidth="1"/>
    <col min="528" max="528" width="4.7109375" style="155" customWidth="1"/>
    <col min="529" max="769" width="11.42578125" style="155"/>
    <col min="770" max="770" width="3.28515625" style="155" customWidth="1"/>
    <col min="771" max="771" width="11.42578125" style="155"/>
    <col min="772" max="772" width="25.42578125" style="155" customWidth="1"/>
    <col min="773" max="773" width="24.28515625" style="155" customWidth="1"/>
    <col min="774" max="781" width="11.42578125" style="155"/>
    <col min="782" max="782" width="23.7109375" style="155" customWidth="1"/>
    <col min="783" max="783" width="15.85546875" style="155" customWidth="1"/>
    <col min="784" max="784" width="4.7109375" style="155" customWidth="1"/>
    <col min="785" max="1025" width="11.42578125" style="155"/>
    <col min="1026" max="1026" width="3.28515625" style="155" customWidth="1"/>
    <col min="1027" max="1027" width="11.42578125" style="155"/>
    <col min="1028" max="1028" width="25.42578125" style="155" customWidth="1"/>
    <col min="1029" max="1029" width="24.28515625" style="155" customWidth="1"/>
    <col min="1030" max="1037" width="11.42578125" style="155"/>
    <col min="1038" max="1038" width="23.7109375" style="155" customWidth="1"/>
    <col min="1039" max="1039" width="15.85546875" style="155" customWidth="1"/>
    <col min="1040" max="1040" width="4.7109375" style="155" customWidth="1"/>
    <col min="1041" max="1281" width="11.42578125" style="155"/>
    <col min="1282" max="1282" width="3.28515625" style="155" customWidth="1"/>
    <col min="1283" max="1283" width="11.42578125" style="155"/>
    <col min="1284" max="1284" width="25.42578125" style="155" customWidth="1"/>
    <col min="1285" max="1285" width="24.28515625" style="155" customWidth="1"/>
    <col min="1286" max="1293" width="11.42578125" style="155"/>
    <col min="1294" max="1294" width="23.7109375" style="155" customWidth="1"/>
    <col min="1295" max="1295" width="15.85546875" style="155" customWidth="1"/>
    <col min="1296" max="1296" width="4.7109375" style="155" customWidth="1"/>
    <col min="1297" max="1537" width="11.42578125" style="155"/>
    <col min="1538" max="1538" width="3.28515625" style="155" customWidth="1"/>
    <col min="1539" max="1539" width="11.42578125" style="155"/>
    <col min="1540" max="1540" width="25.42578125" style="155" customWidth="1"/>
    <col min="1541" max="1541" width="24.28515625" style="155" customWidth="1"/>
    <col min="1542" max="1549" width="11.42578125" style="155"/>
    <col min="1550" max="1550" width="23.7109375" style="155" customWidth="1"/>
    <col min="1551" max="1551" width="15.85546875" style="155" customWidth="1"/>
    <col min="1552" max="1552" width="4.7109375" style="155" customWidth="1"/>
    <col min="1553" max="1793" width="11.42578125" style="155"/>
    <col min="1794" max="1794" width="3.28515625" style="155" customWidth="1"/>
    <col min="1795" max="1795" width="11.42578125" style="155"/>
    <col min="1796" max="1796" width="25.42578125" style="155" customWidth="1"/>
    <col min="1797" max="1797" width="24.28515625" style="155" customWidth="1"/>
    <col min="1798" max="1805" width="11.42578125" style="155"/>
    <col min="1806" max="1806" width="23.7109375" style="155" customWidth="1"/>
    <col min="1807" max="1807" width="15.85546875" style="155" customWidth="1"/>
    <col min="1808" max="1808" width="4.7109375" style="155" customWidth="1"/>
    <col min="1809" max="2049" width="11.42578125" style="155"/>
    <col min="2050" max="2050" width="3.28515625" style="155" customWidth="1"/>
    <col min="2051" max="2051" width="11.42578125" style="155"/>
    <col min="2052" max="2052" width="25.42578125" style="155" customWidth="1"/>
    <col min="2053" max="2053" width="24.28515625" style="155" customWidth="1"/>
    <col min="2054" max="2061" width="11.42578125" style="155"/>
    <col min="2062" max="2062" width="23.7109375" style="155" customWidth="1"/>
    <col min="2063" max="2063" width="15.85546875" style="155" customWidth="1"/>
    <col min="2064" max="2064" width="4.7109375" style="155" customWidth="1"/>
    <col min="2065" max="2305" width="11.42578125" style="155"/>
    <col min="2306" max="2306" width="3.28515625" style="155" customWidth="1"/>
    <col min="2307" max="2307" width="11.42578125" style="155"/>
    <col min="2308" max="2308" width="25.42578125" style="155" customWidth="1"/>
    <col min="2309" max="2309" width="24.28515625" style="155" customWidth="1"/>
    <col min="2310" max="2317" width="11.42578125" style="155"/>
    <col min="2318" max="2318" width="23.7109375" style="155" customWidth="1"/>
    <col min="2319" max="2319" width="15.85546875" style="155" customWidth="1"/>
    <col min="2320" max="2320" width="4.7109375" style="155" customWidth="1"/>
    <col min="2321" max="2561" width="11.42578125" style="155"/>
    <col min="2562" max="2562" width="3.28515625" style="155" customWidth="1"/>
    <col min="2563" max="2563" width="11.42578125" style="155"/>
    <col min="2564" max="2564" width="25.42578125" style="155" customWidth="1"/>
    <col min="2565" max="2565" width="24.28515625" style="155" customWidth="1"/>
    <col min="2566" max="2573" width="11.42578125" style="155"/>
    <col min="2574" max="2574" width="23.7109375" style="155" customWidth="1"/>
    <col min="2575" max="2575" width="15.85546875" style="155" customWidth="1"/>
    <col min="2576" max="2576" width="4.7109375" style="155" customWidth="1"/>
    <col min="2577" max="2817" width="11.42578125" style="155"/>
    <col min="2818" max="2818" width="3.28515625" style="155" customWidth="1"/>
    <col min="2819" max="2819" width="11.42578125" style="155"/>
    <col min="2820" max="2820" width="25.42578125" style="155" customWidth="1"/>
    <col min="2821" max="2821" width="24.28515625" style="155" customWidth="1"/>
    <col min="2822" max="2829" width="11.42578125" style="155"/>
    <col min="2830" max="2830" width="23.7109375" style="155" customWidth="1"/>
    <col min="2831" max="2831" width="15.85546875" style="155" customWidth="1"/>
    <col min="2832" max="2832" width="4.7109375" style="155" customWidth="1"/>
    <col min="2833" max="3073" width="11.42578125" style="155"/>
    <col min="3074" max="3074" width="3.28515625" style="155" customWidth="1"/>
    <col min="3075" max="3075" width="11.42578125" style="155"/>
    <col min="3076" max="3076" width="25.42578125" style="155" customWidth="1"/>
    <col min="3077" max="3077" width="24.28515625" style="155" customWidth="1"/>
    <col min="3078" max="3085" width="11.42578125" style="155"/>
    <col min="3086" max="3086" width="23.7109375" style="155" customWidth="1"/>
    <col min="3087" max="3087" width="15.85546875" style="155" customWidth="1"/>
    <col min="3088" max="3088" width="4.7109375" style="155" customWidth="1"/>
    <col min="3089" max="3329" width="11.42578125" style="155"/>
    <col min="3330" max="3330" width="3.28515625" style="155" customWidth="1"/>
    <col min="3331" max="3331" width="11.42578125" style="155"/>
    <col min="3332" max="3332" width="25.42578125" style="155" customWidth="1"/>
    <col min="3333" max="3333" width="24.28515625" style="155" customWidth="1"/>
    <col min="3334" max="3341" width="11.42578125" style="155"/>
    <col min="3342" max="3342" width="23.7109375" style="155" customWidth="1"/>
    <col min="3343" max="3343" width="15.85546875" style="155" customWidth="1"/>
    <col min="3344" max="3344" width="4.7109375" style="155" customWidth="1"/>
    <col min="3345" max="3585" width="11.42578125" style="155"/>
    <col min="3586" max="3586" width="3.28515625" style="155" customWidth="1"/>
    <col min="3587" max="3587" width="11.42578125" style="155"/>
    <col min="3588" max="3588" width="25.42578125" style="155" customWidth="1"/>
    <col min="3589" max="3589" width="24.28515625" style="155" customWidth="1"/>
    <col min="3590" max="3597" width="11.42578125" style="155"/>
    <col min="3598" max="3598" width="23.7109375" style="155" customWidth="1"/>
    <col min="3599" max="3599" width="15.85546875" style="155" customWidth="1"/>
    <col min="3600" max="3600" width="4.7109375" style="155" customWidth="1"/>
    <col min="3601" max="3841" width="11.42578125" style="155"/>
    <col min="3842" max="3842" width="3.28515625" style="155" customWidth="1"/>
    <col min="3843" max="3843" width="11.42578125" style="155"/>
    <col min="3844" max="3844" width="25.42578125" style="155" customWidth="1"/>
    <col min="3845" max="3845" width="24.28515625" style="155" customWidth="1"/>
    <col min="3846" max="3853" width="11.42578125" style="155"/>
    <col min="3854" max="3854" width="23.7109375" style="155" customWidth="1"/>
    <col min="3855" max="3855" width="15.85546875" style="155" customWidth="1"/>
    <col min="3856" max="3856" width="4.7109375" style="155" customWidth="1"/>
    <col min="3857" max="4097" width="11.42578125" style="155"/>
    <col min="4098" max="4098" width="3.28515625" style="155" customWidth="1"/>
    <col min="4099" max="4099" width="11.42578125" style="155"/>
    <col min="4100" max="4100" width="25.42578125" style="155" customWidth="1"/>
    <col min="4101" max="4101" width="24.28515625" style="155" customWidth="1"/>
    <col min="4102" max="4109" width="11.42578125" style="155"/>
    <col min="4110" max="4110" width="23.7109375" style="155" customWidth="1"/>
    <col min="4111" max="4111" width="15.85546875" style="155" customWidth="1"/>
    <col min="4112" max="4112" width="4.7109375" style="155" customWidth="1"/>
    <col min="4113" max="4353" width="11.42578125" style="155"/>
    <col min="4354" max="4354" width="3.28515625" style="155" customWidth="1"/>
    <col min="4355" max="4355" width="11.42578125" style="155"/>
    <col min="4356" max="4356" width="25.42578125" style="155" customWidth="1"/>
    <col min="4357" max="4357" width="24.28515625" style="155" customWidth="1"/>
    <col min="4358" max="4365" width="11.42578125" style="155"/>
    <col min="4366" max="4366" width="23.7109375" style="155" customWidth="1"/>
    <col min="4367" max="4367" width="15.85546875" style="155" customWidth="1"/>
    <col min="4368" max="4368" width="4.7109375" style="155" customWidth="1"/>
    <col min="4369" max="4609" width="11.42578125" style="155"/>
    <col min="4610" max="4610" width="3.28515625" style="155" customWidth="1"/>
    <col min="4611" max="4611" width="11.42578125" style="155"/>
    <col min="4612" max="4612" width="25.42578125" style="155" customWidth="1"/>
    <col min="4613" max="4613" width="24.28515625" style="155" customWidth="1"/>
    <col min="4614" max="4621" width="11.42578125" style="155"/>
    <col min="4622" max="4622" width="23.7109375" style="155" customWidth="1"/>
    <col min="4623" max="4623" width="15.85546875" style="155" customWidth="1"/>
    <col min="4624" max="4624" width="4.7109375" style="155" customWidth="1"/>
    <col min="4625" max="4865" width="11.42578125" style="155"/>
    <col min="4866" max="4866" width="3.28515625" style="155" customWidth="1"/>
    <col min="4867" max="4867" width="11.42578125" style="155"/>
    <col min="4868" max="4868" width="25.42578125" style="155" customWidth="1"/>
    <col min="4869" max="4869" width="24.28515625" style="155" customWidth="1"/>
    <col min="4870" max="4877" width="11.42578125" style="155"/>
    <col min="4878" max="4878" width="23.7109375" style="155" customWidth="1"/>
    <col min="4879" max="4879" width="15.85546875" style="155" customWidth="1"/>
    <col min="4880" max="4880" width="4.7109375" style="155" customWidth="1"/>
    <col min="4881" max="5121" width="11.42578125" style="155"/>
    <col min="5122" max="5122" width="3.28515625" style="155" customWidth="1"/>
    <col min="5123" max="5123" width="11.42578125" style="155"/>
    <col min="5124" max="5124" width="25.42578125" style="155" customWidth="1"/>
    <col min="5125" max="5125" width="24.28515625" style="155" customWidth="1"/>
    <col min="5126" max="5133" width="11.42578125" style="155"/>
    <col min="5134" max="5134" width="23.7109375" style="155" customWidth="1"/>
    <col min="5135" max="5135" width="15.85546875" style="155" customWidth="1"/>
    <col min="5136" max="5136" width="4.7109375" style="155" customWidth="1"/>
    <col min="5137" max="5377" width="11.42578125" style="155"/>
    <col min="5378" max="5378" width="3.28515625" style="155" customWidth="1"/>
    <col min="5379" max="5379" width="11.42578125" style="155"/>
    <col min="5380" max="5380" width="25.42578125" style="155" customWidth="1"/>
    <col min="5381" max="5381" width="24.28515625" style="155" customWidth="1"/>
    <col min="5382" max="5389" width="11.42578125" style="155"/>
    <col min="5390" max="5390" width="23.7109375" style="155" customWidth="1"/>
    <col min="5391" max="5391" width="15.85546875" style="155" customWidth="1"/>
    <col min="5392" max="5392" width="4.7109375" style="155" customWidth="1"/>
    <col min="5393" max="5633" width="11.42578125" style="155"/>
    <col min="5634" max="5634" width="3.28515625" style="155" customWidth="1"/>
    <col min="5635" max="5635" width="11.42578125" style="155"/>
    <col min="5636" max="5636" width="25.42578125" style="155" customWidth="1"/>
    <col min="5637" max="5637" width="24.28515625" style="155" customWidth="1"/>
    <col min="5638" max="5645" width="11.42578125" style="155"/>
    <col min="5646" max="5646" width="23.7109375" style="155" customWidth="1"/>
    <col min="5647" max="5647" width="15.85546875" style="155" customWidth="1"/>
    <col min="5648" max="5648" width="4.7109375" style="155" customWidth="1"/>
    <col min="5649" max="5889" width="11.42578125" style="155"/>
    <col min="5890" max="5890" width="3.28515625" style="155" customWidth="1"/>
    <col min="5891" max="5891" width="11.42578125" style="155"/>
    <col min="5892" max="5892" width="25.42578125" style="155" customWidth="1"/>
    <col min="5893" max="5893" width="24.28515625" style="155" customWidth="1"/>
    <col min="5894" max="5901" width="11.42578125" style="155"/>
    <col min="5902" max="5902" width="23.7109375" style="155" customWidth="1"/>
    <col min="5903" max="5903" width="15.85546875" style="155" customWidth="1"/>
    <col min="5904" max="5904" width="4.7109375" style="155" customWidth="1"/>
    <col min="5905" max="6145" width="11.42578125" style="155"/>
    <col min="6146" max="6146" width="3.28515625" style="155" customWidth="1"/>
    <col min="6147" max="6147" width="11.42578125" style="155"/>
    <col min="6148" max="6148" width="25.42578125" style="155" customWidth="1"/>
    <col min="6149" max="6149" width="24.28515625" style="155" customWidth="1"/>
    <col min="6150" max="6157" width="11.42578125" style="155"/>
    <col min="6158" max="6158" width="23.7109375" style="155" customWidth="1"/>
    <col min="6159" max="6159" width="15.85546875" style="155" customWidth="1"/>
    <col min="6160" max="6160" width="4.7109375" style="155" customWidth="1"/>
    <col min="6161" max="6401" width="11.42578125" style="155"/>
    <col min="6402" max="6402" width="3.28515625" style="155" customWidth="1"/>
    <col min="6403" max="6403" width="11.42578125" style="155"/>
    <col min="6404" max="6404" width="25.42578125" style="155" customWidth="1"/>
    <col min="6405" max="6405" width="24.28515625" style="155" customWidth="1"/>
    <col min="6406" max="6413" width="11.42578125" style="155"/>
    <col min="6414" max="6414" width="23.7109375" style="155" customWidth="1"/>
    <col min="6415" max="6415" width="15.85546875" style="155" customWidth="1"/>
    <col min="6416" max="6416" width="4.7109375" style="155" customWidth="1"/>
    <col min="6417" max="6657" width="11.42578125" style="155"/>
    <col min="6658" max="6658" width="3.28515625" style="155" customWidth="1"/>
    <col min="6659" max="6659" width="11.42578125" style="155"/>
    <col min="6660" max="6660" width="25.42578125" style="155" customWidth="1"/>
    <col min="6661" max="6661" width="24.28515625" style="155" customWidth="1"/>
    <col min="6662" max="6669" width="11.42578125" style="155"/>
    <col min="6670" max="6670" width="23.7109375" style="155" customWidth="1"/>
    <col min="6671" max="6671" width="15.85546875" style="155" customWidth="1"/>
    <col min="6672" max="6672" width="4.7109375" style="155" customWidth="1"/>
    <col min="6673" max="6913" width="11.42578125" style="155"/>
    <col min="6914" max="6914" width="3.28515625" style="155" customWidth="1"/>
    <col min="6915" max="6915" width="11.42578125" style="155"/>
    <col min="6916" max="6916" width="25.42578125" style="155" customWidth="1"/>
    <col min="6917" max="6917" width="24.28515625" style="155" customWidth="1"/>
    <col min="6918" max="6925" width="11.42578125" style="155"/>
    <col min="6926" max="6926" width="23.7109375" style="155" customWidth="1"/>
    <col min="6927" max="6927" width="15.85546875" style="155" customWidth="1"/>
    <col min="6928" max="6928" width="4.7109375" style="155" customWidth="1"/>
    <col min="6929" max="7169" width="11.42578125" style="155"/>
    <col min="7170" max="7170" width="3.28515625" style="155" customWidth="1"/>
    <col min="7171" max="7171" width="11.42578125" style="155"/>
    <col min="7172" max="7172" width="25.42578125" style="155" customWidth="1"/>
    <col min="7173" max="7173" width="24.28515625" style="155" customWidth="1"/>
    <col min="7174" max="7181" width="11.42578125" style="155"/>
    <col min="7182" max="7182" width="23.7109375" style="155" customWidth="1"/>
    <col min="7183" max="7183" width="15.85546875" style="155" customWidth="1"/>
    <col min="7184" max="7184" width="4.7109375" style="155" customWidth="1"/>
    <col min="7185" max="7425" width="11.42578125" style="155"/>
    <col min="7426" max="7426" width="3.28515625" style="155" customWidth="1"/>
    <col min="7427" max="7427" width="11.42578125" style="155"/>
    <col min="7428" max="7428" width="25.42578125" style="155" customWidth="1"/>
    <col min="7429" max="7429" width="24.28515625" style="155" customWidth="1"/>
    <col min="7430" max="7437" width="11.42578125" style="155"/>
    <col min="7438" max="7438" width="23.7109375" style="155" customWidth="1"/>
    <col min="7439" max="7439" width="15.85546875" style="155" customWidth="1"/>
    <col min="7440" max="7440" width="4.7109375" style="155" customWidth="1"/>
    <col min="7441" max="7681" width="11.42578125" style="155"/>
    <col min="7682" max="7682" width="3.28515625" style="155" customWidth="1"/>
    <col min="7683" max="7683" width="11.42578125" style="155"/>
    <col min="7684" max="7684" width="25.42578125" style="155" customWidth="1"/>
    <col min="7685" max="7685" width="24.28515625" style="155" customWidth="1"/>
    <col min="7686" max="7693" width="11.42578125" style="155"/>
    <col min="7694" max="7694" width="23.7109375" style="155" customWidth="1"/>
    <col min="7695" max="7695" width="15.85546875" style="155" customWidth="1"/>
    <col min="7696" max="7696" width="4.7109375" style="155" customWidth="1"/>
    <col min="7697" max="7937" width="11.42578125" style="155"/>
    <col min="7938" max="7938" width="3.28515625" style="155" customWidth="1"/>
    <col min="7939" max="7939" width="11.42578125" style="155"/>
    <col min="7940" max="7940" width="25.42578125" style="155" customWidth="1"/>
    <col min="7941" max="7941" width="24.28515625" style="155" customWidth="1"/>
    <col min="7942" max="7949" width="11.42578125" style="155"/>
    <col min="7950" max="7950" width="23.7109375" style="155" customWidth="1"/>
    <col min="7951" max="7951" width="15.85546875" style="155" customWidth="1"/>
    <col min="7952" max="7952" width="4.7109375" style="155" customWidth="1"/>
    <col min="7953" max="8193" width="11.42578125" style="155"/>
    <col min="8194" max="8194" width="3.28515625" style="155" customWidth="1"/>
    <col min="8195" max="8195" width="11.42578125" style="155"/>
    <col min="8196" max="8196" width="25.42578125" style="155" customWidth="1"/>
    <col min="8197" max="8197" width="24.28515625" style="155" customWidth="1"/>
    <col min="8198" max="8205" width="11.42578125" style="155"/>
    <col min="8206" max="8206" width="23.7109375" style="155" customWidth="1"/>
    <col min="8207" max="8207" width="15.85546875" style="155" customWidth="1"/>
    <col min="8208" max="8208" width="4.7109375" style="155" customWidth="1"/>
    <col min="8209" max="8449" width="11.42578125" style="155"/>
    <col min="8450" max="8450" width="3.28515625" style="155" customWidth="1"/>
    <col min="8451" max="8451" width="11.42578125" style="155"/>
    <col min="8452" max="8452" width="25.42578125" style="155" customWidth="1"/>
    <col min="8453" max="8453" width="24.28515625" style="155" customWidth="1"/>
    <col min="8454" max="8461" width="11.42578125" style="155"/>
    <col min="8462" max="8462" width="23.7109375" style="155" customWidth="1"/>
    <col min="8463" max="8463" width="15.85546875" style="155" customWidth="1"/>
    <col min="8464" max="8464" width="4.7109375" style="155" customWidth="1"/>
    <col min="8465" max="8705" width="11.42578125" style="155"/>
    <col min="8706" max="8706" width="3.28515625" style="155" customWidth="1"/>
    <col min="8707" max="8707" width="11.42578125" style="155"/>
    <col min="8708" max="8708" width="25.42578125" style="155" customWidth="1"/>
    <col min="8709" max="8709" width="24.28515625" style="155" customWidth="1"/>
    <col min="8710" max="8717" width="11.42578125" style="155"/>
    <col min="8718" max="8718" width="23.7109375" style="155" customWidth="1"/>
    <col min="8719" max="8719" width="15.85546875" style="155" customWidth="1"/>
    <col min="8720" max="8720" width="4.7109375" style="155" customWidth="1"/>
    <col min="8721" max="8961" width="11.42578125" style="155"/>
    <col min="8962" max="8962" width="3.28515625" style="155" customWidth="1"/>
    <col min="8963" max="8963" width="11.42578125" style="155"/>
    <col min="8964" max="8964" width="25.42578125" style="155" customWidth="1"/>
    <col min="8965" max="8965" width="24.28515625" style="155" customWidth="1"/>
    <col min="8966" max="8973" width="11.42578125" style="155"/>
    <col min="8974" max="8974" width="23.7109375" style="155" customWidth="1"/>
    <col min="8975" max="8975" width="15.85546875" style="155" customWidth="1"/>
    <col min="8976" max="8976" width="4.7109375" style="155" customWidth="1"/>
    <col min="8977" max="9217" width="11.42578125" style="155"/>
    <col min="9218" max="9218" width="3.28515625" style="155" customWidth="1"/>
    <col min="9219" max="9219" width="11.42578125" style="155"/>
    <col min="9220" max="9220" width="25.42578125" style="155" customWidth="1"/>
    <col min="9221" max="9221" width="24.28515625" style="155" customWidth="1"/>
    <col min="9222" max="9229" width="11.42578125" style="155"/>
    <col min="9230" max="9230" width="23.7109375" style="155" customWidth="1"/>
    <col min="9231" max="9231" width="15.85546875" style="155" customWidth="1"/>
    <col min="9232" max="9232" width="4.7109375" style="155" customWidth="1"/>
    <col min="9233" max="9473" width="11.42578125" style="155"/>
    <col min="9474" max="9474" width="3.28515625" style="155" customWidth="1"/>
    <col min="9475" max="9475" width="11.42578125" style="155"/>
    <col min="9476" max="9476" width="25.42578125" style="155" customWidth="1"/>
    <col min="9477" max="9477" width="24.28515625" style="155" customWidth="1"/>
    <col min="9478" max="9485" width="11.42578125" style="155"/>
    <col min="9486" max="9486" width="23.7109375" style="155" customWidth="1"/>
    <col min="9487" max="9487" width="15.85546875" style="155" customWidth="1"/>
    <col min="9488" max="9488" width="4.7109375" style="155" customWidth="1"/>
    <col min="9489" max="9729" width="11.42578125" style="155"/>
    <col min="9730" max="9730" width="3.28515625" style="155" customWidth="1"/>
    <col min="9731" max="9731" width="11.42578125" style="155"/>
    <col min="9732" max="9732" width="25.42578125" style="155" customWidth="1"/>
    <col min="9733" max="9733" width="24.28515625" style="155" customWidth="1"/>
    <col min="9734" max="9741" width="11.42578125" style="155"/>
    <col min="9742" max="9742" width="23.7109375" style="155" customWidth="1"/>
    <col min="9743" max="9743" width="15.85546875" style="155" customWidth="1"/>
    <col min="9744" max="9744" width="4.7109375" style="155" customWidth="1"/>
    <col min="9745" max="9985" width="11.42578125" style="155"/>
    <col min="9986" max="9986" width="3.28515625" style="155" customWidth="1"/>
    <col min="9987" max="9987" width="11.42578125" style="155"/>
    <col min="9988" max="9988" width="25.42578125" style="155" customWidth="1"/>
    <col min="9989" max="9989" width="24.28515625" style="155" customWidth="1"/>
    <col min="9990" max="9997" width="11.42578125" style="155"/>
    <col min="9998" max="9998" width="23.7109375" style="155" customWidth="1"/>
    <col min="9999" max="9999" width="15.85546875" style="155" customWidth="1"/>
    <col min="10000" max="10000" width="4.7109375" style="155" customWidth="1"/>
    <col min="10001" max="10241" width="11.42578125" style="155"/>
    <col min="10242" max="10242" width="3.28515625" style="155" customWidth="1"/>
    <col min="10243" max="10243" width="11.42578125" style="155"/>
    <col min="10244" max="10244" width="25.42578125" style="155" customWidth="1"/>
    <col min="10245" max="10245" width="24.28515625" style="155" customWidth="1"/>
    <col min="10246" max="10253" width="11.42578125" style="155"/>
    <col min="10254" max="10254" width="23.7109375" style="155" customWidth="1"/>
    <col min="10255" max="10255" width="15.85546875" style="155" customWidth="1"/>
    <col min="10256" max="10256" width="4.7109375" style="155" customWidth="1"/>
    <col min="10257" max="10497" width="11.42578125" style="155"/>
    <col min="10498" max="10498" width="3.28515625" style="155" customWidth="1"/>
    <col min="10499" max="10499" width="11.42578125" style="155"/>
    <col min="10500" max="10500" width="25.42578125" style="155" customWidth="1"/>
    <col min="10501" max="10501" width="24.28515625" style="155" customWidth="1"/>
    <col min="10502" max="10509" width="11.42578125" style="155"/>
    <col min="10510" max="10510" width="23.7109375" style="155" customWidth="1"/>
    <col min="10511" max="10511" width="15.85546875" style="155" customWidth="1"/>
    <col min="10512" max="10512" width="4.7109375" style="155" customWidth="1"/>
    <col min="10513" max="10753" width="11.42578125" style="155"/>
    <col min="10754" max="10754" width="3.28515625" style="155" customWidth="1"/>
    <col min="10755" max="10755" width="11.42578125" style="155"/>
    <col min="10756" max="10756" width="25.42578125" style="155" customWidth="1"/>
    <col min="10757" max="10757" width="24.28515625" style="155" customWidth="1"/>
    <col min="10758" max="10765" width="11.42578125" style="155"/>
    <col min="10766" max="10766" width="23.7109375" style="155" customWidth="1"/>
    <col min="10767" max="10767" width="15.85546875" style="155" customWidth="1"/>
    <col min="10768" max="10768" width="4.7109375" style="155" customWidth="1"/>
    <col min="10769" max="11009" width="11.42578125" style="155"/>
    <col min="11010" max="11010" width="3.28515625" style="155" customWidth="1"/>
    <col min="11011" max="11011" width="11.42578125" style="155"/>
    <col min="11012" max="11012" width="25.42578125" style="155" customWidth="1"/>
    <col min="11013" max="11013" width="24.28515625" style="155" customWidth="1"/>
    <col min="11014" max="11021" width="11.42578125" style="155"/>
    <col min="11022" max="11022" width="23.7109375" style="155" customWidth="1"/>
    <col min="11023" max="11023" width="15.85546875" style="155" customWidth="1"/>
    <col min="11024" max="11024" width="4.7109375" style="155" customWidth="1"/>
    <col min="11025" max="11265" width="11.42578125" style="155"/>
    <col min="11266" max="11266" width="3.28515625" style="155" customWidth="1"/>
    <col min="11267" max="11267" width="11.42578125" style="155"/>
    <col min="11268" max="11268" width="25.42578125" style="155" customWidth="1"/>
    <col min="11269" max="11269" width="24.28515625" style="155" customWidth="1"/>
    <col min="11270" max="11277" width="11.42578125" style="155"/>
    <col min="11278" max="11278" width="23.7109375" style="155" customWidth="1"/>
    <col min="11279" max="11279" width="15.85546875" style="155" customWidth="1"/>
    <col min="11280" max="11280" width="4.7109375" style="155" customWidth="1"/>
    <col min="11281" max="11521" width="11.42578125" style="155"/>
    <col min="11522" max="11522" width="3.28515625" style="155" customWidth="1"/>
    <col min="11523" max="11523" width="11.42578125" style="155"/>
    <col min="11524" max="11524" width="25.42578125" style="155" customWidth="1"/>
    <col min="11525" max="11525" width="24.28515625" style="155" customWidth="1"/>
    <col min="11526" max="11533" width="11.42578125" style="155"/>
    <col min="11534" max="11534" width="23.7109375" style="155" customWidth="1"/>
    <col min="11535" max="11535" width="15.85546875" style="155" customWidth="1"/>
    <col min="11536" max="11536" width="4.7109375" style="155" customWidth="1"/>
    <col min="11537" max="11777" width="11.42578125" style="155"/>
    <col min="11778" max="11778" width="3.28515625" style="155" customWidth="1"/>
    <col min="11779" max="11779" width="11.42578125" style="155"/>
    <col min="11780" max="11780" width="25.42578125" style="155" customWidth="1"/>
    <col min="11781" max="11781" width="24.28515625" style="155" customWidth="1"/>
    <col min="11782" max="11789" width="11.42578125" style="155"/>
    <col min="11790" max="11790" width="23.7109375" style="155" customWidth="1"/>
    <col min="11791" max="11791" width="15.85546875" style="155" customWidth="1"/>
    <col min="11792" max="11792" width="4.7109375" style="155" customWidth="1"/>
    <col min="11793" max="12033" width="11.42578125" style="155"/>
    <col min="12034" max="12034" width="3.28515625" style="155" customWidth="1"/>
    <col min="12035" max="12035" width="11.42578125" style="155"/>
    <col min="12036" max="12036" width="25.42578125" style="155" customWidth="1"/>
    <col min="12037" max="12037" width="24.28515625" style="155" customWidth="1"/>
    <col min="12038" max="12045" width="11.42578125" style="155"/>
    <col min="12046" max="12046" width="23.7109375" style="155" customWidth="1"/>
    <col min="12047" max="12047" width="15.85546875" style="155" customWidth="1"/>
    <col min="12048" max="12048" width="4.7109375" style="155" customWidth="1"/>
    <col min="12049" max="12289" width="11.42578125" style="155"/>
    <col min="12290" max="12290" width="3.28515625" style="155" customWidth="1"/>
    <col min="12291" max="12291" width="11.42578125" style="155"/>
    <col min="12292" max="12292" width="25.42578125" style="155" customWidth="1"/>
    <col min="12293" max="12293" width="24.28515625" style="155" customWidth="1"/>
    <col min="12294" max="12301" width="11.42578125" style="155"/>
    <col min="12302" max="12302" width="23.7109375" style="155" customWidth="1"/>
    <col min="12303" max="12303" width="15.85546875" style="155" customWidth="1"/>
    <col min="12304" max="12304" width="4.7109375" style="155" customWidth="1"/>
    <col min="12305" max="12545" width="11.42578125" style="155"/>
    <col min="12546" max="12546" width="3.28515625" style="155" customWidth="1"/>
    <col min="12547" max="12547" width="11.42578125" style="155"/>
    <col min="12548" max="12548" width="25.42578125" style="155" customWidth="1"/>
    <col min="12549" max="12549" width="24.28515625" style="155" customWidth="1"/>
    <col min="12550" max="12557" width="11.42578125" style="155"/>
    <col min="12558" max="12558" width="23.7109375" style="155" customWidth="1"/>
    <col min="12559" max="12559" width="15.85546875" style="155" customWidth="1"/>
    <col min="12560" max="12560" width="4.7109375" style="155" customWidth="1"/>
    <col min="12561" max="12801" width="11.42578125" style="155"/>
    <col min="12802" max="12802" width="3.28515625" style="155" customWidth="1"/>
    <col min="12803" max="12803" width="11.42578125" style="155"/>
    <col min="12804" max="12804" width="25.42578125" style="155" customWidth="1"/>
    <col min="12805" max="12805" width="24.28515625" style="155" customWidth="1"/>
    <col min="12806" max="12813" width="11.42578125" style="155"/>
    <col min="12814" max="12814" width="23.7109375" style="155" customWidth="1"/>
    <col min="12815" max="12815" width="15.85546875" style="155" customWidth="1"/>
    <col min="12816" max="12816" width="4.7109375" style="155" customWidth="1"/>
    <col min="12817" max="13057" width="11.42578125" style="155"/>
    <col min="13058" max="13058" width="3.28515625" style="155" customWidth="1"/>
    <col min="13059" max="13059" width="11.42578125" style="155"/>
    <col min="13060" max="13060" width="25.42578125" style="155" customWidth="1"/>
    <col min="13061" max="13061" width="24.28515625" style="155" customWidth="1"/>
    <col min="13062" max="13069" width="11.42578125" style="155"/>
    <col min="13070" max="13070" width="23.7109375" style="155" customWidth="1"/>
    <col min="13071" max="13071" width="15.85546875" style="155" customWidth="1"/>
    <col min="13072" max="13072" width="4.7109375" style="155" customWidth="1"/>
    <col min="13073" max="13313" width="11.42578125" style="155"/>
    <col min="13314" max="13314" width="3.28515625" style="155" customWidth="1"/>
    <col min="13315" max="13315" width="11.42578125" style="155"/>
    <col min="13316" max="13316" width="25.42578125" style="155" customWidth="1"/>
    <col min="13317" max="13317" width="24.28515625" style="155" customWidth="1"/>
    <col min="13318" max="13325" width="11.42578125" style="155"/>
    <col min="13326" max="13326" width="23.7109375" style="155" customWidth="1"/>
    <col min="13327" max="13327" width="15.85546875" style="155" customWidth="1"/>
    <col min="13328" max="13328" width="4.7109375" style="155" customWidth="1"/>
    <col min="13329" max="13569" width="11.42578125" style="155"/>
    <col min="13570" max="13570" width="3.28515625" style="155" customWidth="1"/>
    <col min="13571" max="13571" width="11.42578125" style="155"/>
    <col min="13572" max="13572" width="25.42578125" style="155" customWidth="1"/>
    <col min="13573" max="13573" width="24.28515625" style="155" customWidth="1"/>
    <col min="13574" max="13581" width="11.42578125" style="155"/>
    <col min="13582" max="13582" width="23.7109375" style="155" customWidth="1"/>
    <col min="13583" max="13583" width="15.85546875" style="155" customWidth="1"/>
    <col min="13584" max="13584" width="4.7109375" style="155" customWidth="1"/>
    <col min="13585" max="13825" width="11.42578125" style="155"/>
    <col min="13826" max="13826" width="3.28515625" style="155" customWidth="1"/>
    <col min="13827" max="13827" width="11.42578125" style="155"/>
    <col min="13828" max="13828" width="25.42578125" style="155" customWidth="1"/>
    <col min="13829" max="13829" width="24.28515625" style="155" customWidth="1"/>
    <col min="13830" max="13837" width="11.42578125" style="155"/>
    <col min="13838" max="13838" width="23.7109375" style="155" customWidth="1"/>
    <col min="13839" max="13839" width="15.85546875" style="155" customWidth="1"/>
    <col min="13840" max="13840" width="4.7109375" style="155" customWidth="1"/>
    <col min="13841" max="14081" width="11.42578125" style="155"/>
    <col min="14082" max="14082" width="3.28515625" style="155" customWidth="1"/>
    <col min="14083" max="14083" width="11.42578125" style="155"/>
    <col min="14084" max="14084" width="25.42578125" style="155" customWidth="1"/>
    <col min="14085" max="14085" width="24.28515625" style="155" customWidth="1"/>
    <col min="14086" max="14093" width="11.42578125" style="155"/>
    <col min="14094" max="14094" width="23.7109375" style="155" customWidth="1"/>
    <col min="14095" max="14095" width="15.85546875" style="155" customWidth="1"/>
    <col min="14096" max="14096" width="4.7109375" style="155" customWidth="1"/>
    <col min="14097" max="14337" width="11.42578125" style="155"/>
    <col min="14338" max="14338" width="3.28515625" style="155" customWidth="1"/>
    <col min="14339" max="14339" width="11.42578125" style="155"/>
    <col min="14340" max="14340" width="25.42578125" style="155" customWidth="1"/>
    <col min="14341" max="14341" width="24.28515625" style="155" customWidth="1"/>
    <col min="14342" max="14349" width="11.42578125" style="155"/>
    <col min="14350" max="14350" width="23.7109375" style="155" customWidth="1"/>
    <col min="14351" max="14351" width="15.85546875" style="155" customWidth="1"/>
    <col min="14352" max="14352" width="4.7109375" style="155" customWidth="1"/>
    <col min="14353" max="14593" width="11.42578125" style="155"/>
    <col min="14594" max="14594" width="3.28515625" style="155" customWidth="1"/>
    <col min="14595" max="14595" width="11.42578125" style="155"/>
    <col min="14596" max="14596" width="25.42578125" style="155" customWidth="1"/>
    <col min="14597" max="14597" width="24.28515625" style="155" customWidth="1"/>
    <col min="14598" max="14605" width="11.42578125" style="155"/>
    <col min="14606" max="14606" width="23.7109375" style="155" customWidth="1"/>
    <col min="14607" max="14607" width="15.85546875" style="155" customWidth="1"/>
    <col min="14608" max="14608" width="4.7109375" style="155" customWidth="1"/>
    <col min="14609" max="14849" width="11.42578125" style="155"/>
    <col min="14850" max="14850" width="3.28515625" style="155" customWidth="1"/>
    <col min="14851" max="14851" width="11.42578125" style="155"/>
    <col min="14852" max="14852" width="25.42578125" style="155" customWidth="1"/>
    <col min="14853" max="14853" width="24.28515625" style="155" customWidth="1"/>
    <col min="14854" max="14861" width="11.42578125" style="155"/>
    <col min="14862" max="14862" width="23.7109375" style="155" customWidth="1"/>
    <col min="14863" max="14863" width="15.85546875" style="155" customWidth="1"/>
    <col min="14864" max="14864" width="4.7109375" style="155" customWidth="1"/>
    <col min="14865" max="15105" width="11.42578125" style="155"/>
    <col min="15106" max="15106" width="3.28515625" style="155" customWidth="1"/>
    <col min="15107" max="15107" width="11.42578125" style="155"/>
    <col min="15108" max="15108" width="25.42578125" style="155" customWidth="1"/>
    <col min="15109" max="15109" width="24.28515625" style="155" customWidth="1"/>
    <col min="15110" max="15117" width="11.42578125" style="155"/>
    <col min="15118" max="15118" width="23.7109375" style="155" customWidth="1"/>
    <col min="15119" max="15119" width="15.85546875" style="155" customWidth="1"/>
    <col min="15120" max="15120" width="4.7109375" style="155" customWidth="1"/>
    <col min="15121" max="15361" width="11.42578125" style="155"/>
    <col min="15362" max="15362" width="3.28515625" style="155" customWidth="1"/>
    <col min="15363" max="15363" width="11.42578125" style="155"/>
    <col min="15364" max="15364" width="25.42578125" style="155" customWidth="1"/>
    <col min="15365" max="15365" width="24.28515625" style="155" customWidth="1"/>
    <col min="15366" max="15373" width="11.42578125" style="155"/>
    <col min="15374" max="15374" width="23.7109375" style="155" customWidth="1"/>
    <col min="15375" max="15375" width="15.85546875" style="155" customWidth="1"/>
    <col min="15376" max="15376" width="4.7109375" style="155" customWidth="1"/>
    <col min="15377" max="15617" width="11.42578125" style="155"/>
    <col min="15618" max="15618" width="3.28515625" style="155" customWidth="1"/>
    <col min="15619" max="15619" width="11.42578125" style="155"/>
    <col min="15620" max="15620" width="25.42578125" style="155" customWidth="1"/>
    <col min="15621" max="15621" width="24.28515625" style="155" customWidth="1"/>
    <col min="15622" max="15629" width="11.42578125" style="155"/>
    <col min="15630" max="15630" width="23.7109375" style="155" customWidth="1"/>
    <col min="15631" max="15631" width="15.85546875" style="155" customWidth="1"/>
    <col min="15632" max="15632" width="4.7109375" style="155" customWidth="1"/>
    <col min="15633" max="15873" width="11.42578125" style="155"/>
    <col min="15874" max="15874" width="3.28515625" style="155" customWidth="1"/>
    <col min="15875" max="15875" width="11.42578125" style="155"/>
    <col min="15876" max="15876" width="25.42578125" style="155" customWidth="1"/>
    <col min="15877" max="15877" width="24.28515625" style="155" customWidth="1"/>
    <col min="15878" max="15885" width="11.42578125" style="155"/>
    <col min="15886" max="15886" width="23.7109375" style="155" customWidth="1"/>
    <col min="15887" max="15887" width="15.85546875" style="155" customWidth="1"/>
    <col min="15888" max="15888" width="4.7109375" style="155" customWidth="1"/>
    <col min="15889" max="16129" width="11.42578125" style="155"/>
    <col min="16130" max="16130" width="3.28515625" style="155" customWidth="1"/>
    <col min="16131" max="16131" width="11.42578125" style="155"/>
    <col min="16132" max="16132" width="25.42578125" style="155" customWidth="1"/>
    <col min="16133" max="16133" width="24.28515625" style="155" customWidth="1"/>
    <col min="16134" max="16141" width="11.42578125" style="155"/>
    <col min="16142" max="16142" width="23.7109375" style="155" customWidth="1"/>
    <col min="16143" max="16143" width="15.85546875" style="155" customWidth="1"/>
    <col min="16144" max="16144" width="4.7109375" style="155" customWidth="1"/>
    <col min="16145" max="16384" width="11.42578125" style="155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55"/>
      <c r="M2" s="555"/>
      <c r="N2" s="555"/>
      <c r="O2" s="555"/>
      <c r="P2" s="1"/>
      <c r="Q2" s="1"/>
      <c r="R2" s="1"/>
      <c r="S2" s="1"/>
      <c r="T2" s="7"/>
      <c r="U2" s="1"/>
      <c r="V2" s="1"/>
      <c r="W2" s="37"/>
      <c r="X2" s="1"/>
      <c r="Y2" s="142"/>
      <c r="Z2" s="142"/>
      <c r="AA2" s="142"/>
      <c r="AB2" s="143"/>
      <c r="AC2" s="143"/>
      <c r="AD2" s="143"/>
      <c r="AE2" s="143"/>
      <c r="AF2" s="143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55"/>
      <c r="M3" s="555"/>
      <c r="N3" s="555"/>
      <c r="O3" s="555"/>
      <c r="P3" s="1"/>
      <c r="Q3" s="1"/>
      <c r="R3" s="1"/>
      <c r="S3" s="1"/>
      <c r="T3" s="7"/>
      <c r="U3" s="1"/>
      <c r="V3" s="1"/>
      <c r="W3" s="37"/>
      <c r="X3" s="1"/>
      <c r="Y3" s="142"/>
      <c r="Z3" s="142"/>
      <c r="AA3" s="142"/>
      <c r="AB3" s="144"/>
      <c r="AC3" s="144"/>
      <c r="AD3" s="144"/>
      <c r="AE3" s="144"/>
      <c r="AF3" s="144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55"/>
      <c r="M4" s="555"/>
      <c r="N4" s="555"/>
      <c r="O4" s="555"/>
      <c r="P4" s="1"/>
      <c r="Q4" s="1"/>
      <c r="R4" s="1"/>
      <c r="S4" s="1"/>
      <c r="T4" s="7"/>
      <c r="U4" s="1"/>
      <c r="V4" s="1"/>
      <c r="W4" s="37"/>
      <c r="X4" s="1"/>
      <c r="Y4" s="145"/>
      <c r="Z4" s="145"/>
      <c r="AA4" s="145"/>
      <c r="AB4" s="144"/>
      <c r="AC4" s="144"/>
      <c r="AD4" s="144"/>
      <c r="AE4" s="144"/>
      <c r="AF4" s="144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610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56" t="s">
        <v>611</v>
      </c>
      <c r="O8" s="556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56" t="s">
        <v>148</v>
      </c>
      <c r="B9" s="556"/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146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6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6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161" t="s">
        <v>198</v>
      </c>
      <c r="C12" s="161" t="s">
        <v>0</v>
      </c>
      <c r="D12" s="161" t="s">
        <v>190</v>
      </c>
      <c r="E12" s="575" t="s">
        <v>194</v>
      </c>
      <c r="F12" s="576"/>
      <c r="G12" s="576"/>
      <c r="H12" s="576"/>
      <c r="I12" s="576"/>
      <c r="J12" s="576"/>
      <c r="K12" s="576"/>
      <c r="L12" s="576"/>
      <c r="M12" s="577"/>
      <c r="N12" s="161" t="s">
        <v>199</v>
      </c>
      <c r="O12" s="161" t="s">
        <v>200</v>
      </c>
    </row>
    <row r="13" spans="1:32" s="135" customFormat="1" ht="21" customHeight="1" x14ac:dyDescent="0.35">
      <c r="B13" s="173"/>
      <c r="C13" s="162"/>
      <c r="D13" s="162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572</v>
      </c>
      <c r="K13" s="147" t="s">
        <v>573</v>
      </c>
      <c r="L13" s="147" t="s">
        <v>204</v>
      </c>
      <c r="M13" s="147" t="s">
        <v>154</v>
      </c>
      <c r="N13" s="162"/>
      <c r="O13" s="172"/>
      <c r="R13" s="148"/>
    </row>
    <row r="14" spans="1:32" s="135" customFormat="1" ht="21" customHeight="1" x14ac:dyDescent="0.35">
      <c r="B14" s="578">
        <v>1</v>
      </c>
      <c r="C14" s="581" t="s">
        <v>125</v>
      </c>
      <c r="D14" s="150" t="s">
        <v>232</v>
      </c>
      <c r="E14" s="140">
        <v>-10</v>
      </c>
      <c r="F14" s="140">
        <v>0</v>
      </c>
      <c r="G14" s="154"/>
      <c r="H14" s="207"/>
      <c r="I14" s="325">
        <v>0</v>
      </c>
      <c r="J14" s="328"/>
      <c r="K14" s="140"/>
      <c r="L14" s="140"/>
      <c r="M14" s="140"/>
      <c r="N14" s="581">
        <f>500+SUM(E14:M17)</f>
        <v>450</v>
      </c>
      <c r="O14" s="584">
        <f>COUNT(E17:M17)</f>
        <v>3</v>
      </c>
      <c r="R14" s="148"/>
    </row>
    <row r="15" spans="1:32" s="135" customFormat="1" ht="21" customHeight="1" x14ac:dyDescent="0.35">
      <c r="B15" s="579"/>
      <c r="C15" s="582"/>
      <c r="D15" s="150" t="s">
        <v>228</v>
      </c>
      <c r="E15" s="140">
        <v>0</v>
      </c>
      <c r="F15" s="140">
        <v>-20</v>
      </c>
      <c r="G15" s="154"/>
      <c r="H15" s="207"/>
      <c r="I15" s="325">
        <v>0</v>
      </c>
      <c r="J15" s="328"/>
      <c r="K15" s="140"/>
      <c r="L15" s="140"/>
      <c r="M15" s="140"/>
      <c r="N15" s="582"/>
      <c r="O15" s="585"/>
      <c r="R15" s="148"/>
    </row>
    <row r="16" spans="1:32" s="135" customFormat="1" ht="21" customHeight="1" x14ac:dyDescent="0.35">
      <c r="B16" s="579"/>
      <c r="C16" s="582"/>
      <c r="D16" s="150" t="s">
        <v>541</v>
      </c>
      <c r="E16" s="140">
        <v>0</v>
      </c>
      <c r="F16" s="140">
        <v>0</v>
      </c>
      <c r="G16" s="154"/>
      <c r="H16" s="207"/>
      <c r="I16" s="325">
        <v>-10</v>
      </c>
      <c r="J16" s="328"/>
      <c r="K16" s="140"/>
      <c r="L16" s="140"/>
      <c r="M16" s="140"/>
      <c r="N16" s="582"/>
      <c r="O16" s="585"/>
      <c r="R16" s="148"/>
    </row>
    <row r="17" spans="2:15" s="135" customFormat="1" ht="21" customHeight="1" x14ac:dyDescent="0.35">
      <c r="B17" s="580"/>
      <c r="C17" s="583"/>
      <c r="D17" s="150" t="s">
        <v>229</v>
      </c>
      <c r="E17" s="140">
        <v>-10</v>
      </c>
      <c r="F17" s="140">
        <v>0</v>
      </c>
      <c r="G17" s="154"/>
      <c r="H17" s="207"/>
      <c r="I17" s="325">
        <v>0</v>
      </c>
      <c r="J17" s="328"/>
      <c r="K17" s="140"/>
      <c r="L17" s="138"/>
      <c r="M17" s="140"/>
      <c r="N17" s="583"/>
      <c r="O17" s="586"/>
    </row>
    <row r="18" spans="2:15" s="135" customFormat="1" ht="21" customHeight="1" x14ac:dyDescent="0.35">
      <c r="B18" s="578">
        <v>2</v>
      </c>
      <c r="C18" s="581" t="s">
        <v>126</v>
      </c>
      <c r="D18" s="153" t="s">
        <v>233</v>
      </c>
      <c r="E18" s="138">
        <v>-10</v>
      </c>
      <c r="F18" s="138">
        <v>0</v>
      </c>
      <c r="G18" s="140">
        <v>0</v>
      </c>
      <c r="H18" s="178"/>
      <c r="I18" s="326">
        <v>0</v>
      </c>
      <c r="J18" s="329"/>
      <c r="K18" s="138"/>
      <c r="L18" s="140"/>
      <c r="M18" s="138"/>
      <c r="N18" s="581">
        <f>500+SUM(E18:M23)</f>
        <v>420</v>
      </c>
      <c r="O18" s="584">
        <f>COUNT(E23:M23)</f>
        <v>4</v>
      </c>
    </row>
    <row r="19" spans="2:15" s="135" customFormat="1" ht="21" customHeight="1" x14ac:dyDescent="0.35">
      <c r="B19" s="579"/>
      <c r="C19" s="582"/>
      <c r="D19" s="153" t="s">
        <v>588</v>
      </c>
      <c r="E19" s="138">
        <v>0</v>
      </c>
      <c r="F19" s="138">
        <v>0</v>
      </c>
      <c r="G19" s="140">
        <v>0</v>
      </c>
      <c r="H19" s="178"/>
      <c r="I19" s="326">
        <v>0</v>
      </c>
      <c r="J19" s="329">
        <v>-10</v>
      </c>
      <c r="K19" s="138"/>
      <c r="L19" s="140"/>
      <c r="M19" s="138"/>
      <c r="N19" s="582"/>
      <c r="O19" s="585"/>
    </row>
    <row r="20" spans="2:15" s="135" customFormat="1" ht="21" customHeight="1" x14ac:dyDescent="0.35">
      <c r="B20" s="579"/>
      <c r="C20" s="582"/>
      <c r="D20" s="153" t="s">
        <v>402</v>
      </c>
      <c r="E20" s="138">
        <v>0</v>
      </c>
      <c r="F20" s="138">
        <v>0</v>
      </c>
      <c r="G20" s="140">
        <v>0</v>
      </c>
      <c r="H20" s="178"/>
      <c r="I20" s="326">
        <v>0</v>
      </c>
      <c r="J20" s="329">
        <v>-10</v>
      </c>
      <c r="K20" s="138"/>
      <c r="L20" s="140"/>
      <c r="M20" s="138"/>
      <c r="N20" s="582"/>
      <c r="O20" s="585"/>
    </row>
    <row r="21" spans="2:15" s="135" customFormat="1" ht="21" customHeight="1" x14ac:dyDescent="0.35">
      <c r="B21" s="579"/>
      <c r="C21" s="582"/>
      <c r="D21" s="153" t="s">
        <v>401</v>
      </c>
      <c r="E21" s="138">
        <v>0</v>
      </c>
      <c r="F21" s="138">
        <v>0</v>
      </c>
      <c r="G21" s="140">
        <v>0</v>
      </c>
      <c r="H21" s="178"/>
      <c r="I21" s="326">
        <v>0</v>
      </c>
      <c r="J21" s="384">
        <v>-20</v>
      </c>
      <c r="K21" s="138"/>
      <c r="L21" s="140"/>
      <c r="M21" s="138"/>
      <c r="N21" s="582"/>
      <c r="O21" s="585"/>
    </row>
    <row r="22" spans="2:15" s="135" customFormat="1" ht="21" customHeight="1" x14ac:dyDescent="0.35">
      <c r="B22" s="579"/>
      <c r="C22" s="582"/>
      <c r="D22" s="153" t="s">
        <v>277</v>
      </c>
      <c r="E22" s="138">
        <v>0</v>
      </c>
      <c r="F22" s="140">
        <v>-20</v>
      </c>
      <c r="G22" s="140">
        <v>0</v>
      </c>
      <c r="H22" s="178"/>
      <c r="I22" s="326">
        <v>0</v>
      </c>
      <c r="J22" s="329"/>
      <c r="K22" s="138"/>
      <c r="L22" s="140"/>
      <c r="M22" s="138"/>
      <c r="N22" s="582"/>
      <c r="O22" s="585"/>
    </row>
    <row r="23" spans="2:15" s="135" customFormat="1" ht="21" customHeight="1" x14ac:dyDescent="0.35">
      <c r="B23" s="580"/>
      <c r="C23" s="583"/>
      <c r="D23" s="153" t="s">
        <v>226</v>
      </c>
      <c r="E23" s="138">
        <v>-10</v>
      </c>
      <c r="F23" s="138">
        <v>0</v>
      </c>
      <c r="G23" s="140">
        <v>0</v>
      </c>
      <c r="H23" s="178"/>
      <c r="I23" s="326">
        <v>0</v>
      </c>
      <c r="J23" s="329"/>
      <c r="K23" s="138"/>
      <c r="L23" s="140"/>
      <c r="M23" s="138"/>
      <c r="N23" s="583"/>
      <c r="O23" s="586"/>
    </row>
    <row r="24" spans="2:15" s="135" customFormat="1" ht="21" customHeight="1" x14ac:dyDescent="0.35">
      <c r="B24" s="578">
        <v>3</v>
      </c>
      <c r="C24" s="581" t="s">
        <v>278</v>
      </c>
      <c r="D24" s="153" t="s">
        <v>312</v>
      </c>
      <c r="E24" s="140">
        <v>0</v>
      </c>
      <c r="F24" s="154"/>
      <c r="G24" s="140">
        <v>-10</v>
      </c>
      <c r="H24" s="138">
        <v>0</v>
      </c>
      <c r="I24" s="326"/>
      <c r="J24" s="329"/>
      <c r="K24" s="138"/>
      <c r="L24" s="138"/>
      <c r="M24" s="138"/>
      <c r="N24" s="581">
        <f>500+SUM(E24:M27)</f>
        <v>460</v>
      </c>
      <c r="O24" s="584">
        <f>COUNT(E27:M27)</f>
        <v>3</v>
      </c>
    </row>
    <row r="25" spans="2:15" s="135" customFormat="1" ht="21" customHeight="1" x14ac:dyDescent="0.35">
      <c r="B25" s="579"/>
      <c r="C25" s="582"/>
      <c r="D25" s="153" t="s">
        <v>219</v>
      </c>
      <c r="E25" s="140">
        <v>0</v>
      </c>
      <c r="F25" s="154"/>
      <c r="G25" s="140">
        <v>-10</v>
      </c>
      <c r="H25" s="138">
        <v>0</v>
      </c>
      <c r="I25" s="326"/>
      <c r="J25" s="329"/>
      <c r="K25" s="138"/>
      <c r="L25" s="140"/>
      <c r="M25" s="138"/>
      <c r="N25" s="582"/>
      <c r="O25" s="585"/>
    </row>
    <row r="26" spans="2:15" s="135" customFormat="1" ht="21" customHeight="1" x14ac:dyDescent="0.35">
      <c r="B26" s="579"/>
      <c r="C26" s="582"/>
      <c r="D26" s="153" t="s">
        <v>344</v>
      </c>
      <c r="E26" s="140">
        <v>0</v>
      </c>
      <c r="F26" s="154"/>
      <c r="G26" s="140">
        <v>0</v>
      </c>
      <c r="H26" s="140">
        <v>-10</v>
      </c>
      <c r="I26" s="326"/>
      <c r="J26" s="329"/>
      <c r="K26" s="138"/>
      <c r="L26" s="140"/>
      <c r="M26" s="138"/>
      <c r="N26" s="582"/>
      <c r="O26" s="585"/>
    </row>
    <row r="27" spans="2:15" s="135" customFormat="1" ht="21" customHeight="1" x14ac:dyDescent="0.35">
      <c r="B27" s="580"/>
      <c r="C27" s="583"/>
      <c r="D27" s="150" t="s">
        <v>313</v>
      </c>
      <c r="E27" s="140">
        <v>0</v>
      </c>
      <c r="F27" s="154"/>
      <c r="G27" s="140">
        <v>-10</v>
      </c>
      <c r="H27" s="140">
        <v>0</v>
      </c>
      <c r="I27" s="325"/>
      <c r="J27" s="328"/>
      <c r="K27" s="140"/>
      <c r="L27" s="140"/>
      <c r="M27" s="140"/>
      <c r="N27" s="583"/>
      <c r="O27" s="586"/>
    </row>
    <row r="28" spans="2:15" s="135" customFormat="1" ht="21" customHeight="1" x14ac:dyDescent="0.35">
      <c r="B28" s="578">
        <v>4</v>
      </c>
      <c r="C28" s="581" t="s">
        <v>79</v>
      </c>
      <c r="D28" s="150" t="s">
        <v>220</v>
      </c>
      <c r="E28" s="140">
        <v>-10</v>
      </c>
      <c r="F28" s="140">
        <v>0</v>
      </c>
      <c r="G28" s="140">
        <v>0</v>
      </c>
      <c r="H28" s="140">
        <v>0</v>
      </c>
      <c r="I28" s="325"/>
      <c r="J28" s="328"/>
      <c r="K28" s="140"/>
      <c r="L28" s="138"/>
      <c r="M28" s="140"/>
      <c r="N28" s="581">
        <f>500+SUM(E28:M31)</f>
        <v>440</v>
      </c>
      <c r="O28" s="584">
        <f>COUNT(E31:M31)</f>
        <v>4</v>
      </c>
    </row>
    <row r="29" spans="2:15" s="135" customFormat="1" ht="21" customHeight="1" x14ac:dyDescent="0.35">
      <c r="B29" s="579"/>
      <c r="C29" s="582"/>
      <c r="D29" s="150" t="s">
        <v>265</v>
      </c>
      <c r="E29" s="140">
        <v>0</v>
      </c>
      <c r="F29" s="203">
        <v>-10</v>
      </c>
      <c r="G29" s="140">
        <v>0</v>
      </c>
      <c r="H29" s="140">
        <v>0</v>
      </c>
      <c r="I29" s="325"/>
      <c r="J29" s="342">
        <v>-10</v>
      </c>
      <c r="K29" s="140"/>
      <c r="L29" s="140"/>
      <c r="M29" s="140"/>
      <c r="N29" s="582"/>
      <c r="O29" s="585"/>
    </row>
    <row r="30" spans="2:15" s="135" customFormat="1" ht="21" customHeight="1" x14ac:dyDescent="0.35">
      <c r="B30" s="579"/>
      <c r="C30" s="582"/>
      <c r="D30" s="150" t="s">
        <v>266</v>
      </c>
      <c r="E30" s="140">
        <v>0</v>
      </c>
      <c r="F30" s="203">
        <v>-10</v>
      </c>
      <c r="G30" s="140">
        <v>0</v>
      </c>
      <c r="H30" s="140">
        <v>0</v>
      </c>
      <c r="I30" s="325"/>
      <c r="J30" s="342">
        <v>-10</v>
      </c>
      <c r="K30" s="140"/>
      <c r="L30" s="140"/>
      <c r="M30" s="140"/>
      <c r="N30" s="582"/>
      <c r="O30" s="585"/>
    </row>
    <row r="31" spans="2:15" s="135" customFormat="1" ht="21" customHeight="1" x14ac:dyDescent="0.35">
      <c r="B31" s="580"/>
      <c r="C31" s="583"/>
      <c r="D31" s="150" t="s">
        <v>221</v>
      </c>
      <c r="E31" s="140">
        <v>-10</v>
      </c>
      <c r="F31" s="140">
        <v>0</v>
      </c>
      <c r="G31" s="140">
        <v>0</v>
      </c>
      <c r="H31" s="140">
        <v>0</v>
      </c>
      <c r="I31" s="325"/>
      <c r="J31" s="328"/>
      <c r="K31" s="140"/>
      <c r="L31" s="140"/>
      <c r="M31" s="140"/>
      <c r="N31" s="583"/>
      <c r="O31" s="586"/>
    </row>
    <row r="32" spans="2:15" s="135" customFormat="1" ht="21" customHeight="1" x14ac:dyDescent="0.35">
      <c r="B32" s="578">
        <v>5</v>
      </c>
      <c r="C32" s="581" t="s">
        <v>43</v>
      </c>
      <c r="D32" s="150" t="s">
        <v>279</v>
      </c>
      <c r="E32" s="140">
        <v>0</v>
      </c>
      <c r="F32" s="191">
        <v>-10</v>
      </c>
      <c r="G32" s="191">
        <v>-10</v>
      </c>
      <c r="H32" s="140"/>
      <c r="I32" s="325">
        <v>0</v>
      </c>
      <c r="J32" s="328"/>
      <c r="K32" s="140"/>
      <c r="L32" s="138"/>
      <c r="M32" s="140"/>
      <c r="N32" s="581">
        <f>500+SUM(E32:M35)</f>
        <v>440</v>
      </c>
      <c r="O32" s="584">
        <f>COUNT(E35:M35)</f>
        <v>4</v>
      </c>
    </row>
    <row r="33" spans="2:15" s="135" customFormat="1" ht="21" customHeight="1" x14ac:dyDescent="0.35">
      <c r="B33" s="579"/>
      <c r="C33" s="582"/>
      <c r="D33" s="150" t="s">
        <v>227</v>
      </c>
      <c r="E33" s="140">
        <v>0</v>
      </c>
      <c r="F33" s="164">
        <v>0</v>
      </c>
      <c r="G33" s="203">
        <v>-10</v>
      </c>
      <c r="H33" s="140"/>
      <c r="I33" s="331">
        <v>-10</v>
      </c>
      <c r="J33" s="328"/>
      <c r="K33" s="140"/>
      <c r="L33" s="140"/>
      <c r="M33" s="140"/>
      <c r="N33" s="582"/>
      <c r="O33" s="585"/>
    </row>
    <row r="34" spans="2:15" s="135" customFormat="1" ht="21" customHeight="1" x14ac:dyDescent="0.35">
      <c r="B34" s="579"/>
      <c r="C34" s="582"/>
      <c r="D34" s="150" t="s">
        <v>356</v>
      </c>
      <c r="E34" s="140">
        <v>0</v>
      </c>
      <c r="F34" s="164">
        <v>0</v>
      </c>
      <c r="G34" s="164">
        <v>0</v>
      </c>
      <c r="H34" s="140"/>
      <c r="I34" s="325">
        <v>-10</v>
      </c>
      <c r="J34" s="328"/>
      <c r="K34" s="140"/>
      <c r="L34" s="140"/>
      <c r="M34" s="140"/>
      <c r="N34" s="582"/>
      <c r="O34" s="585"/>
    </row>
    <row r="35" spans="2:15" s="135" customFormat="1" ht="21" customHeight="1" x14ac:dyDescent="0.35">
      <c r="B35" s="580"/>
      <c r="C35" s="583"/>
      <c r="D35" s="150" t="s">
        <v>280</v>
      </c>
      <c r="E35" s="140">
        <v>0</v>
      </c>
      <c r="F35" s="140">
        <v>-10</v>
      </c>
      <c r="G35" s="140">
        <v>0</v>
      </c>
      <c r="H35" s="140"/>
      <c r="I35" s="325">
        <v>0</v>
      </c>
      <c r="J35" s="328"/>
      <c r="K35" s="140"/>
      <c r="L35" s="140"/>
      <c r="M35" s="140"/>
      <c r="N35" s="583"/>
      <c r="O35" s="586"/>
    </row>
    <row r="36" spans="2:15" s="135" customFormat="1" ht="21" customHeight="1" x14ac:dyDescent="0.35">
      <c r="B36" s="578">
        <v>6</v>
      </c>
      <c r="C36" s="581" t="s">
        <v>27</v>
      </c>
      <c r="D36" s="150" t="s">
        <v>497</v>
      </c>
      <c r="E36" s="174"/>
      <c r="F36" s="140">
        <v>0</v>
      </c>
      <c r="G36" s="140">
        <v>-10</v>
      </c>
      <c r="H36" s="140"/>
      <c r="I36" s="325">
        <v>0</v>
      </c>
      <c r="J36" s="328"/>
      <c r="K36" s="140"/>
      <c r="L36" s="138"/>
      <c r="M36" s="140"/>
      <c r="N36" s="581">
        <f>500+SUM(E36:M40)</f>
        <v>420</v>
      </c>
      <c r="O36" s="584">
        <f>COUNT(E40:M40)</f>
        <v>3</v>
      </c>
    </row>
    <row r="37" spans="2:15" s="135" customFormat="1" ht="21" customHeight="1" x14ac:dyDescent="0.35">
      <c r="B37" s="579"/>
      <c r="C37" s="582"/>
      <c r="D37" s="150" t="s">
        <v>499</v>
      </c>
      <c r="E37" s="174"/>
      <c r="F37" s="140">
        <v>0</v>
      </c>
      <c r="G37" s="140">
        <v>0</v>
      </c>
      <c r="H37" s="140"/>
      <c r="I37" s="332">
        <v>-20</v>
      </c>
      <c r="J37" s="328"/>
      <c r="K37" s="140"/>
      <c r="L37" s="140"/>
      <c r="M37" s="140"/>
      <c r="N37" s="582"/>
      <c r="O37" s="585"/>
    </row>
    <row r="38" spans="2:15" s="135" customFormat="1" ht="21" customHeight="1" x14ac:dyDescent="0.35">
      <c r="B38" s="579"/>
      <c r="C38" s="582"/>
      <c r="D38" s="150" t="s">
        <v>498</v>
      </c>
      <c r="E38" s="174"/>
      <c r="F38" s="140">
        <v>0</v>
      </c>
      <c r="G38" s="140">
        <v>-10</v>
      </c>
      <c r="H38" s="140"/>
      <c r="I38" s="325">
        <v>0</v>
      </c>
      <c r="J38" s="328"/>
      <c r="K38" s="140"/>
      <c r="L38" s="140"/>
      <c r="M38" s="140"/>
      <c r="N38" s="582"/>
      <c r="O38" s="585"/>
    </row>
    <row r="39" spans="2:15" s="135" customFormat="1" ht="21" customHeight="1" x14ac:dyDescent="0.35">
      <c r="B39" s="579"/>
      <c r="C39" s="582"/>
      <c r="D39" s="150" t="s">
        <v>500</v>
      </c>
      <c r="E39" s="174"/>
      <c r="F39" s="140">
        <v>0</v>
      </c>
      <c r="G39" s="203">
        <v>-10</v>
      </c>
      <c r="H39" s="140"/>
      <c r="I39" s="331">
        <v>-10</v>
      </c>
      <c r="J39" s="328"/>
      <c r="K39" s="140"/>
      <c r="L39" s="140"/>
      <c r="M39" s="140"/>
      <c r="N39" s="582"/>
      <c r="O39" s="585"/>
    </row>
    <row r="40" spans="2:15" s="135" customFormat="1" ht="21" customHeight="1" x14ac:dyDescent="0.35">
      <c r="B40" s="580"/>
      <c r="C40" s="583"/>
      <c r="D40" s="150" t="s">
        <v>292</v>
      </c>
      <c r="E40" s="174"/>
      <c r="F40" s="204">
        <v>-10</v>
      </c>
      <c r="G40" s="204">
        <v>-10</v>
      </c>
      <c r="H40" s="140"/>
      <c r="I40" s="325">
        <v>0</v>
      </c>
      <c r="J40" s="328"/>
      <c r="K40" s="140"/>
      <c r="L40" s="138"/>
      <c r="M40" s="140"/>
      <c r="N40" s="583"/>
      <c r="O40" s="586"/>
    </row>
    <row r="41" spans="2:15" s="135" customFormat="1" ht="21" customHeight="1" x14ac:dyDescent="0.35">
      <c r="B41" s="149">
        <v>7</v>
      </c>
      <c r="C41" s="151" t="s">
        <v>128</v>
      </c>
      <c r="D41" s="150" t="s">
        <v>304</v>
      </c>
      <c r="E41" s="154"/>
      <c r="F41" s="140">
        <v>0</v>
      </c>
      <c r="G41" s="140">
        <v>-60</v>
      </c>
      <c r="H41" s="140">
        <v>-60</v>
      </c>
      <c r="I41" s="325">
        <v>-60</v>
      </c>
      <c r="J41" s="328"/>
      <c r="K41" s="140"/>
      <c r="L41" s="140"/>
      <c r="M41" s="140"/>
      <c r="N41" s="151">
        <f>500+SUM(E41:M41)</f>
        <v>320</v>
      </c>
      <c r="O41" s="140">
        <f>COUNT(E41:M41)</f>
        <v>4</v>
      </c>
    </row>
    <row r="42" spans="2:15" s="135" customFormat="1" ht="21" customHeight="1" x14ac:dyDescent="0.35">
      <c r="B42" s="578">
        <v>8</v>
      </c>
      <c r="C42" s="581" t="s">
        <v>129</v>
      </c>
      <c r="D42" s="150" t="s">
        <v>493</v>
      </c>
      <c r="E42" s="174"/>
      <c r="F42" s="154"/>
      <c r="G42" s="140">
        <v>0</v>
      </c>
      <c r="H42" s="140">
        <v>-10</v>
      </c>
      <c r="I42" s="325">
        <v>0</v>
      </c>
      <c r="J42" s="328">
        <v>0</v>
      </c>
      <c r="K42" s="140"/>
      <c r="L42" s="140"/>
      <c r="M42" s="140"/>
      <c r="N42" s="581">
        <f>500+SUM(E42:M46)</f>
        <v>450</v>
      </c>
      <c r="O42" s="584">
        <f>COUNT(E46:M46)</f>
        <v>4</v>
      </c>
    </row>
    <row r="43" spans="2:15" s="135" customFormat="1" ht="21" customHeight="1" x14ac:dyDescent="0.35">
      <c r="B43" s="579"/>
      <c r="C43" s="582"/>
      <c r="D43" s="150" t="s">
        <v>492</v>
      </c>
      <c r="E43" s="174"/>
      <c r="F43" s="154"/>
      <c r="G43" s="140">
        <v>0</v>
      </c>
      <c r="H43" s="140">
        <v>0</v>
      </c>
      <c r="I43" s="325">
        <v>-10</v>
      </c>
      <c r="J43" s="328">
        <v>0</v>
      </c>
      <c r="K43" s="140"/>
      <c r="L43" s="140"/>
      <c r="M43" s="140"/>
      <c r="N43" s="582"/>
      <c r="O43" s="585"/>
    </row>
    <row r="44" spans="2:15" s="135" customFormat="1" ht="21" customHeight="1" x14ac:dyDescent="0.35">
      <c r="B44" s="579"/>
      <c r="C44" s="582"/>
      <c r="D44" s="150" t="s">
        <v>574</v>
      </c>
      <c r="E44" s="174"/>
      <c r="F44" s="154"/>
      <c r="G44" s="140">
        <v>0</v>
      </c>
      <c r="H44" s="140">
        <v>0</v>
      </c>
      <c r="I44" s="325">
        <v>0</v>
      </c>
      <c r="J44" s="328">
        <v>-10</v>
      </c>
      <c r="K44" s="140"/>
      <c r="L44" s="138"/>
      <c r="M44" s="140"/>
      <c r="N44" s="582"/>
      <c r="O44" s="585"/>
    </row>
    <row r="45" spans="2:15" s="135" customFormat="1" ht="21" customHeight="1" x14ac:dyDescent="0.35">
      <c r="B45" s="579"/>
      <c r="C45" s="582"/>
      <c r="D45" s="150" t="s">
        <v>534</v>
      </c>
      <c r="E45" s="174"/>
      <c r="F45" s="154"/>
      <c r="G45" s="140">
        <v>0</v>
      </c>
      <c r="H45" s="140">
        <v>0</v>
      </c>
      <c r="I45" s="325">
        <v>-10</v>
      </c>
      <c r="J45" s="328">
        <v>0</v>
      </c>
      <c r="K45" s="140"/>
      <c r="L45" s="138"/>
      <c r="M45" s="140"/>
      <c r="N45" s="582"/>
      <c r="O45" s="585"/>
    </row>
    <row r="46" spans="2:15" s="135" customFormat="1" ht="21" customHeight="1" x14ac:dyDescent="0.35">
      <c r="B46" s="580"/>
      <c r="C46" s="583"/>
      <c r="D46" s="150" t="s">
        <v>331</v>
      </c>
      <c r="E46" s="174"/>
      <c r="F46" s="154"/>
      <c r="G46" s="140">
        <v>-10</v>
      </c>
      <c r="H46" s="140">
        <v>0</v>
      </c>
      <c r="I46" s="325">
        <v>0</v>
      </c>
      <c r="J46" s="328">
        <v>0</v>
      </c>
      <c r="K46" s="140"/>
      <c r="L46" s="140"/>
      <c r="M46" s="140"/>
      <c r="N46" s="583"/>
      <c r="O46" s="586"/>
    </row>
    <row r="47" spans="2:15" s="135" customFormat="1" ht="21" customHeight="1" x14ac:dyDescent="0.35">
      <c r="B47" s="578">
        <v>9</v>
      </c>
      <c r="C47" s="581" t="s">
        <v>32</v>
      </c>
      <c r="D47" s="150"/>
      <c r="E47" s="164">
        <v>0</v>
      </c>
      <c r="F47" s="164">
        <v>0</v>
      </c>
      <c r="G47" s="140">
        <v>0</v>
      </c>
      <c r="H47" s="140">
        <v>-10</v>
      </c>
      <c r="I47" s="325"/>
      <c r="J47" s="328"/>
      <c r="K47" s="140"/>
      <c r="L47" s="140"/>
      <c r="M47" s="140"/>
      <c r="N47" s="581">
        <f>500+SUM(E47:M48)</f>
        <v>480</v>
      </c>
      <c r="O47" s="584">
        <f>COUNT(E48:M48)</f>
        <v>4</v>
      </c>
    </row>
    <row r="48" spans="2:15" s="135" customFormat="1" ht="21" customHeight="1" x14ac:dyDescent="0.35">
      <c r="B48" s="580"/>
      <c r="C48" s="583"/>
      <c r="D48" s="150" t="s">
        <v>322</v>
      </c>
      <c r="E48" s="164">
        <v>0</v>
      </c>
      <c r="F48" s="164">
        <v>0</v>
      </c>
      <c r="G48" s="140">
        <v>-10</v>
      </c>
      <c r="H48" s="140">
        <v>0</v>
      </c>
      <c r="I48" s="325"/>
      <c r="J48" s="328"/>
      <c r="K48" s="140"/>
      <c r="L48" s="140"/>
      <c r="M48" s="140"/>
      <c r="N48" s="583"/>
      <c r="O48" s="586"/>
    </row>
    <row r="49" spans="2:15" s="135" customFormat="1" ht="21" customHeight="1" x14ac:dyDescent="0.35">
      <c r="B49" s="578">
        <v>10</v>
      </c>
      <c r="C49" s="581" t="s">
        <v>89</v>
      </c>
      <c r="D49" s="150" t="s">
        <v>286</v>
      </c>
      <c r="E49" s="174"/>
      <c r="F49" s="191">
        <v>-10</v>
      </c>
      <c r="G49" s="191">
        <v>-10</v>
      </c>
      <c r="H49" s="140"/>
      <c r="I49" s="325">
        <v>0</v>
      </c>
      <c r="J49" s="328"/>
      <c r="K49" s="140"/>
      <c r="L49" s="138"/>
      <c r="M49" s="140"/>
      <c r="N49" s="581">
        <f>500+SUM(E49:M53)</f>
        <v>420</v>
      </c>
      <c r="O49" s="584">
        <f>COUNT(E53:M53)</f>
        <v>3</v>
      </c>
    </row>
    <row r="50" spans="2:15" s="135" customFormat="1" ht="21" customHeight="1" x14ac:dyDescent="0.35">
      <c r="B50" s="579"/>
      <c r="C50" s="582"/>
      <c r="D50" s="150" t="s">
        <v>287</v>
      </c>
      <c r="E50" s="174"/>
      <c r="F50" s="203">
        <v>-10</v>
      </c>
      <c r="G50" s="140">
        <v>0</v>
      </c>
      <c r="H50" s="140"/>
      <c r="I50" s="325">
        <v>0</v>
      </c>
      <c r="J50" s="342">
        <v>-10</v>
      </c>
      <c r="K50" s="140"/>
      <c r="L50" s="140"/>
      <c r="M50" s="140"/>
      <c r="N50" s="582"/>
      <c r="O50" s="585"/>
    </row>
    <row r="51" spans="2:15" s="135" customFormat="1" ht="21" customHeight="1" x14ac:dyDescent="0.35">
      <c r="B51" s="579"/>
      <c r="C51" s="582"/>
      <c r="D51" s="150" t="s">
        <v>553</v>
      </c>
      <c r="E51" s="174"/>
      <c r="F51" s="140">
        <v>0</v>
      </c>
      <c r="G51" s="140">
        <v>0</v>
      </c>
      <c r="H51" s="140">
        <v>0</v>
      </c>
      <c r="I51" s="325">
        <v>-10</v>
      </c>
      <c r="J51" s="328"/>
      <c r="K51" s="140"/>
      <c r="L51" s="140"/>
      <c r="M51" s="140"/>
      <c r="N51" s="582"/>
      <c r="O51" s="585"/>
    </row>
    <row r="52" spans="2:15" s="135" customFormat="1" ht="21" customHeight="1" x14ac:dyDescent="0.35">
      <c r="B52" s="579"/>
      <c r="C52" s="582"/>
      <c r="D52" s="150" t="s">
        <v>476</v>
      </c>
      <c r="E52" s="174"/>
      <c r="F52" s="140">
        <v>0</v>
      </c>
      <c r="G52" s="140">
        <v>0</v>
      </c>
      <c r="H52" s="140"/>
      <c r="I52" s="331">
        <v>-10</v>
      </c>
      <c r="J52" s="342">
        <v>-10</v>
      </c>
      <c r="K52" s="140"/>
      <c r="L52" s="140"/>
      <c r="M52" s="140"/>
      <c r="N52" s="582"/>
      <c r="O52" s="585"/>
    </row>
    <row r="53" spans="2:15" s="135" customFormat="1" ht="21" customHeight="1" x14ac:dyDescent="0.35">
      <c r="B53" s="580"/>
      <c r="C53" s="583"/>
      <c r="D53" s="150" t="s">
        <v>288</v>
      </c>
      <c r="E53" s="174"/>
      <c r="F53" s="140">
        <v>-10</v>
      </c>
      <c r="G53" s="140">
        <v>0</v>
      </c>
      <c r="H53" s="140"/>
      <c r="I53" s="325">
        <v>0</v>
      </c>
      <c r="J53" s="328"/>
      <c r="K53" s="140"/>
      <c r="L53" s="138"/>
      <c r="M53" s="140"/>
      <c r="N53" s="583"/>
      <c r="O53" s="586"/>
    </row>
    <row r="54" spans="2:15" s="135" customFormat="1" ht="21" customHeight="1" x14ac:dyDescent="0.35">
      <c r="B54" s="578">
        <v>11</v>
      </c>
      <c r="C54" s="581" t="s">
        <v>87</v>
      </c>
      <c r="D54" s="150" t="s">
        <v>329</v>
      </c>
      <c r="E54" s="174"/>
      <c r="F54" s="140">
        <v>0</v>
      </c>
      <c r="G54" s="140">
        <v>-10</v>
      </c>
      <c r="H54" s="140">
        <v>0</v>
      </c>
      <c r="I54" s="325">
        <v>-20</v>
      </c>
      <c r="J54" s="328"/>
      <c r="K54" s="140"/>
      <c r="L54" s="140"/>
      <c r="M54" s="140"/>
      <c r="N54" s="581">
        <f>500+SUM(E54:M55)</f>
        <v>450</v>
      </c>
      <c r="O54" s="584">
        <f>COUNT(E55:M55)</f>
        <v>2</v>
      </c>
    </row>
    <row r="55" spans="2:15" s="135" customFormat="1" ht="21" customHeight="1" x14ac:dyDescent="0.35">
      <c r="B55" s="580"/>
      <c r="C55" s="583"/>
      <c r="D55" s="150" t="s">
        <v>291</v>
      </c>
      <c r="E55" s="174"/>
      <c r="F55" s="140">
        <v>-20</v>
      </c>
      <c r="G55" s="140">
        <v>0</v>
      </c>
      <c r="H55" s="140"/>
      <c r="I55" s="325"/>
      <c r="J55" s="328"/>
      <c r="K55" s="140"/>
      <c r="L55" s="140"/>
      <c r="M55" s="140"/>
      <c r="N55" s="583"/>
      <c r="O55" s="586"/>
    </row>
    <row r="56" spans="2:15" s="135" customFormat="1" ht="21" customHeight="1" x14ac:dyDescent="0.35">
      <c r="B56" s="578">
        <v>12</v>
      </c>
      <c r="C56" s="581" t="s">
        <v>281</v>
      </c>
      <c r="D56" s="150" t="s">
        <v>589</v>
      </c>
      <c r="E56" s="140">
        <v>0</v>
      </c>
      <c r="F56" s="140">
        <v>0</v>
      </c>
      <c r="G56" s="154"/>
      <c r="H56" s="140">
        <v>0</v>
      </c>
      <c r="I56" s="325">
        <v>0</v>
      </c>
      <c r="J56" s="328">
        <v>-10</v>
      </c>
      <c r="K56" s="140"/>
      <c r="L56" s="140"/>
      <c r="M56" s="140"/>
      <c r="N56" s="581">
        <f>500+SUM(E56:M58)</f>
        <v>470</v>
      </c>
      <c r="O56" s="584">
        <f>COUNT(E58:M58)</f>
        <v>5</v>
      </c>
    </row>
    <row r="57" spans="2:15" s="135" customFormat="1" ht="21" customHeight="1" x14ac:dyDescent="0.35">
      <c r="B57" s="579"/>
      <c r="C57" s="582"/>
      <c r="D57" s="150" t="s">
        <v>587</v>
      </c>
      <c r="E57" s="140">
        <v>0</v>
      </c>
      <c r="F57" s="140">
        <v>0</v>
      </c>
      <c r="G57" s="154"/>
      <c r="H57" s="140">
        <v>0</v>
      </c>
      <c r="I57" s="325">
        <v>0</v>
      </c>
      <c r="J57" s="328">
        <v>-10</v>
      </c>
      <c r="K57" s="140"/>
      <c r="L57" s="140"/>
      <c r="M57" s="140"/>
      <c r="N57" s="582"/>
      <c r="O57" s="585"/>
    </row>
    <row r="58" spans="2:15" s="135" customFormat="1" ht="21" customHeight="1" x14ac:dyDescent="0.35">
      <c r="B58" s="580"/>
      <c r="C58" s="583"/>
      <c r="D58" s="150" t="s">
        <v>224</v>
      </c>
      <c r="E58" s="140">
        <v>0</v>
      </c>
      <c r="F58" s="140">
        <v>-10</v>
      </c>
      <c r="G58" s="154"/>
      <c r="H58" s="140">
        <v>0</v>
      </c>
      <c r="I58" s="325">
        <v>0</v>
      </c>
      <c r="J58" s="328">
        <v>0</v>
      </c>
      <c r="K58" s="140"/>
      <c r="L58" s="140"/>
      <c r="M58" s="140"/>
      <c r="N58" s="583"/>
      <c r="O58" s="586"/>
    </row>
    <row r="59" spans="2:15" s="135" customFormat="1" ht="21" customHeight="1" x14ac:dyDescent="0.35">
      <c r="B59" s="578">
        <v>13</v>
      </c>
      <c r="C59" s="581" t="s">
        <v>230</v>
      </c>
      <c r="D59" s="150" t="s">
        <v>234</v>
      </c>
      <c r="E59" s="140">
        <v>-10</v>
      </c>
      <c r="F59" s="140">
        <v>0</v>
      </c>
      <c r="G59" s="140">
        <v>0</v>
      </c>
      <c r="H59" s="140">
        <v>0</v>
      </c>
      <c r="I59" s="325"/>
      <c r="J59" s="328"/>
      <c r="K59" s="140"/>
      <c r="L59" s="138"/>
      <c r="M59" s="140"/>
      <c r="N59" s="581">
        <f>500+SUM(E59:M62)</f>
        <v>440</v>
      </c>
      <c r="O59" s="584">
        <f>COUNT(E62:M62)</f>
        <v>4</v>
      </c>
    </row>
    <row r="60" spans="2:15" s="135" customFormat="1" ht="21" customHeight="1" x14ac:dyDescent="0.35">
      <c r="B60" s="579"/>
      <c r="C60" s="582"/>
      <c r="D60" s="150" t="s">
        <v>325</v>
      </c>
      <c r="E60" s="140">
        <v>0</v>
      </c>
      <c r="F60" s="140">
        <v>0</v>
      </c>
      <c r="G60" s="140">
        <v>-10</v>
      </c>
      <c r="H60" s="140">
        <v>0</v>
      </c>
      <c r="I60" s="325"/>
      <c r="J60" s="328"/>
      <c r="K60" s="140"/>
      <c r="L60" s="140"/>
      <c r="M60" s="140"/>
      <c r="N60" s="582"/>
      <c r="O60" s="585"/>
    </row>
    <row r="61" spans="2:15" s="135" customFormat="1" ht="21" customHeight="1" x14ac:dyDescent="0.35">
      <c r="B61" s="579"/>
      <c r="C61" s="582"/>
      <c r="D61" s="150" t="s">
        <v>273</v>
      </c>
      <c r="E61" s="140">
        <v>0</v>
      </c>
      <c r="F61" s="140">
        <v>-10</v>
      </c>
      <c r="G61" s="140">
        <v>0</v>
      </c>
      <c r="H61" s="140">
        <v>0</v>
      </c>
      <c r="I61" s="325"/>
      <c r="J61" s="328"/>
      <c r="K61" s="140"/>
      <c r="L61" s="140"/>
      <c r="M61" s="140"/>
      <c r="N61" s="582"/>
      <c r="O61" s="585"/>
    </row>
    <row r="62" spans="2:15" s="135" customFormat="1" ht="21" customHeight="1" x14ac:dyDescent="0.35">
      <c r="B62" s="580"/>
      <c r="C62" s="583"/>
      <c r="D62" s="150" t="s">
        <v>231</v>
      </c>
      <c r="E62" s="193">
        <v>-20</v>
      </c>
      <c r="F62" s="140">
        <v>0</v>
      </c>
      <c r="G62" s="164">
        <v>-10</v>
      </c>
      <c r="H62" s="140">
        <v>0</v>
      </c>
      <c r="I62" s="325"/>
      <c r="J62" s="328"/>
      <c r="K62" s="140"/>
      <c r="L62" s="140"/>
      <c r="M62" s="140"/>
      <c r="N62" s="583"/>
      <c r="O62" s="586"/>
    </row>
    <row r="63" spans="2:15" s="135" customFormat="1" ht="21" customHeight="1" x14ac:dyDescent="0.35">
      <c r="B63" s="578">
        <v>14</v>
      </c>
      <c r="C63" s="581" t="s">
        <v>132</v>
      </c>
      <c r="D63" s="150" t="s">
        <v>290</v>
      </c>
      <c r="E63" s="174"/>
      <c r="F63" s="181">
        <v>-10</v>
      </c>
      <c r="G63" s="181">
        <v>-10</v>
      </c>
      <c r="H63" s="140"/>
      <c r="I63" s="325"/>
      <c r="J63" s="328"/>
      <c r="K63" s="140"/>
      <c r="L63" s="138"/>
      <c r="M63" s="140"/>
      <c r="N63" s="581">
        <f>500+SUM(E63:M65)</f>
        <v>460</v>
      </c>
      <c r="O63" s="584">
        <f>COUNT(E65:M65)</f>
        <v>2</v>
      </c>
    </row>
    <row r="64" spans="2:15" s="135" customFormat="1" ht="21" customHeight="1" x14ac:dyDescent="0.35">
      <c r="B64" s="579"/>
      <c r="C64" s="582"/>
      <c r="D64" s="150" t="s">
        <v>332</v>
      </c>
      <c r="E64" s="174"/>
      <c r="F64" s="140">
        <v>0</v>
      </c>
      <c r="G64" s="140">
        <v>-10</v>
      </c>
      <c r="H64" s="140"/>
      <c r="I64" s="325"/>
      <c r="J64" s="328"/>
      <c r="K64" s="140"/>
      <c r="L64" s="140"/>
      <c r="M64" s="140"/>
      <c r="N64" s="582"/>
      <c r="O64" s="585"/>
    </row>
    <row r="65" spans="2:15" s="135" customFormat="1" ht="21" customHeight="1" x14ac:dyDescent="0.35">
      <c r="B65" s="580"/>
      <c r="C65" s="583"/>
      <c r="D65" s="150" t="s">
        <v>293</v>
      </c>
      <c r="E65" s="174"/>
      <c r="F65" s="140">
        <v>-10</v>
      </c>
      <c r="G65" s="140">
        <v>0</v>
      </c>
      <c r="H65" s="140"/>
      <c r="I65" s="325"/>
      <c r="J65" s="328"/>
      <c r="K65" s="140"/>
      <c r="L65" s="140"/>
      <c r="M65" s="140"/>
      <c r="N65" s="583"/>
      <c r="O65" s="586"/>
    </row>
    <row r="66" spans="2:15" s="135" customFormat="1" ht="21" customHeight="1" x14ac:dyDescent="0.35">
      <c r="B66" s="578">
        <v>15</v>
      </c>
      <c r="C66" s="581" t="s">
        <v>85</v>
      </c>
      <c r="D66" s="150" t="s">
        <v>566</v>
      </c>
      <c r="E66" s="174"/>
      <c r="F66" s="140">
        <v>0</v>
      </c>
      <c r="G66" s="140">
        <v>0</v>
      </c>
      <c r="H66" s="140">
        <v>-10</v>
      </c>
      <c r="I66" s="325"/>
      <c r="J66" s="328"/>
      <c r="K66" s="140"/>
      <c r="L66" s="140"/>
      <c r="M66" s="140"/>
      <c r="N66" s="163"/>
      <c r="O66" s="138"/>
    </row>
    <row r="67" spans="2:15" s="135" customFormat="1" ht="21" customHeight="1" x14ac:dyDescent="0.35">
      <c r="B67" s="579"/>
      <c r="C67" s="582"/>
      <c r="D67" s="150" t="s">
        <v>378</v>
      </c>
      <c r="E67" s="174"/>
      <c r="F67" s="140">
        <v>0</v>
      </c>
      <c r="G67" s="140">
        <v>0</v>
      </c>
      <c r="H67" s="208">
        <v>-20</v>
      </c>
      <c r="I67" s="325"/>
      <c r="J67" s="328"/>
      <c r="K67" s="140"/>
      <c r="L67" s="138"/>
      <c r="M67" s="140"/>
      <c r="N67" s="163"/>
      <c r="O67" s="138"/>
    </row>
    <row r="68" spans="2:15" s="135" customFormat="1" ht="21" customHeight="1" x14ac:dyDescent="0.35">
      <c r="B68" s="580"/>
      <c r="C68" s="583"/>
      <c r="D68" s="150" t="s">
        <v>289</v>
      </c>
      <c r="E68" s="174"/>
      <c r="F68" s="140">
        <v>-10</v>
      </c>
      <c r="G68" s="140">
        <v>0</v>
      </c>
      <c r="H68" s="140"/>
      <c r="I68" s="325"/>
      <c r="J68" s="328"/>
      <c r="K68" s="140"/>
      <c r="L68" s="140"/>
      <c r="M68" s="140"/>
      <c r="N68" s="151">
        <f>500+SUM(E68:M68)</f>
        <v>490</v>
      </c>
      <c r="O68" s="140">
        <f>COUNT(E68:M68)</f>
        <v>2</v>
      </c>
    </row>
    <row r="69" spans="2:15" s="135" customFormat="1" ht="21" customHeight="1" x14ac:dyDescent="0.35">
      <c r="B69" s="578">
        <v>16</v>
      </c>
      <c r="C69" s="581" t="s">
        <v>133</v>
      </c>
      <c r="D69" s="150" t="s">
        <v>294</v>
      </c>
      <c r="E69" s="154"/>
      <c r="F69" s="140">
        <v>-10</v>
      </c>
      <c r="G69" s="140">
        <v>0</v>
      </c>
      <c r="H69" s="140"/>
      <c r="I69" s="325">
        <v>0</v>
      </c>
      <c r="J69" s="328"/>
      <c r="K69" s="140"/>
      <c r="L69" s="140"/>
      <c r="M69" s="140"/>
      <c r="N69" s="581">
        <f>500+SUM(E69:M75)</f>
        <v>410</v>
      </c>
      <c r="O69" s="584">
        <f>COUNT(E75:M75)</f>
        <v>3</v>
      </c>
    </row>
    <row r="70" spans="2:15" s="135" customFormat="1" ht="21" customHeight="1" x14ac:dyDescent="0.35">
      <c r="B70" s="579"/>
      <c r="C70" s="582"/>
      <c r="D70" s="150" t="s">
        <v>333</v>
      </c>
      <c r="E70" s="154"/>
      <c r="F70" s="140">
        <v>0</v>
      </c>
      <c r="G70" s="140">
        <v>-10</v>
      </c>
      <c r="H70" s="140"/>
      <c r="I70" s="325">
        <v>0</v>
      </c>
      <c r="J70" s="328"/>
      <c r="K70" s="140"/>
      <c r="L70" s="140"/>
      <c r="M70" s="140"/>
      <c r="N70" s="582"/>
      <c r="O70" s="585"/>
    </row>
    <row r="71" spans="2:15" s="135" customFormat="1" ht="21" customHeight="1" x14ac:dyDescent="0.35">
      <c r="B71" s="579"/>
      <c r="C71" s="582"/>
      <c r="D71" s="150" t="s">
        <v>379</v>
      </c>
      <c r="E71" s="154"/>
      <c r="F71" s="140">
        <v>0</v>
      </c>
      <c r="G71" s="140">
        <v>0</v>
      </c>
      <c r="H71" s="140"/>
      <c r="I71" s="325">
        <v>-10</v>
      </c>
      <c r="J71" s="328"/>
      <c r="K71" s="140"/>
      <c r="L71" s="138"/>
      <c r="M71" s="140"/>
      <c r="N71" s="582"/>
      <c r="O71" s="585"/>
    </row>
    <row r="72" spans="2:15" s="135" customFormat="1" ht="21" customHeight="1" x14ac:dyDescent="0.35">
      <c r="B72" s="579"/>
      <c r="C72" s="582"/>
      <c r="D72" s="150" t="s">
        <v>334</v>
      </c>
      <c r="E72" s="154"/>
      <c r="F72" s="140">
        <v>0</v>
      </c>
      <c r="G72" s="140">
        <v>-10</v>
      </c>
      <c r="H72" s="140"/>
      <c r="I72" s="325">
        <v>0</v>
      </c>
      <c r="J72" s="328"/>
      <c r="K72" s="140"/>
      <c r="L72" s="140"/>
      <c r="M72" s="140"/>
      <c r="N72" s="582"/>
      <c r="O72" s="585"/>
    </row>
    <row r="73" spans="2:15" s="135" customFormat="1" ht="21" customHeight="1" x14ac:dyDescent="0.35">
      <c r="B73" s="579"/>
      <c r="C73" s="582"/>
      <c r="D73" s="150" t="s">
        <v>335</v>
      </c>
      <c r="E73" s="154"/>
      <c r="F73" s="140">
        <v>0</v>
      </c>
      <c r="G73" s="140">
        <v>-20</v>
      </c>
      <c r="H73" s="140"/>
      <c r="I73" s="325">
        <v>0</v>
      </c>
      <c r="J73" s="328"/>
      <c r="K73" s="140"/>
      <c r="L73" s="140"/>
      <c r="M73" s="140"/>
      <c r="N73" s="582"/>
      <c r="O73" s="585"/>
    </row>
    <row r="74" spans="2:15" s="135" customFormat="1" ht="21" customHeight="1" x14ac:dyDescent="0.35">
      <c r="B74" s="579"/>
      <c r="C74" s="582"/>
      <c r="D74" s="150" t="s">
        <v>336</v>
      </c>
      <c r="E74" s="154"/>
      <c r="F74" s="140">
        <v>0</v>
      </c>
      <c r="G74" s="140">
        <v>-10</v>
      </c>
      <c r="H74" s="140"/>
      <c r="I74" s="325">
        <v>0</v>
      </c>
      <c r="J74" s="339"/>
      <c r="K74" s="140"/>
      <c r="L74" s="140"/>
      <c r="M74" s="140"/>
      <c r="N74" s="582"/>
      <c r="O74" s="585"/>
    </row>
    <row r="75" spans="2:15" s="135" customFormat="1" ht="21" customHeight="1" x14ac:dyDescent="0.35">
      <c r="B75" s="580"/>
      <c r="C75" s="583"/>
      <c r="D75" s="150" t="s">
        <v>295</v>
      </c>
      <c r="E75" s="154"/>
      <c r="F75" s="203">
        <v>-10</v>
      </c>
      <c r="G75" s="140">
        <v>0</v>
      </c>
      <c r="H75" s="140"/>
      <c r="I75" s="331">
        <v>-10</v>
      </c>
      <c r="J75" s="328"/>
      <c r="K75" s="140"/>
      <c r="L75" s="138"/>
      <c r="M75" s="140"/>
      <c r="N75" s="583"/>
      <c r="O75" s="586"/>
    </row>
    <row r="76" spans="2:15" s="135" customFormat="1" ht="21" customHeight="1" x14ac:dyDescent="0.35">
      <c r="B76" s="578">
        <v>17</v>
      </c>
      <c r="C76" s="581" t="s">
        <v>276</v>
      </c>
      <c r="D76" s="150" t="s">
        <v>262</v>
      </c>
      <c r="E76" s="154"/>
      <c r="F76" s="203">
        <v>-10</v>
      </c>
      <c r="G76" s="140">
        <v>0</v>
      </c>
      <c r="H76" s="140">
        <v>0</v>
      </c>
      <c r="I76" s="325">
        <v>0</v>
      </c>
      <c r="J76" s="342">
        <v>-10</v>
      </c>
      <c r="K76" s="140"/>
      <c r="L76" s="140"/>
      <c r="M76" s="140"/>
      <c r="N76" s="581">
        <f>500+SUM(E76:M81)</f>
        <v>410</v>
      </c>
      <c r="O76" s="584">
        <f>COUNT(E81:M81)</f>
        <v>4</v>
      </c>
    </row>
    <row r="77" spans="2:15" s="135" customFormat="1" ht="21" customHeight="1" x14ac:dyDescent="0.35">
      <c r="B77" s="579"/>
      <c r="C77" s="582"/>
      <c r="D77" s="150" t="s">
        <v>264</v>
      </c>
      <c r="E77" s="154"/>
      <c r="F77" s="140">
        <v>0</v>
      </c>
      <c r="G77" s="140">
        <v>-10</v>
      </c>
      <c r="H77" s="140">
        <v>0</v>
      </c>
      <c r="I77" s="325">
        <v>0</v>
      </c>
      <c r="J77" s="328"/>
      <c r="K77" s="140"/>
      <c r="L77" s="140"/>
      <c r="M77" s="140"/>
      <c r="N77" s="582"/>
      <c r="O77" s="585"/>
    </row>
    <row r="78" spans="2:15" s="135" customFormat="1" ht="21" customHeight="1" x14ac:dyDescent="0.35">
      <c r="B78" s="579"/>
      <c r="C78" s="582"/>
      <c r="D78" s="150" t="s">
        <v>607</v>
      </c>
      <c r="E78" s="154"/>
      <c r="F78" s="140">
        <v>0</v>
      </c>
      <c r="G78" s="140">
        <v>0</v>
      </c>
      <c r="H78" s="140">
        <v>0</v>
      </c>
      <c r="I78" s="325">
        <v>0</v>
      </c>
      <c r="J78" s="328">
        <v>0</v>
      </c>
      <c r="K78" s="140"/>
      <c r="L78" s="140"/>
      <c r="M78" s="140"/>
      <c r="N78" s="582"/>
      <c r="O78" s="585"/>
    </row>
    <row r="79" spans="2:15" s="135" customFormat="1" ht="21" customHeight="1" x14ac:dyDescent="0.35">
      <c r="B79" s="579"/>
      <c r="C79" s="582"/>
      <c r="D79" s="150" t="s">
        <v>263</v>
      </c>
      <c r="E79" s="154"/>
      <c r="F79" s="140">
        <v>-10</v>
      </c>
      <c r="G79" s="140">
        <v>0</v>
      </c>
      <c r="H79" s="140">
        <v>0</v>
      </c>
      <c r="I79" s="325">
        <v>0</v>
      </c>
      <c r="J79" s="328"/>
      <c r="K79" s="140"/>
      <c r="L79" s="140"/>
      <c r="M79" s="140"/>
      <c r="N79" s="582"/>
      <c r="O79" s="585"/>
    </row>
    <row r="80" spans="2:15" s="135" customFormat="1" ht="21" customHeight="1" x14ac:dyDescent="0.35">
      <c r="B80" s="579"/>
      <c r="C80" s="582"/>
      <c r="D80" s="150" t="s">
        <v>453</v>
      </c>
      <c r="E80" s="154"/>
      <c r="F80" s="140">
        <v>0</v>
      </c>
      <c r="G80" s="140">
        <v>0</v>
      </c>
      <c r="H80" s="140">
        <v>0</v>
      </c>
      <c r="I80" s="331">
        <v>-10</v>
      </c>
      <c r="J80" s="342">
        <v>-10</v>
      </c>
      <c r="K80" s="140"/>
      <c r="L80" s="138"/>
      <c r="M80" s="140"/>
      <c r="N80" s="582"/>
      <c r="O80" s="585"/>
    </row>
    <row r="81" spans="2:15" s="135" customFormat="1" ht="21" customHeight="1" x14ac:dyDescent="0.35">
      <c r="B81" s="580"/>
      <c r="C81" s="583"/>
      <c r="D81" s="150" t="s">
        <v>267</v>
      </c>
      <c r="E81" s="154"/>
      <c r="F81" s="191">
        <v>-20</v>
      </c>
      <c r="G81" s="140">
        <v>0</v>
      </c>
      <c r="H81" s="140">
        <v>0</v>
      </c>
      <c r="I81" s="333">
        <v>-10</v>
      </c>
      <c r="J81" s="328"/>
      <c r="K81" s="140"/>
      <c r="L81" s="140"/>
      <c r="M81" s="140"/>
      <c r="N81" s="583"/>
      <c r="O81" s="586"/>
    </row>
    <row r="82" spans="2:15" s="135" customFormat="1" ht="21" customHeight="1" x14ac:dyDescent="0.35">
      <c r="B82" s="578">
        <v>18</v>
      </c>
      <c r="C82" s="581" t="s">
        <v>217</v>
      </c>
      <c r="D82" s="150" t="s">
        <v>268</v>
      </c>
      <c r="E82" s="164">
        <v>0</v>
      </c>
      <c r="F82" s="140">
        <v>-10</v>
      </c>
      <c r="G82" s="154"/>
      <c r="H82" s="140">
        <v>0</v>
      </c>
      <c r="I82" s="325"/>
      <c r="J82" s="328"/>
      <c r="K82" s="140"/>
      <c r="L82" s="140"/>
      <c r="M82" s="140"/>
      <c r="N82" s="581">
        <f>500+SUM(E82:M84)</f>
        <v>470</v>
      </c>
      <c r="O82" s="584">
        <f>COUNT(E84:M84)</f>
        <v>3</v>
      </c>
    </row>
    <row r="83" spans="2:15" s="135" customFormat="1" ht="21" customHeight="1" x14ac:dyDescent="0.35">
      <c r="B83" s="579"/>
      <c r="C83" s="582"/>
      <c r="D83" s="150" t="s">
        <v>345</v>
      </c>
      <c r="E83" s="164">
        <v>0</v>
      </c>
      <c r="F83" s="140">
        <v>0</v>
      </c>
      <c r="G83" s="154"/>
      <c r="H83" s="140">
        <v>-10</v>
      </c>
      <c r="I83" s="325"/>
      <c r="J83" s="328"/>
      <c r="K83" s="140"/>
      <c r="L83" s="140"/>
      <c r="M83" s="140"/>
      <c r="N83" s="582"/>
      <c r="O83" s="585"/>
    </row>
    <row r="84" spans="2:15" s="135" customFormat="1" ht="21" customHeight="1" x14ac:dyDescent="0.35">
      <c r="B84" s="580"/>
      <c r="C84" s="583"/>
      <c r="D84" s="150" t="s">
        <v>222</v>
      </c>
      <c r="E84" s="140">
        <v>-10</v>
      </c>
      <c r="F84" s="140">
        <v>0</v>
      </c>
      <c r="G84" s="154"/>
      <c r="H84" s="140">
        <v>0</v>
      </c>
      <c r="I84" s="325"/>
      <c r="J84" s="328"/>
      <c r="K84" s="140"/>
      <c r="L84" s="138"/>
      <c r="M84" s="140"/>
      <c r="N84" s="583"/>
      <c r="O84" s="586"/>
    </row>
    <row r="85" spans="2:15" s="135" customFormat="1" ht="21" customHeight="1" x14ac:dyDescent="0.35">
      <c r="B85" s="152">
        <v>19</v>
      </c>
      <c r="C85" s="151" t="s">
        <v>216</v>
      </c>
      <c r="D85" s="150"/>
      <c r="E85" s="140">
        <v>0</v>
      </c>
      <c r="F85" s="140">
        <v>0</v>
      </c>
      <c r="G85" s="140">
        <v>0</v>
      </c>
      <c r="H85" s="140"/>
      <c r="I85" s="325"/>
      <c r="J85" s="328"/>
      <c r="K85" s="140"/>
      <c r="L85" s="140"/>
      <c r="M85" s="140"/>
      <c r="N85" s="151">
        <f>500+SUM(E85:M85)</f>
        <v>500</v>
      </c>
      <c r="O85" s="140">
        <f>COUNT(E85:M85)</f>
        <v>3</v>
      </c>
    </row>
    <row r="86" spans="2:15" s="135" customFormat="1" ht="21" customHeight="1" x14ac:dyDescent="0.35">
      <c r="B86" s="578">
        <v>20</v>
      </c>
      <c r="C86" s="581" t="s">
        <v>225</v>
      </c>
      <c r="D86" s="150" t="s">
        <v>235</v>
      </c>
      <c r="E86" s="203">
        <v>-10</v>
      </c>
      <c r="F86" s="154"/>
      <c r="G86" s="140">
        <v>0</v>
      </c>
      <c r="H86" s="140">
        <v>0</v>
      </c>
      <c r="I86" s="334">
        <v>-20</v>
      </c>
      <c r="J86" s="328"/>
      <c r="K86" s="140"/>
      <c r="L86" s="140"/>
      <c r="M86" s="140"/>
      <c r="N86" s="581">
        <f>500+SUM(E86:M88)</f>
        <v>440</v>
      </c>
      <c r="O86" s="584">
        <f>COUNT(E88:M88)</f>
        <v>4</v>
      </c>
    </row>
    <row r="87" spans="2:15" s="135" customFormat="1" ht="21" customHeight="1" x14ac:dyDescent="0.35">
      <c r="B87" s="579"/>
      <c r="C87" s="582"/>
      <c r="D87" s="150" t="s">
        <v>324</v>
      </c>
      <c r="E87" s="140">
        <v>0</v>
      </c>
      <c r="F87" s="154"/>
      <c r="G87" s="140">
        <v>-10</v>
      </c>
      <c r="H87" s="140">
        <v>0</v>
      </c>
      <c r="I87" s="325">
        <v>0</v>
      </c>
      <c r="J87" s="328"/>
      <c r="K87" s="140"/>
      <c r="L87" s="140"/>
      <c r="M87" s="140"/>
      <c r="N87" s="582"/>
      <c r="O87" s="585"/>
    </row>
    <row r="88" spans="2:15" s="135" customFormat="1" ht="21" customHeight="1" x14ac:dyDescent="0.35">
      <c r="B88" s="580"/>
      <c r="C88" s="583"/>
      <c r="D88" s="150" t="s">
        <v>236</v>
      </c>
      <c r="E88" s="191">
        <v>-10</v>
      </c>
      <c r="F88" s="154"/>
      <c r="G88" s="191">
        <v>-10</v>
      </c>
      <c r="H88" s="140">
        <v>0</v>
      </c>
      <c r="I88" s="325">
        <v>0</v>
      </c>
      <c r="J88" s="328"/>
      <c r="K88" s="140"/>
      <c r="L88" s="138"/>
      <c r="M88" s="140"/>
      <c r="N88" s="583"/>
      <c r="O88" s="586"/>
    </row>
    <row r="89" spans="2:15" s="135" customFormat="1" ht="21" customHeight="1" x14ac:dyDescent="0.35">
      <c r="B89" s="578">
        <v>21</v>
      </c>
      <c r="C89" s="581" t="s">
        <v>258</v>
      </c>
      <c r="D89" s="150" t="s">
        <v>257</v>
      </c>
      <c r="E89" s="154"/>
      <c r="F89" s="140">
        <v>-20</v>
      </c>
      <c r="G89" s="140">
        <v>0</v>
      </c>
      <c r="H89" s="140">
        <v>0</v>
      </c>
      <c r="I89" s="325">
        <v>0</v>
      </c>
      <c r="J89" s="340">
        <v>-20</v>
      </c>
      <c r="K89" s="140"/>
      <c r="L89" s="140"/>
      <c r="M89" s="140"/>
      <c r="N89" s="581">
        <f>500+SUM(E89:M95)</f>
        <v>390</v>
      </c>
      <c r="O89" s="584">
        <f>COUNT(E95:M95)</f>
        <v>4</v>
      </c>
    </row>
    <row r="90" spans="2:15" s="135" customFormat="1" ht="21" customHeight="1" x14ac:dyDescent="0.35">
      <c r="B90" s="579"/>
      <c r="C90" s="582"/>
      <c r="D90" s="150" t="s">
        <v>590</v>
      </c>
      <c r="E90" s="154"/>
      <c r="F90" s="140">
        <v>0</v>
      </c>
      <c r="G90" s="140">
        <v>0</v>
      </c>
      <c r="H90" s="140">
        <v>0</v>
      </c>
      <c r="I90" s="325">
        <v>0</v>
      </c>
      <c r="J90" s="341">
        <v>-10</v>
      </c>
      <c r="K90" s="140"/>
      <c r="L90" s="140"/>
      <c r="M90" s="140"/>
      <c r="N90" s="582"/>
      <c r="O90" s="585"/>
    </row>
    <row r="91" spans="2:15" s="135" customFormat="1" ht="21" customHeight="1" x14ac:dyDescent="0.35">
      <c r="B91" s="579"/>
      <c r="C91" s="582"/>
      <c r="D91" s="150" t="s">
        <v>591</v>
      </c>
      <c r="E91" s="154"/>
      <c r="F91" s="140">
        <v>0</v>
      </c>
      <c r="G91" s="140">
        <v>0</v>
      </c>
      <c r="H91" s="140">
        <v>0</v>
      </c>
      <c r="I91" s="325">
        <v>0</v>
      </c>
      <c r="J91" s="341">
        <v>-10</v>
      </c>
      <c r="K91" s="140"/>
      <c r="L91" s="140"/>
      <c r="M91" s="140"/>
      <c r="N91" s="582"/>
      <c r="O91" s="585"/>
    </row>
    <row r="92" spans="2:15" s="135" customFormat="1" ht="21" customHeight="1" x14ac:dyDescent="0.35">
      <c r="B92" s="579"/>
      <c r="C92" s="582"/>
      <c r="D92" s="150" t="s">
        <v>592</v>
      </c>
      <c r="E92" s="154"/>
      <c r="F92" s="140">
        <v>0</v>
      </c>
      <c r="G92" s="140">
        <v>0</v>
      </c>
      <c r="H92" s="140">
        <v>0</v>
      </c>
      <c r="I92" s="325">
        <v>0</v>
      </c>
      <c r="J92" s="341">
        <v>-10</v>
      </c>
      <c r="K92" s="140"/>
      <c r="L92" s="140"/>
      <c r="M92" s="140"/>
      <c r="N92" s="582"/>
      <c r="O92" s="585"/>
    </row>
    <row r="93" spans="2:15" s="135" customFormat="1" ht="21" customHeight="1" x14ac:dyDescent="0.35">
      <c r="B93" s="579"/>
      <c r="C93" s="582"/>
      <c r="D93" s="150" t="s">
        <v>269</v>
      </c>
      <c r="E93" s="154"/>
      <c r="F93" s="140">
        <v>-10</v>
      </c>
      <c r="G93" s="140">
        <v>0</v>
      </c>
      <c r="H93" s="140">
        <v>0</v>
      </c>
      <c r="I93" s="325">
        <v>0</v>
      </c>
      <c r="J93" s="328"/>
      <c r="K93" s="140"/>
      <c r="L93" s="140"/>
      <c r="M93" s="140"/>
      <c r="N93" s="582"/>
      <c r="O93" s="585"/>
    </row>
    <row r="94" spans="2:15" s="135" customFormat="1" ht="21" customHeight="1" x14ac:dyDescent="0.35">
      <c r="B94" s="579"/>
      <c r="C94" s="582"/>
      <c r="D94" s="150" t="s">
        <v>346</v>
      </c>
      <c r="E94" s="154"/>
      <c r="F94" s="140">
        <v>0</v>
      </c>
      <c r="G94" s="140">
        <v>0</v>
      </c>
      <c r="H94" s="203">
        <v>-10</v>
      </c>
      <c r="I94" s="325">
        <v>0</v>
      </c>
      <c r="J94" s="342">
        <v>-10</v>
      </c>
      <c r="K94" s="140"/>
      <c r="L94" s="140"/>
      <c r="M94" s="140"/>
      <c r="N94" s="582"/>
      <c r="O94" s="585"/>
    </row>
    <row r="95" spans="2:15" s="135" customFormat="1" ht="21" customHeight="1" x14ac:dyDescent="0.35">
      <c r="B95" s="580"/>
      <c r="C95" s="583"/>
      <c r="D95" s="150" t="s">
        <v>260</v>
      </c>
      <c r="E95" s="154"/>
      <c r="F95" s="140">
        <v>-10</v>
      </c>
      <c r="G95" s="140">
        <v>0</v>
      </c>
      <c r="H95" s="140">
        <v>0</v>
      </c>
      <c r="I95" s="325">
        <v>0</v>
      </c>
      <c r="J95" s="328"/>
      <c r="K95" s="140"/>
      <c r="L95" s="138"/>
      <c r="M95" s="140"/>
      <c r="N95" s="583"/>
      <c r="O95" s="586"/>
    </row>
    <row r="96" spans="2:15" s="135" customFormat="1" ht="21" customHeight="1" x14ac:dyDescent="0.35">
      <c r="B96" s="578">
        <v>22</v>
      </c>
      <c r="C96" s="581" t="s">
        <v>137</v>
      </c>
      <c r="D96" s="150" t="s">
        <v>386</v>
      </c>
      <c r="E96" s="154"/>
      <c r="F96" s="140">
        <v>0</v>
      </c>
      <c r="G96" s="140">
        <v>0</v>
      </c>
      <c r="H96" s="140">
        <v>0</v>
      </c>
      <c r="I96" s="325">
        <v>0</v>
      </c>
      <c r="J96" s="328">
        <v>-10</v>
      </c>
      <c r="K96" s="140"/>
      <c r="L96" s="138"/>
      <c r="M96" s="140"/>
      <c r="N96" s="581">
        <f>500+SUM(E96:M97)</f>
        <v>480</v>
      </c>
      <c r="O96" s="584">
        <f>COUNT(E97:M97)</f>
        <v>5</v>
      </c>
    </row>
    <row r="97" spans="2:15" s="135" customFormat="1" ht="21" customHeight="1" x14ac:dyDescent="0.35">
      <c r="B97" s="580"/>
      <c r="C97" s="583"/>
      <c r="D97" s="150" t="s">
        <v>575</v>
      </c>
      <c r="E97" s="154"/>
      <c r="F97" s="140">
        <v>0</v>
      </c>
      <c r="G97" s="140">
        <v>0</v>
      </c>
      <c r="H97" s="140">
        <v>0</v>
      </c>
      <c r="I97" s="325">
        <v>0</v>
      </c>
      <c r="J97" s="328">
        <v>-10</v>
      </c>
      <c r="K97" s="140"/>
      <c r="L97" s="140"/>
      <c r="M97" s="140"/>
      <c r="N97" s="583"/>
      <c r="O97" s="586"/>
    </row>
    <row r="98" spans="2:15" s="135" customFormat="1" ht="21" customHeight="1" x14ac:dyDescent="0.35">
      <c r="B98" s="578">
        <v>23</v>
      </c>
      <c r="C98" s="581" t="s">
        <v>138</v>
      </c>
      <c r="D98" s="150" t="s">
        <v>205</v>
      </c>
      <c r="E98" s="191">
        <v>-10</v>
      </c>
      <c r="F98" s="140">
        <v>0</v>
      </c>
      <c r="G98" s="154"/>
      <c r="H98" s="191">
        <v>-10</v>
      </c>
      <c r="I98" s="325">
        <v>0</v>
      </c>
      <c r="J98" s="328"/>
      <c r="K98" s="140"/>
      <c r="L98" s="140"/>
      <c r="M98" s="140"/>
      <c r="N98" s="581">
        <f>500+SUM(E98:M100)</f>
        <v>430</v>
      </c>
      <c r="O98" s="584">
        <f>COUNT(E100:M100)</f>
        <v>4</v>
      </c>
    </row>
    <row r="99" spans="2:15" s="135" customFormat="1" ht="21" customHeight="1" x14ac:dyDescent="0.35">
      <c r="B99" s="579"/>
      <c r="C99" s="582"/>
      <c r="D99" s="150" t="s">
        <v>251</v>
      </c>
      <c r="E99" s="140">
        <v>0</v>
      </c>
      <c r="F99" s="140">
        <v>-10</v>
      </c>
      <c r="G99" s="154"/>
      <c r="H99" s="140">
        <v>0</v>
      </c>
      <c r="I99" s="325">
        <v>0</v>
      </c>
      <c r="J99" s="328"/>
      <c r="K99" s="140"/>
      <c r="L99" s="140"/>
      <c r="M99" s="140"/>
      <c r="N99" s="582"/>
      <c r="O99" s="585"/>
    </row>
    <row r="100" spans="2:15" s="135" customFormat="1" ht="21" customHeight="1" x14ac:dyDescent="0.35">
      <c r="B100" s="580"/>
      <c r="C100" s="583"/>
      <c r="D100" s="150" t="s">
        <v>196</v>
      </c>
      <c r="E100" s="191">
        <v>-20</v>
      </c>
      <c r="F100" s="140">
        <v>0</v>
      </c>
      <c r="G100" s="154"/>
      <c r="H100" s="205">
        <v>-20</v>
      </c>
      <c r="I100" s="325">
        <v>0</v>
      </c>
      <c r="J100" s="328"/>
      <c r="K100" s="140"/>
      <c r="L100" s="138"/>
      <c r="M100" s="140"/>
      <c r="N100" s="583"/>
      <c r="O100" s="586"/>
    </row>
    <row r="101" spans="2:15" s="135" customFormat="1" ht="21" customHeight="1" x14ac:dyDescent="0.35">
      <c r="B101" s="578">
        <v>24</v>
      </c>
      <c r="C101" s="581" t="s">
        <v>139</v>
      </c>
      <c r="D101" s="150" t="s">
        <v>337</v>
      </c>
      <c r="E101" s="174"/>
      <c r="F101" s="140">
        <v>0</v>
      </c>
      <c r="G101" s="140">
        <v>-10</v>
      </c>
      <c r="H101" s="140"/>
      <c r="I101" s="325"/>
      <c r="J101" s="328"/>
      <c r="K101" s="140"/>
      <c r="L101" s="140"/>
      <c r="M101" s="140"/>
      <c r="N101" s="581">
        <f>500+SUM(E101:M104)</f>
        <v>460</v>
      </c>
      <c r="O101" s="584">
        <f>COUNT(E104:M104)</f>
        <v>2</v>
      </c>
    </row>
    <row r="102" spans="2:15" s="135" customFormat="1" ht="21" customHeight="1" x14ac:dyDescent="0.35">
      <c r="B102" s="579"/>
      <c r="C102" s="582"/>
      <c r="D102" s="150" t="s">
        <v>338</v>
      </c>
      <c r="E102" s="174"/>
      <c r="F102" s="140">
        <v>0</v>
      </c>
      <c r="G102" s="140">
        <v>-10</v>
      </c>
      <c r="H102" s="140"/>
      <c r="I102" s="325"/>
      <c r="J102" s="328"/>
      <c r="K102" s="140"/>
      <c r="L102" s="140"/>
      <c r="M102" s="140"/>
      <c r="N102" s="582"/>
      <c r="O102" s="585"/>
    </row>
    <row r="103" spans="2:15" s="135" customFormat="1" ht="21" customHeight="1" x14ac:dyDescent="0.35">
      <c r="B103" s="579"/>
      <c r="C103" s="582"/>
      <c r="D103" s="150" t="s">
        <v>549</v>
      </c>
      <c r="E103" s="174"/>
      <c r="F103" s="140">
        <v>0</v>
      </c>
      <c r="G103" s="140">
        <v>0</v>
      </c>
      <c r="H103" s="140">
        <v>0</v>
      </c>
      <c r="I103" s="325">
        <v>0</v>
      </c>
      <c r="J103" s="328">
        <v>-10</v>
      </c>
      <c r="K103" s="140"/>
      <c r="L103" s="140"/>
      <c r="M103" s="140"/>
      <c r="N103" s="582"/>
      <c r="O103" s="585"/>
    </row>
    <row r="104" spans="2:15" s="135" customFormat="1" ht="21" customHeight="1" x14ac:dyDescent="0.35">
      <c r="B104" s="580"/>
      <c r="C104" s="583"/>
      <c r="D104" s="150" t="s">
        <v>296</v>
      </c>
      <c r="E104" s="174"/>
      <c r="F104" s="140">
        <v>-10</v>
      </c>
      <c r="G104" s="140">
        <v>0</v>
      </c>
      <c r="H104" s="140"/>
      <c r="I104" s="325"/>
      <c r="J104" s="328"/>
      <c r="K104" s="140"/>
      <c r="L104" s="138"/>
      <c r="M104" s="140"/>
      <c r="N104" s="583"/>
      <c r="O104" s="586"/>
    </row>
    <row r="105" spans="2:15" s="135" customFormat="1" ht="21" customHeight="1" x14ac:dyDescent="0.35">
      <c r="B105" s="578">
        <v>25</v>
      </c>
      <c r="C105" s="581" t="s">
        <v>140</v>
      </c>
      <c r="D105" s="150" t="s">
        <v>261</v>
      </c>
      <c r="E105" s="140">
        <v>0</v>
      </c>
      <c r="F105" s="203">
        <v>-10</v>
      </c>
      <c r="G105" s="140">
        <v>0</v>
      </c>
      <c r="H105" s="140">
        <v>0</v>
      </c>
      <c r="I105" s="325"/>
      <c r="J105" s="342">
        <v>-10</v>
      </c>
      <c r="K105" s="140"/>
      <c r="L105" s="140"/>
      <c r="M105" s="140"/>
      <c r="N105" s="581">
        <f>500+SUM(E105:M108)</f>
        <v>420</v>
      </c>
      <c r="O105" s="584">
        <f>COUNT(E105:M105)</f>
        <v>5</v>
      </c>
    </row>
    <row r="106" spans="2:15" s="135" customFormat="1" ht="21" customHeight="1" x14ac:dyDescent="0.35">
      <c r="B106" s="579"/>
      <c r="C106" s="582"/>
      <c r="D106" s="150" t="s">
        <v>593</v>
      </c>
      <c r="E106" s="140">
        <v>0</v>
      </c>
      <c r="F106" s="140">
        <v>0</v>
      </c>
      <c r="G106" s="140">
        <v>0</v>
      </c>
      <c r="H106" s="140">
        <v>0</v>
      </c>
      <c r="I106" s="325"/>
      <c r="J106" s="340">
        <v>-20</v>
      </c>
      <c r="K106" s="140"/>
      <c r="L106" s="140"/>
      <c r="M106" s="140"/>
      <c r="N106" s="582"/>
      <c r="O106" s="585"/>
    </row>
    <row r="107" spans="2:15" s="135" customFormat="1" ht="21" customHeight="1" x14ac:dyDescent="0.35">
      <c r="B107" s="579"/>
      <c r="C107" s="582"/>
      <c r="D107" s="150" t="s">
        <v>594</v>
      </c>
      <c r="E107" s="140">
        <v>0</v>
      </c>
      <c r="F107" s="140">
        <v>0</v>
      </c>
      <c r="G107" s="140">
        <v>0</v>
      </c>
      <c r="H107" s="140">
        <v>0</v>
      </c>
      <c r="I107" s="325"/>
      <c r="J107" s="328">
        <v>-10</v>
      </c>
      <c r="K107" s="140"/>
      <c r="L107" s="140"/>
      <c r="M107" s="140"/>
      <c r="N107" s="582"/>
      <c r="O107" s="585"/>
    </row>
    <row r="108" spans="2:15" s="135" customFormat="1" ht="21" customHeight="1" x14ac:dyDescent="0.35">
      <c r="B108" s="580"/>
      <c r="C108" s="583"/>
      <c r="D108" s="150" t="s">
        <v>302</v>
      </c>
      <c r="E108" s="140">
        <v>0</v>
      </c>
      <c r="F108" s="140">
        <v>0</v>
      </c>
      <c r="G108" s="140">
        <v>-10</v>
      </c>
      <c r="H108" s="140">
        <v>0</v>
      </c>
      <c r="I108" s="325"/>
      <c r="J108" s="340">
        <v>-20</v>
      </c>
      <c r="K108" s="140"/>
      <c r="L108" s="140"/>
      <c r="M108" s="140"/>
      <c r="N108" s="583"/>
      <c r="O108" s="586"/>
    </row>
    <row r="109" spans="2:15" s="135" customFormat="1" ht="21" customHeight="1" x14ac:dyDescent="0.35">
      <c r="B109" s="578">
        <v>26</v>
      </c>
      <c r="C109" s="581" t="s">
        <v>80</v>
      </c>
      <c r="D109" s="150" t="s">
        <v>314</v>
      </c>
      <c r="E109" s="140">
        <v>0</v>
      </c>
      <c r="F109" s="140">
        <v>0</v>
      </c>
      <c r="G109" s="140">
        <v>-10</v>
      </c>
      <c r="H109" s="154"/>
      <c r="I109" s="325">
        <v>0</v>
      </c>
      <c r="J109" s="328"/>
      <c r="K109" s="140"/>
      <c r="L109" s="140"/>
      <c r="M109" s="140"/>
      <c r="N109" s="581">
        <f>500+SUM(E109:M112)</f>
        <v>410</v>
      </c>
      <c r="O109" s="584">
        <f>COUNT(E112:M112)</f>
        <v>4</v>
      </c>
    </row>
    <row r="110" spans="2:15" s="135" customFormat="1" ht="21" customHeight="1" x14ac:dyDescent="0.35">
      <c r="B110" s="579"/>
      <c r="C110" s="582"/>
      <c r="D110" s="150" t="s">
        <v>304</v>
      </c>
      <c r="E110" s="140">
        <v>0</v>
      </c>
      <c r="F110" s="140">
        <v>0</v>
      </c>
      <c r="G110" s="140">
        <v>0</v>
      </c>
      <c r="H110" s="154"/>
      <c r="I110" s="325">
        <v>-60</v>
      </c>
      <c r="J110" s="328"/>
      <c r="K110" s="140"/>
      <c r="L110" s="138"/>
      <c r="M110" s="140"/>
      <c r="N110" s="582"/>
      <c r="O110" s="585"/>
    </row>
    <row r="111" spans="2:15" s="135" customFormat="1" ht="21" customHeight="1" x14ac:dyDescent="0.35">
      <c r="B111" s="579"/>
      <c r="C111" s="582"/>
      <c r="D111" s="150" t="s">
        <v>315</v>
      </c>
      <c r="E111" s="140">
        <v>0</v>
      </c>
      <c r="F111" s="140">
        <v>0</v>
      </c>
      <c r="G111" s="140">
        <v>-10</v>
      </c>
      <c r="H111" s="154"/>
      <c r="I111" s="325">
        <v>0</v>
      </c>
      <c r="J111" s="328"/>
      <c r="K111" s="140"/>
      <c r="L111" s="140"/>
      <c r="M111" s="140"/>
      <c r="N111" s="582"/>
      <c r="O111" s="585"/>
    </row>
    <row r="112" spans="2:15" s="135" customFormat="1" ht="21" customHeight="1" x14ac:dyDescent="0.35">
      <c r="B112" s="580"/>
      <c r="C112" s="583"/>
      <c r="D112" s="150" t="s">
        <v>206</v>
      </c>
      <c r="E112" s="140">
        <v>-10</v>
      </c>
      <c r="F112" s="140">
        <v>0</v>
      </c>
      <c r="G112" s="140">
        <v>0</v>
      </c>
      <c r="H112" s="154"/>
      <c r="I112" s="325">
        <v>0</v>
      </c>
      <c r="J112" s="328"/>
      <c r="K112" s="140"/>
      <c r="L112" s="140"/>
      <c r="M112" s="140"/>
      <c r="N112" s="583"/>
      <c r="O112" s="586"/>
    </row>
    <row r="113" spans="2:21" s="135" customFormat="1" ht="21" customHeight="1" x14ac:dyDescent="0.35">
      <c r="B113" s="578">
        <v>27</v>
      </c>
      <c r="C113" s="581" t="s">
        <v>86</v>
      </c>
      <c r="D113" s="150" t="s">
        <v>252</v>
      </c>
      <c r="E113" s="140">
        <v>0</v>
      </c>
      <c r="F113" s="140">
        <v>-10</v>
      </c>
      <c r="G113" s="140">
        <v>0</v>
      </c>
      <c r="H113" s="140">
        <v>0</v>
      </c>
      <c r="I113" s="325"/>
      <c r="J113" s="328"/>
      <c r="K113" s="140"/>
      <c r="L113" s="140"/>
      <c r="M113" s="140"/>
      <c r="N113" s="581">
        <f>500+SUM(E113:M117)</f>
        <v>390</v>
      </c>
      <c r="O113" s="584">
        <f>COUNT(E117:M117)</f>
        <v>4</v>
      </c>
    </row>
    <row r="114" spans="2:21" s="135" customFormat="1" ht="21" customHeight="1" x14ac:dyDescent="0.35">
      <c r="B114" s="579"/>
      <c r="C114" s="582"/>
      <c r="D114" s="150" t="s">
        <v>303</v>
      </c>
      <c r="E114" s="140">
        <v>0</v>
      </c>
      <c r="F114" s="140">
        <v>0</v>
      </c>
      <c r="G114" s="140">
        <v>-10</v>
      </c>
      <c r="H114" s="140">
        <v>0</v>
      </c>
      <c r="I114" s="325"/>
      <c r="J114" s="328"/>
      <c r="K114" s="140"/>
      <c r="L114" s="138"/>
      <c r="M114" s="140"/>
      <c r="N114" s="582"/>
      <c r="O114" s="585"/>
    </row>
    <row r="115" spans="2:21" s="135" customFormat="1" ht="21" customHeight="1" x14ac:dyDescent="0.35">
      <c r="B115" s="579"/>
      <c r="C115" s="582"/>
      <c r="D115" s="150" t="s">
        <v>250</v>
      </c>
      <c r="E115" s="140">
        <v>0</v>
      </c>
      <c r="F115" s="191">
        <v>-10</v>
      </c>
      <c r="G115" s="191">
        <v>-10</v>
      </c>
      <c r="H115" s="140">
        <v>0</v>
      </c>
      <c r="I115" s="325"/>
      <c r="J115" s="328"/>
      <c r="K115" s="140"/>
      <c r="L115" s="140"/>
      <c r="M115" s="140"/>
      <c r="N115" s="582"/>
      <c r="O115" s="585"/>
    </row>
    <row r="116" spans="2:21" s="135" customFormat="1" ht="21" customHeight="1" x14ac:dyDescent="0.35">
      <c r="B116" s="579"/>
      <c r="C116" s="582"/>
      <c r="D116" s="150" t="s">
        <v>304</v>
      </c>
      <c r="E116" s="140">
        <v>0</v>
      </c>
      <c r="F116" s="140">
        <v>0</v>
      </c>
      <c r="G116" s="140">
        <v>0</v>
      </c>
      <c r="H116" s="140">
        <v>-60</v>
      </c>
      <c r="I116" s="325"/>
      <c r="J116" s="328"/>
      <c r="K116" s="140"/>
      <c r="L116" s="140"/>
      <c r="M116" s="140"/>
      <c r="N116" s="582"/>
      <c r="O116" s="585"/>
    </row>
    <row r="117" spans="2:21" s="135" customFormat="1" ht="21" customHeight="1" x14ac:dyDescent="0.35">
      <c r="B117" s="580"/>
      <c r="C117" s="583"/>
      <c r="D117" s="150" t="s">
        <v>207</v>
      </c>
      <c r="E117" s="140">
        <v>-10</v>
      </c>
      <c r="F117" s="140">
        <v>0</v>
      </c>
      <c r="G117" s="140">
        <v>0</v>
      </c>
      <c r="H117" s="140">
        <v>0</v>
      </c>
      <c r="I117" s="325"/>
      <c r="J117" s="328"/>
      <c r="K117" s="140"/>
      <c r="L117" s="140"/>
      <c r="M117" s="140"/>
      <c r="N117" s="583"/>
      <c r="O117" s="586"/>
      <c r="T117" s="135" t="s">
        <v>237</v>
      </c>
      <c r="U117" s="135">
        <v>-10</v>
      </c>
    </row>
    <row r="118" spans="2:21" s="135" customFormat="1" ht="21" customHeight="1" x14ac:dyDescent="0.35">
      <c r="B118" s="578">
        <v>28</v>
      </c>
      <c r="C118" s="581" t="s">
        <v>94</v>
      </c>
      <c r="D118" s="150" t="s">
        <v>208</v>
      </c>
      <c r="E118" s="203">
        <v>-10</v>
      </c>
      <c r="F118" s="140">
        <v>0</v>
      </c>
      <c r="G118" s="140"/>
      <c r="H118" s="140"/>
      <c r="I118" s="334">
        <v>-20</v>
      </c>
      <c r="J118" s="328"/>
      <c r="K118" s="140"/>
      <c r="L118" s="138"/>
      <c r="M118" s="140"/>
      <c r="N118" s="581">
        <f>500+SUM(E118:M122)</f>
        <v>420</v>
      </c>
      <c r="O118" s="584">
        <f>COUNT(E118:M118)</f>
        <v>3</v>
      </c>
      <c r="T118" s="135" t="s">
        <v>238</v>
      </c>
      <c r="U118" s="135">
        <v>-20</v>
      </c>
    </row>
    <row r="119" spans="2:21" s="135" customFormat="1" ht="21" customHeight="1" x14ac:dyDescent="0.35">
      <c r="B119" s="579"/>
      <c r="C119" s="582"/>
      <c r="D119" s="150" t="s">
        <v>486</v>
      </c>
      <c r="E119" s="164">
        <v>0</v>
      </c>
      <c r="F119" s="140">
        <v>0</v>
      </c>
      <c r="G119" s="140"/>
      <c r="H119" s="140"/>
      <c r="I119" s="325">
        <v>-10</v>
      </c>
      <c r="J119" s="328"/>
      <c r="K119" s="140"/>
      <c r="L119" s="140"/>
      <c r="M119" s="140"/>
      <c r="N119" s="582"/>
      <c r="O119" s="585"/>
    </row>
    <row r="120" spans="2:21" s="135" customFormat="1" ht="21" customHeight="1" x14ac:dyDescent="0.35">
      <c r="B120" s="579"/>
      <c r="C120" s="582"/>
      <c r="D120" s="150" t="s">
        <v>358</v>
      </c>
      <c r="E120" s="164">
        <v>0</v>
      </c>
      <c r="F120" s="140">
        <v>0</v>
      </c>
      <c r="G120" s="140"/>
      <c r="H120" s="140"/>
      <c r="I120" s="325">
        <v>-10</v>
      </c>
      <c r="J120" s="328"/>
      <c r="K120" s="140"/>
      <c r="L120" s="140"/>
      <c r="M120" s="140"/>
      <c r="N120" s="582"/>
      <c r="O120" s="585"/>
    </row>
    <row r="121" spans="2:21" s="135" customFormat="1" ht="21" customHeight="1" x14ac:dyDescent="0.35">
      <c r="B121" s="579"/>
      <c r="C121" s="582"/>
      <c r="D121" s="150" t="s">
        <v>543</v>
      </c>
      <c r="E121" s="164">
        <v>0</v>
      </c>
      <c r="F121" s="140">
        <v>0</v>
      </c>
      <c r="G121" s="140"/>
      <c r="H121" s="140"/>
      <c r="I121" s="334">
        <v>-20</v>
      </c>
      <c r="J121" s="328"/>
      <c r="K121" s="140"/>
      <c r="L121" s="140"/>
      <c r="M121" s="140"/>
      <c r="N121" s="582"/>
      <c r="O121" s="585"/>
    </row>
    <row r="122" spans="2:21" s="135" customFormat="1" ht="21" customHeight="1" x14ac:dyDescent="0.35">
      <c r="B122" s="580"/>
      <c r="C122" s="583"/>
      <c r="D122" s="150" t="s">
        <v>209</v>
      </c>
      <c r="E122" s="140">
        <v>-10</v>
      </c>
      <c r="F122" s="140">
        <v>0</v>
      </c>
      <c r="G122" s="140"/>
      <c r="H122" s="140"/>
      <c r="I122" s="325">
        <v>0</v>
      </c>
      <c r="J122" s="328"/>
      <c r="K122" s="140"/>
      <c r="L122" s="138"/>
      <c r="M122" s="140"/>
      <c r="N122" s="583"/>
      <c r="O122" s="586"/>
      <c r="T122" s="135" t="s">
        <v>239</v>
      </c>
      <c r="U122" s="135">
        <v>-20</v>
      </c>
    </row>
    <row r="123" spans="2:21" s="135" customFormat="1" ht="21" customHeight="1" x14ac:dyDescent="0.35">
      <c r="B123" s="578">
        <v>29</v>
      </c>
      <c r="C123" s="581" t="s">
        <v>84</v>
      </c>
      <c r="D123" s="150" t="s">
        <v>495</v>
      </c>
      <c r="E123" s="174"/>
      <c r="F123" s="140">
        <v>0</v>
      </c>
      <c r="G123" s="140">
        <v>0</v>
      </c>
      <c r="H123" s="140">
        <v>-10</v>
      </c>
      <c r="I123" s="325"/>
      <c r="J123" s="328"/>
      <c r="K123" s="140"/>
      <c r="L123" s="140"/>
      <c r="M123" s="140"/>
      <c r="N123" s="581">
        <f>500+SUM(E123:M124)</f>
        <v>480</v>
      </c>
      <c r="O123" s="584">
        <f>COUNT(E124:M124)</f>
        <v>2</v>
      </c>
    </row>
    <row r="124" spans="2:21" s="135" customFormat="1" ht="21" customHeight="1" x14ac:dyDescent="0.35">
      <c r="B124" s="580"/>
      <c r="C124" s="583"/>
      <c r="D124" s="150" t="s">
        <v>330</v>
      </c>
      <c r="E124" s="174"/>
      <c r="F124" s="140">
        <v>0</v>
      </c>
      <c r="G124" s="140">
        <v>-10</v>
      </c>
      <c r="H124" s="140"/>
      <c r="I124" s="325"/>
      <c r="J124" s="328"/>
      <c r="K124" s="140"/>
      <c r="L124" s="140"/>
      <c r="M124" s="140"/>
      <c r="N124" s="583"/>
      <c r="O124" s="586"/>
    </row>
    <row r="125" spans="2:21" s="135" customFormat="1" ht="21" customHeight="1" x14ac:dyDescent="0.35">
      <c r="B125" s="578">
        <v>30</v>
      </c>
      <c r="C125" s="581" t="s">
        <v>82</v>
      </c>
      <c r="D125" s="150" t="s">
        <v>347</v>
      </c>
      <c r="E125" s="140">
        <v>0</v>
      </c>
      <c r="F125" s="140">
        <v>0</v>
      </c>
      <c r="G125" s="140">
        <v>-10</v>
      </c>
      <c r="H125" s="140">
        <v>0</v>
      </c>
      <c r="I125" s="325">
        <v>0</v>
      </c>
      <c r="J125" s="328"/>
      <c r="K125" s="140"/>
      <c r="L125" s="140"/>
      <c r="M125" s="140"/>
      <c r="N125" s="581">
        <f>500+SUM(E125:M127)</f>
        <v>420</v>
      </c>
      <c r="O125" s="584">
        <f>COUNT(E127:M127)</f>
        <v>5</v>
      </c>
    </row>
    <row r="126" spans="2:21" s="135" customFormat="1" ht="21" customHeight="1" x14ac:dyDescent="0.35">
      <c r="B126" s="579"/>
      <c r="C126" s="582"/>
      <c r="D126" s="150" t="s">
        <v>304</v>
      </c>
      <c r="E126" s="140">
        <v>0</v>
      </c>
      <c r="F126" s="140">
        <v>0</v>
      </c>
      <c r="G126" s="140">
        <v>0</v>
      </c>
      <c r="H126" s="140">
        <v>0</v>
      </c>
      <c r="I126" s="325">
        <v>-60</v>
      </c>
      <c r="J126" s="328"/>
      <c r="K126" s="140"/>
      <c r="L126" s="138"/>
      <c r="M126" s="140"/>
      <c r="N126" s="582"/>
      <c r="O126" s="585"/>
    </row>
    <row r="127" spans="2:21" s="135" customFormat="1" ht="21" customHeight="1" x14ac:dyDescent="0.35">
      <c r="B127" s="580"/>
      <c r="C127" s="583"/>
      <c r="D127" s="150" t="s">
        <v>223</v>
      </c>
      <c r="E127" s="140">
        <v>-10</v>
      </c>
      <c r="F127" s="140">
        <v>0</v>
      </c>
      <c r="G127" s="140">
        <v>0</v>
      </c>
      <c r="H127" s="140">
        <v>0</v>
      </c>
      <c r="I127" s="325">
        <v>0</v>
      </c>
      <c r="J127" s="328"/>
      <c r="K127" s="140"/>
      <c r="L127" s="140"/>
      <c r="M127" s="140"/>
      <c r="N127" s="583"/>
      <c r="O127" s="586"/>
    </row>
    <row r="128" spans="2:21" s="135" customFormat="1" ht="21" customHeight="1" x14ac:dyDescent="0.35">
      <c r="B128" s="578">
        <v>31</v>
      </c>
      <c r="C128" s="581" t="s">
        <v>274</v>
      </c>
      <c r="D128" s="150" t="s">
        <v>275</v>
      </c>
      <c r="E128" s="154"/>
      <c r="F128" s="140">
        <v>0</v>
      </c>
      <c r="G128" s="140">
        <v>-10</v>
      </c>
      <c r="H128" s="140"/>
      <c r="I128" s="325">
        <v>0</v>
      </c>
      <c r="J128" s="328"/>
      <c r="K128" s="140"/>
      <c r="L128" s="140"/>
      <c r="M128" s="140"/>
      <c r="N128" s="581">
        <f>500+SUM(E128:M131)</f>
        <v>460</v>
      </c>
      <c r="O128" s="584">
        <f>COUNT(E131:M131)</f>
        <v>3</v>
      </c>
    </row>
    <row r="129" spans="2:15" s="135" customFormat="1" ht="21" customHeight="1" x14ac:dyDescent="0.35">
      <c r="B129" s="579"/>
      <c r="C129" s="582"/>
      <c r="D129" s="150" t="s">
        <v>282</v>
      </c>
      <c r="E129" s="154"/>
      <c r="F129" s="203">
        <v>-10</v>
      </c>
      <c r="G129" s="140">
        <v>0</v>
      </c>
      <c r="H129" s="140"/>
      <c r="I129" s="331">
        <v>-10</v>
      </c>
      <c r="J129" s="328"/>
      <c r="K129" s="140"/>
      <c r="L129" s="140"/>
      <c r="M129" s="140"/>
      <c r="N129" s="582"/>
      <c r="O129" s="585"/>
    </row>
    <row r="130" spans="2:15" s="135" customFormat="1" ht="21" customHeight="1" x14ac:dyDescent="0.35">
      <c r="B130" s="579"/>
      <c r="C130" s="582"/>
      <c r="D130" s="150" t="s">
        <v>535</v>
      </c>
      <c r="E130" s="154"/>
      <c r="F130" s="164">
        <v>0</v>
      </c>
      <c r="G130" s="140">
        <v>0</v>
      </c>
      <c r="H130" s="140"/>
      <c r="I130" s="335">
        <v>0</v>
      </c>
      <c r="J130" s="328"/>
      <c r="K130" s="140"/>
      <c r="L130" s="138"/>
      <c r="M130" s="140"/>
      <c r="N130" s="582"/>
      <c r="O130" s="585"/>
    </row>
    <row r="131" spans="2:15" s="135" customFormat="1" ht="21" customHeight="1" x14ac:dyDescent="0.35">
      <c r="B131" s="580"/>
      <c r="C131" s="583"/>
      <c r="D131" s="150" t="s">
        <v>272</v>
      </c>
      <c r="E131" s="154"/>
      <c r="F131" s="140">
        <v>-10</v>
      </c>
      <c r="G131" s="140">
        <v>0</v>
      </c>
      <c r="H131" s="140"/>
      <c r="I131" s="325">
        <v>0</v>
      </c>
      <c r="J131" s="328"/>
      <c r="K131" s="140"/>
      <c r="L131" s="140"/>
      <c r="M131" s="140"/>
      <c r="N131" s="583"/>
      <c r="O131" s="586"/>
    </row>
    <row r="132" spans="2:15" s="135" customFormat="1" ht="21" customHeight="1" x14ac:dyDescent="0.35">
      <c r="B132" s="578">
        <v>32</v>
      </c>
      <c r="C132" s="587" t="s">
        <v>283</v>
      </c>
      <c r="D132" s="150" t="s">
        <v>210</v>
      </c>
      <c r="E132" s="140">
        <v>-10</v>
      </c>
      <c r="F132" s="140">
        <v>0</v>
      </c>
      <c r="G132" s="140">
        <v>0</v>
      </c>
      <c r="H132" s="140"/>
      <c r="I132" s="325"/>
      <c r="J132" s="328"/>
      <c r="K132" s="140"/>
      <c r="L132" s="140"/>
      <c r="M132" s="140"/>
      <c r="N132" s="581">
        <f>500+SUM(E132:M134)</f>
        <v>470</v>
      </c>
      <c r="O132" s="584">
        <f>COUNT(E132:M132)</f>
        <v>3</v>
      </c>
    </row>
    <row r="133" spans="2:15" s="135" customFormat="1" ht="21" customHeight="1" x14ac:dyDescent="0.35">
      <c r="B133" s="579"/>
      <c r="C133" s="588"/>
      <c r="D133" s="150" t="s">
        <v>397</v>
      </c>
      <c r="E133" s="140">
        <v>0</v>
      </c>
      <c r="F133" s="140">
        <v>0</v>
      </c>
      <c r="G133" s="140">
        <v>0</v>
      </c>
      <c r="H133" s="140">
        <v>-10</v>
      </c>
      <c r="I133" s="325"/>
      <c r="J133" s="328"/>
      <c r="K133" s="140"/>
      <c r="L133" s="140"/>
      <c r="M133" s="140"/>
      <c r="N133" s="582"/>
      <c r="O133" s="585"/>
    </row>
    <row r="134" spans="2:15" s="135" customFormat="1" ht="21" customHeight="1" x14ac:dyDescent="0.35">
      <c r="B134" s="580"/>
      <c r="C134" s="583"/>
      <c r="D134" s="150" t="s">
        <v>249</v>
      </c>
      <c r="E134" s="140">
        <v>0</v>
      </c>
      <c r="F134" s="140">
        <v>-10</v>
      </c>
      <c r="G134" s="140">
        <v>0</v>
      </c>
      <c r="H134" s="140"/>
      <c r="I134" s="325"/>
      <c r="J134" s="328"/>
      <c r="K134" s="140"/>
      <c r="L134" s="138"/>
      <c r="M134" s="140"/>
      <c r="N134" s="583"/>
      <c r="O134" s="586"/>
    </row>
    <row r="135" spans="2:15" s="135" customFormat="1" ht="21" customHeight="1" x14ac:dyDescent="0.35">
      <c r="B135" s="152">
        <v>33</v>
      </c>
      <c r="C135" s="151" t="s">
        <v>143</v>
      </c>
      <c r="D135" s="150" t="s">
        <v>304</v>
      </c>
      <c r="E135" s="140">
        <v>0</v>
      </c>
      <c r="F135" s="154"/>
      <c r="G135" s="140">
        <v>-60</v>
      </c>
      <c r="H135" s="140">
        <v>-60</v>
      </c>
      <c r="I135" s="325"/>
      <c r="J135" s="328"/>
      <c r="K135" s="140"/>
      <c r="L135" s="140"/>
      <c r="M135" s="140"/>
      <c r="N135" s="151">
        <f>500+SUM(E135:M135)</f>
        <v>380</v>
      </c>
      <c r="O135" s="140">
        <f>COUNT(E135:M135)</f>
        <v>3</v>
      </c>
    </row>
    <row r="136" spans="2:15" s="135" customFormat="1" ht="21" customHeight="1" x14ac:dyDescent="0.35">
      <c r="B136" s="578">
        <v>34</v>
      </c>
      <c r="C136" s="581" t="s">
        <v>284</v>
      </c>
      <c r="D136" s="150" t="s">
        <v>316</v>
      </c>
      <c r="E136" s="140">
        <v>0</v>
      </c>
      <c r="F136" s="154"/>
      <c r="G136" s="344">
        <v>-10</v>
      </c>
      <c r="H136" s="140"/>
      <c r="I136" s="345">
        <v>-10</v>
      </c>
      <c r="J136" s="328"/>
      <c r="K136" s="140"/>
      <c r="L136" s="140"/>
      <c r="M136" s="140"/>
      <c r="N136" s="581">
        <f>500+SUM(E136:M141)</f>
        <v>400</v>
      </c>
      <c r="O136" s="584">
        <f>COUNT(E141:M141)</f>
        <v>3</v>
      </c>
    </row>
    <row r="137" spans="2:15" s="135" customFormat="1" ht="21" customHeight="1" x14ac:dyDescent="0.35">
      <c r="B137" s="579"/>
      <c r="C137" s="582"/>
      <c r="D137" s="150" t="s">
        <v>317</v>
      </c>
      <c r="E137" s="140">
        <v>0</v>
      </c>
      <c r="F137" s="154"/>
      <c r="G137" s="344">
        <v>-10</v>
      </c>
      <c r="H137" s="140"/>
      <c r="I137" s="345">
        <v>-10</v>
      </c>
      <c r="J137" s="328"/>
      <c r="K137" s="140"/>
      <c r="L137" s="140"/>
      <c r="M137" s="140"/>
      <c r="N137" s="582"/>
      <c r="O137" s="585"/>
    </row>
    <row r="138" spans="2:15" s="135" customFormat="1" ht="21" customHeight="1" x14ac:dyDescent="0.35">
      <c r="B138" s="579"/>
      <c r="C138" s="582"/>
      <c r="D138" s="150" t="s">
        <v>318</v>
      </c>
      <c r="E138" s="140">
        <v>0</v>
      </c>
      <c r="F138" s="154"/>
      <c r="G138" s="140">
        <v>-10</v>
      </c>
      <c r="H138" s="140"/>
      <c r="I138" s="325">
        <v>0</v>
      </c>
      <c r="J138" s="328"/>
      <c r="K138" s="140"/>
      <c r="L138" s="138"/>
      <c r="M138" s="140"/>
      <c r="N138" s="582"/>
      <c r="O138" s="585"/>
    </row>
    <row r="139" spans="2:15" s="135" customFormat="1" ht="21" customHeight="1" x14ac:dyDescent="0.35">
      <c r="B139" s="579"/>
      <c r="C139" s="582"/>
      <c r="D139" s="150" t="s">
        <v>398</v>
      </c>
      <c r="E139" s="140">
        <v>0</v>
      </c>
      <c r="F139" s="154"/>
      <c r="G139" s="140">
        <v>0</v>
      </c>
      <c r="H139" s="140"/>
      <c r="I139" s="325">
        <v>0</v>
      </c>
      <c r="J139" s="328">
        <v>-10</v>
      </c>
      <c r="K139" s="140"/>
      <c r="L139" s="138"/>
      <c r="M139" s="140"/>
      <c r="N139" s="582"/>
      <c r="O139" s="585"/>
    </row>
    <row r="140" spans="2:15" s="135" customFormat="1" ht="21" customHeight="1" x14ac:dyDescent="0.35">
      <c r="B140" s="579"/>
      <c r="C140" s="582"/>
      <c r="D140" s="150" t="s">
        <v>544</v>
      </c>
      <c r="E140" s="140">
        <v>0</v>
      </c>
      <c r="F140" s="154"/>
      <c r="G140" s="140">
        <v>0</v>
      </c>
      <c r="H140" s="140"/>
      <c r="I140" s="336">
        <v>-20</v>
      </c>
      <c r="J140" s="328"/>
      <c r="K140" s="140"/>
      <c r="L140" s="140"/>
      <c r="M140" s="140"/>
      <c r="N140" s="582"/>
      <c r="O140" s="585"/>
    </row>
    <row r="141" spans="2:15" s="135" customFormat="1" ht="21" customHeight="1" x14ac:dyDescent="0.35">
      <c r="B141" s="580"/>
      <c r="C141" s="583"/>
      <c r="D141" s="150" t="s">
        <v>311</v>
      </c>
      <c r="E141" s="140">
        <v>0</v>
      </c>
      <c r="F141" s="154"/>
      <c r="G141" s="191">
        <v>-10</v>
      </c>
      <c r="H141" s="191">
        <v>-10</v>
      </c>
      <c r="I141" s="325"/>
      <c r="J141" s="328"/>
      <c r="K141" s="140"/>
      <c r="L141" s="140"/>
      <c r="M141" s="140"/>
      <c r="N141" s="583"/>
      <c r="O141" s="586"/>
    </row>
    <row r="142" spans="2:15" s="135" customFormat="1" ht="21" customHeight="1" x14ac:dyDescent="0.35">
      <c r="B142" s="149">
        <v>35</v>
      </c>
      <c r="C142" s="151" t="s">
        <v>285</v>
      </c>
      <c r="D142" s="150" t="s">
        <v>304</v>
      </c>
      <c r="E142" s="140">
        <v>0</v>
      </c>
      <c r="F142" s="154"/>
      <c r="G142" s="140">
        <v>0</v>
      </c>
      <c r="H142" s="140">
        <v>0</v>
      </c>
      <c r="I142" s="325">
        <v>-60</v>
      </c>
      <c r="J142" s="328"/>
      <c r="K142" s="140"/>
      <c r="L142" s="140"/>
      <c r="M142" s="140"/>
      <c r="N142" s="151">
        <f>500+SUM(E142:M142)</f>
        <v>440</v>
      </c>
      <c r="O142" s="140">
        <f>COUNT(E142:M142)</f>
        <v>4</v>
      </c>
    </row>
    <row r="143" spans="2:15" s="135" customFormat="1" ht="21" customHeight="1" x14ac:dyDescent="0.35">
      <c r="B143" s="578">
        <v>36</v>
      </c>
      <c r="C143" s="581" t="s">
        <v>31</v>
      </c>
      <c r="D143" s="150" t="s">
        <v>253</v>
      </c>
      <c r="E143" s="140">
        <v>0</v>
      </c>
      <c r="F143" s="140">
        <v>-10</v>
      </c>
      <c r="G143" s="140">
        <v>0</v>
      </c>
      <c r="H143" s="140"/>
      <c r="I143" s="325">
        <v>0</v>
      </c>
      <c r="J143" s="328"/>
      <c r="K143" s="140"/>
      <c r="L143" s="138"/>
      <c r="M143" s="140"/>
      <c r="N143" s="581">
        <f>500+SUM(E143:M148)</f>
        <v>420</v>
      </c>
      <c r="O143" s="584">
        <f>COUNT(E143:M143)</f>
        <v>4</v>
      </c>
    </row>
    <row r="144" spans="2:15" s="135" customFormat="1" ht="21" customHeight="1" x14ac:dyDescent="0.35">
      <c r="B144" s="579"/>
      <c r="C144" s="582"/>
      <c r="D144" s="150" t="s">
        <v>438</v>
      </c>
      <c r="E144" s="140">
        <v>0</v>
      </c>
      <c r="F144" s="140">
        <v>0</v>
      </c>
      <c r="G144" s="140">
        <v>0</v>
      </c>
      <c r="H144" s="140"/>
      <c r="I144" s="325">
        <v>-10</v>
      </c>
      <c r="J144" s="328"/>
      <c r="K144" s="140"/>
      <c r="L144" s="140"/>
      <c r="M144" s="140"/>
      <c r="N144" s="582"/>
      <c r="O144" s="585"/>
    </row>
    <row r="145" spans="2:15" s="135" customFormat="1" ht="21" customHeight="1" x14ac:dyDescent="0.35">
      <c r="B145" s="579"/>
      <c r="C145" s="582"/>
      <c r="D145" s="150" t="s">
        <v>388</v>
      </c>
      <c r="E145" s="140">
        <v>0</v>
      </c>
      <c r="F145" s="140">
        <v>0</v>
      </c>
      <c r="G145" s="140">
        <v>0</v>
      </c>
      <c r="H145" s="140">
        <v>0</v>
      </c>
      <c r="I145" s="325">
        <v>0</v>
      </c>
      <c r="J145" s="340">
        <v>-20</v>
      </c>
      <c r="K145" s="140"/>
      <c r="L145" s="140"/>
      <c r="M145" s="140"/>
      <c r="N145" s="582"/>
      <c r="O145" s="585"/>
    </row>
    <row r="146" spans="2:15" s="135" customFormat="1" ht="21" customHeight="1" x14ac:dyDescent="0.35">
      <c r="B146" s="579"/>
      <c r="C146" s="582"/>
      <c r="D146" s="150" t="s">
        <v>436</v>
      </c>
      <c r="E146" s="140">
        <v>0</v>
      </c>
      <c r="F146" s="140">
        <v>0</v>
      </c>
      <c r="G146" s="140">
        <v>0</v>
      </c>
      <c r="H146" s="140">
        <v>0</v>
      </c>
      <c r="I146" s="325">
        <v>0</v>
      </c>
      <c r="J146" s="341">
        <v>-10</v>
      </c>
      <c r="K146" s="140"/>
      <c r="L146" s="140"/>
      <c r="M146" s="140"/>
      <c r="N146" s="582"/>
      <c r="O146" s="585"/>
    </row>
    <row r="147" spans="2:15" s="135" customFormat="1" ht="21" customHeight="1" x14ac:dyDescent="0.35">
      <c r="B147" s="579"/>
      <c r="C147" s="582"/>
      <c r="D147" s="150" t="s">
        <v>536</v>
      </c>
      <c r="E147" s="140">
        <v>0</v>
      </c>
      <c r="F147" s="140">
        <v>0</v>
      </c>
      <c r="G147" s="140">
        <v>0</v>
      </c>
      <c r="H147" s="140"/>
      <c r="I147" s="331">
        <v>-10</v>
      </c>
      <c r="J147" s="342">
        <v>-10</v>
      </c>
      <c r="K147" s="138"/>
      <c r="L147" s="138"/>
      <c r="M147" s="140"/>
      <c r="N147" s="582"/>
      <c r="O147" s="585"/>
    </row>
    <row r="148" spans="2:15" s="135" customFormat="1" ht="21" customHeight="1" x14ac:dyDescent="0.35">
      <c r="B148" s="580"/>
      <c r="C148" s="583"/>
      <c r="D148" s="150" t="s">
        <v>254</v>
      </c>
      <c r="E148" s="140">
        <v>-10</v>
      </c>
      <c r="F148" s="140">
        <v>0</v>
      </c>
      <c r="G148" s="140">
        <v>0</v>
      </c>
      <c r="H148" s="140"/>
      <c r="I148" s="325">
        <v>0</v>
      </c>
      <c r="J148" s="328"/>
      <c r="K148" s="140"/>
      <c r="L148" s="140"/>
      <c r="M148" s="140"/>
      <c r="N148" s="583"/>
      <c r="O148" s="586"/>
    </row>
    <row r="149" spans="2:15" s="135" customFormat="1" ht="21" customHeight="1" x14ac:dyDescent="0.35">
      <c r="B149" s="578">
        <v>37</v>
      </c>
      <c r="C149" s="581" t="s">
        <v>146</v>
      </c>
      <c r="D149" s="150" t="s">
        <v>211</v>
      </c>
      <c r="E149" s="181">
        <v>-10</v>
      </c>
      <c r="F149" s="154"/>
      <c r="G149" s="140">
        <v>0</v>
      </c>
      <c r="H149" s="140">
        <v>0</v>
      </c>
      <c r="I149" s="337">
        <v>-10</v>
      </c>
      <c r="J149" s="328"/>
      <c r="K149" s="140"/>
      <c r="L149" s="140"/>
      <c r="M149" s="140"/>
      <c r="N149" s="581">
        <f>500+SUM(E149:M152)</f>
        <v>430</v>
      </c>
      <c r="O149" s="584">
        <f>COUNT(E152:M152)</f>
        <v>4</v>
      </c>
    </row>
    <row r="150" spans="2:15" s="135" customFormat="1" ht="21" customHeight="1" x14ac:dyDescent="0.35">
      <c r="B150" s="579"/>
      <c r="C150" s="582"/>
      <c r="D150" s="150" t="s">
        <v>301</v>
      </c>
      <c r="E150" s="140">
        <v>0</v>
      </c>
      <c r="F150" s="154"/>
      <c r="G150" s="181">
        <v>-10</v>
      </c>
      <c r="H150" s="140">
        <v>0</v>
      </c>
      <c r="I150" s="325">
        <v>0</v>
      </c>
      <c r="J150" s="343">
        <v>-10</v>
      </c>
      <c r="K150" s="140"/>
      <c r="L150" s="140"/>
      <c r="M150" s="140"/>
      <c r="N150" s="582"/>
      <c r="O150" s="585"/>
    </row>
    <row r="151" spans="2:15" s="135" customFormat="1" ht="21" customHeight="1" x14ac:dyDescent="0.35">
      <c r="B151" s="579"/>
      <c r="C151" s="582"/>
      <c r="D151" s="150" t="s">
        <v>537</v>
      </c>
      <c r="E151" s="140">
        <v>0</v>
      </c>
      <c r="F151" s="154"/>
      <c r="G151" s="140">
        <v>0</v>
      </c>
      <c r="H151" s="140">
        <v>0</v>
      </c>
      <c r="I151" s="325">
        <v>-10</v>
      </c>
      <c r="J151" s="328"/>
      <c r="K151" s="140"/>
      <c r="L151" s="138"/>
      <c r="M151" s="140"/>
      <c r="N151" s="582"/>
      <c r="O151" s="585"/>
    </row>
    <row r="152" spans="2:15" s="135" customFormat="1" ht="21" customHeight="1" x14ac:dyDescent="0.35">
      <c r="B152" s="580"/>
      <c r="C152" s="583"/>
      <c r="D152" s="150" t="s">
        <v>212</v>
      </c>
      <c r="E152" s="140">
        <v>-20</v>
      </c>
      <c r="F152" s="154"/>
      <c r="G152" s="140">
        <v>0</v>
      </c>
      <c r="H152" s="140">
        <v>0</v>
      </c>
      <c r="I152" s="325">
        <v>0</v>
      </c>
      <c r="J152" s="328"/>
      <c r="K152" s="140"/>
      <c r="L152" s="140"/>
      <c r="M152" s="140"/>
      <c r="N152" s="583"/>
      <c r="O152" s="586"/>
    </row>
    <row r="153" spans="2:15" s="135" customFormat="1" ht="21" customHeight="1" x14ac:dyDescent="0.35">
      <c r="B153" s="578">
        <v>38</v>
      </c>
      <c r="C153" s="581" t="s">
        <v>20</v>
      </c>
      <c r="D153" s="150" t="s">
        <v>255</v>
      </c>
      <c r="E153" s="154"/>
      <c r="F153" s="191">
        <v>-10</v>
      </c>
      <c r="G153" s="140">
        <v>0</v>
      </c>
      <c r="H153" s="191">
        <v>-10</v>
      </c>
      <c r="I153" s="325">
        <v>0</v>
      </c>
      <c r="J153" s="328"/>
      <c r="K153" s="140"/>
      <c r="L153" s="140"/>
      <c r="M153" s="140"/>
      <c r="N153" s="581">
        <f>500+SUM(E153:M155)</f>
        <v>450</v>
      </c>
      <c r="O153" s="584">
        <f>COUNT(E155:M155)</f>
        <v>4</v>
      </c>
    </row>
    <row r="154" spans="2:15" s="135" customFormat="1" ht="21" customHeight="1" x14ac:dyDescent="0.35">
      <c r="B154" s="579"/>
      <c r="C154" s="582"/>
      <c r="D154" s="150" t="s">
        <v>305</v>
      </c>
      <c r="E154" s="154"/>
      <c r="F154" s="140">
        <v>0</v>
      </c>
      <c r="G154" s="191">
        <v>-10</v>
      </c>
      <c r="H154" s="191">
        <v>-10</v>
      </c>
      <c r="I154" s="325">
        <v>0</v>
      </c>
      <c r="J154" s="328"/>
      <c r="K154" s="140"/>
      <c r="L154" s="140"/>
      <c r="M154" s="140"/>
      <c r="N154" s="582"/>
      <c r="O154" s="585"/>
    </row>
    <row r="155" spans="2:15" s="135" customFormat="1" ht="21" customHeight="1" x14ac:dyDescent="0.35">
      <c r="B155" s="580"/>
      <c r="C155" s="583"/>
      <c r="D155" s="150" t="s">
        <v>256</v>
      </c>
      <c r="E155" s="154"/>
      <c r="F155" s="140">
        <v>-10</v>
      </c>
      <c r="G155" s="140">
        <v>0</v>
      </c>
      <c r="H155" s="140">
        <v>0</v>
      </c>
      <c r="I155" s="325">
        <v>0</v>
      </c>
      <c r="J155" s="328"/>
      <c r="K155" s="140"/>
      <c r="L155" s="138"/>
      <c r="M155" s="140"/>
      <c r="N155" s="583"/>
      <c r="O155" s="586"/>
    </row>
    <row r="156" spans="2:15" s="135" customFormat="1" ht="21" customHeight="1" x14ac:dyDescent="0.35">
      <c r="B156" s="578">
        <v>39</v>
      </c>
      <c r="C156" s="581" t="s">
        <v>147</v>
      </c>
      <c r="D156" s="150" t="s">
        <v>319</v>
      </c>
      <c r="E156" s="140">
        <v>0</v>
      </c>
      <c r="F156" s="140">
        <v>0</v>
      </c>
      <c r="G156" s="181">
        <v>-10</v>
      </c>
      <c r="H156" s="140">
        <v>0</v>
      </c>
      <c r="I156" s="338">
        <v>-20</v>
      </c>
      <c r="J156" s="328"/>
      <c r="K156" s="140"/>
      <c r="L156" s="140"/>
      <c r="M156" s="140"/>
      <c r="N156" s="581">
        <f t="shared" ref="N156" si="0">500+SUM(E156:M156)</f>
        <v>470</v>
      </c>
      <c r="O156" s="584">
        <f>COUNT(E156:M156)</f>
        <v>5</v>
      </c>
    </row>
    <row r="157" spans="2:15" s="135" customFormat="1" ht="18" x14ac:dyDescent="0.35">
      <c r="B157" s="580"/>
      <c r="C157" s="583"/>
      <c r="D157" s="150" t="s">
        <v>218</v>
      </c>
      <c r="E157" s="140">
        <v>0</v>
      </c>
      <c r="F157" s="140">
        <v>0</v>
      </c>
      <c r="G157" s="140">
        <v>-20</v>
      </c>
      <c r="H157" s="140">
        <v>0</v>
      </c>
      <c r="I157" s="325">
        <v>0</v>
      </c>
      <c r="J157" s="328"/>
      <c r="K157" s="140"/>
      <c r="L157" s="140"/>
      <c r="M157" s="140"/>
      <c r="N157" s="583"/>
      <c r="O157" s="586"/>
    </row>
  </sheetData>
  <sheetProtection algorithmName="SHA-512" hashValue="0idKxng9q5IGEVgUh1Eq7Q2sdTpBPdFZoIOmcSTPkM+cKMp8I3pk80tSXI8RNZAR48OhNcAITXZmA6ONtkpE7g==" saltValue="1wb33Po15Bt1PakoylOPDw==" spinCount="100000" sheet="1" objects="1" scenarios="1"/>
  <mergeCells count="144">
    <mergeCell ref="B156:B157"/>
    <mergeCell ref="C156:C157"/>
    <mergeCell ref="N156:N157"/>
    <mergeCell ref="O156:O157"/>
    <mergeCell ref="B143:B148"/>
    <mergeCell ref="C143:C148"/>
    <mergeCell ref="N143:N148"/>
    <mergeCell ref="O143:O148"/>
    <mergeCell ref="B149:B152"/>
    <mergeCell ref="C149:C152"/>
    <mergeCell ref="N149:N152"/>
    <mergeCell ref="O149:O152"/>
    <mergeCell ref="B153:B155"/>
    <mergeCell ref="C153:C155"/>
    <mergeCell ref="N153:N155"/>
    <mergeCell ref="O153:O155"/>
    <mergeCell ref="B128:B131"/>
    <mergeCell ref="C128:C131"/>
    <mergeCell ref="N128:N131"/>
    <mergeCell ref="O128:O131"/>
    <mergeCell ref="B132:B134"/>
    <mergeCell ref="C132:C134"/>
    <mergeCell ref="N132:N134"/>
    <mergeCell ref="O132:O134"/>
    <mergeCell ref="B136:B141"/>
    <mergeCell ref="C136:C141"/>
    <mergeCell ref="N136:N141"/>
    <mergeCell ref="O136:O141"/>
    <mergeCell ref="B118:B122"/>
    <mergeCell ref="C118:C122"/>
    <mergeCell ref="N118:N122"/>
    <mergeCell ref="O118:O122"/>
    <mergeCell ref="B123:B124"/>
    <mergeCell ref="C123:C124"/>
    <mergeCell ref="N123:N124"/>
    <mergeCell ref="O123:O124"/>
    <mergeCell ref="B125:B127"/>
    <mergeCell ref="C125:C127"/>
    <mergeCell ref="N125:N127"/>
    <mergeCell ref="O125:O127"/>
    <mergeCell ref="N86:N88"/>
    <mergeCell ref="O86:O88"/>
    <mergeCell ref="B109:B112"/>
    <mergeCell ref="C109:C112"/>
    <mergeCell ref="N109:N112"/>
    <mergeCell ref="O109:O112"/>
    <mergeCell ref="B113:B117"/>
    <mergeCell ref="C113:C117"/>
    <mergeCell ref="N113:N117"/>
    <mergeCell ref="O113:O117"/>
    <mergeCell ref="B54:B55"/>
    <mergeCell ref="C54:C55"/>
    <mergeCell ref="N54:N55"/>
    <mergeCell ref="O54:O55"/>
    <mergeCell ref="B63:B65"/>
    <mergeCell ref="C63:C65"/>
    <mergeCell ref="N63:N65"/>
    <mergeCell ref="O63:O65"/>
    <mergeCell ref="B66:B68"/>
    <mergeCell ref="C66:C68"/>
    <mergeCell ref="B42:B46"/>
    <mergeCell ref="C42:C46"/>
    <mergeCell ref="N42:N46"/>
    <mergeCell ref="O42:O46"/>
    <mergeCell ref="B47:B48"/>
    <mergeCell ref="C47:C48"/>
    <mergeCell ref="N47:N48"/>
    <mergeCell ref="O47:O48"/>
    <mergeCell ref="B49:B53"/>
    <mergeCell ref="C49:C53"/>
    <mergeCell ref="N49:N53"/>
    <mergeCell ref="O49:O53"/>
    <mergeCell ref="B28:B31"/>
    <mergeCell ref="C28:C31"/>
    <mergeCell ref="N28:N31"/>
    <mergeCell ref="O28:O31"/>
    <mergeCell ref="B32:B35"/>
    <mergeCell ref="C32:C35"/>
    <mergeCell ref="N32:N35"/>
    <mergeCell ref="O32:O35"/>
    <mergeCell ref="B36:B40"/>
    <mergeCell ref="C36:C40"/>
    <mergeCell ref="N36:N40"/>
    <mergeCell ref="O36:O40"/>
    <mergeCell ref="B98:B100"/>
    <mergeCell ref="C98:C100"/>
    <mergeCell ref="N98:N100"/>
    <mergeCell ref="O98:O100"/>
    <mergeCell ref="B101:B104"/>
    <mergeCell ref="C101:C104"/>
    <mergeCell ref="N101:N104"/>
    <mergeCell ref="O101:O104"/>
    <mergeCell ref="B105:B108"/>
    <mergeCell ref="C105:C108"/>
    <mergeCell ref="N105:N108"/>
    <mergeCell ref="O105:O108"/>
    <mergeCell ref="B89:B95"/>
    <mergeCell ref="C89:C95"/>
    <mergeCell ref="N89:N95"/>
    <mergeCell ref="O89:O95"/>
    <mergeCell ref="B96:B97"/>
    <mergeCell ref="C96:C97"/>
    <mergeCell ref="N96:N97"/>
    <mergeCell ref="O96:O97"/>
    <mergeCell ref="B59:B62"/>
    <mergeCell ref="C59:C62"/>
    <mergeCell ref="B69:B75"/>
    <mergeCell ref="C69:C75"/>
    <mergeCell ref="N69:N75"/>
    <mergeCell ref="O69:O75"/>
    <mergeCell ref="B76:B81"/>
    <mergeCell ref="C76:C81"/>
    <mergeCell ref="N76:N81"/>
    <mergeCell ref="O76:O81"/>
    <mergeCell ref="B82:B84"/>
    <mergeCell ref="C82:C84"/>
    <mergeCell ref="N82:N84"/>
    <mergeCell ref="O82:O84"/>
    <mergeCell ref="B86:B88"/>
    <mergeCell ref="C86:C88"/>
    <mergeCell ref="B56:B58"/>
    <mergeCell ref="C56:C58"/>
    <mergeCell ref="N56:N58"/>
    <mergeCell ref="O56:O58"/>
    <mergeCell ref="N59:N62"/>
    <mergeCell ref="O59:O62"/>
    <mergeCell ref="L2:O2"/>
    <mergeCell ref="L3:O3"/>
    <mergeCell ref="L4:O4"/>
    <mergeCell ref="A9:O9"/>
    <mergeCell ref="N8:O8"/>
    <mergeCell ref="E12:M12"/>
    <mergeCell ref="B14:B17"/>
    <mergeCell ref="C14:C17"/>
    <mergeCell ref="N14:N17"/>
    <mergeCell ref="O14:O17"/>
    <mergeCell ref="B18:B23"/>
    <mergeCell ref="C18:C23"/>
    <mergeCell ref="N18:N23"/>
    <mergeCell ref="O18:O23"/>
    <mergeCell ref="B24:B27"/>
    <mergeCell ref="C24:C27"/>
    <mergeCell ref="N24:N27"/>
    <mergeCell ref="O24:O2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AE53"/>
  <sheetViews>
    <sheetView topLeftCell="A12" zoomScale="70" zoomScaleNormal="70" workbookViewId="0">
      <selection activeCell="A9" sqref="A9:N9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64.42578125" style="155" customWidth="1"/>
    <col min="4" max="8" width="11.42578125" style="155"/>
    <col min="9" max="10" width="11.42578125" style="155" customWidth="1"/>
    <col min="11" max="12" width="11.42578125" style="155"/>
    <col min="13" max="13" width="23.7109375" style="155" customWidth="1"/>
    <col min="14" max="14" width="15.85546875" style="155" customWidth="1"/>
    <col min="15" max="15" width="4.7109375" style="155" customWidth="1"/>
    <col min="16" max="256" width="11.42578125" style="155"/>
    <col min="257" max="257" width="3.28515625" style="155" customWidth="1"/>
    <col min="258" max="258" width="11.42578125" style="155"/>
    <col min="259" max="259" width="25.42578125" style="155" customWidth="1"/>
    <col min="260" max="260" width="24.28515625" style="155" customWidth="1"/>
    <col min="261" max="268" width="11.42578125" style="155"/>
    <col min="269" max="269" width="23.7109375" style="155" customWidth="1"/>
    <col min="270" max="270" width="15.85546875" style="155" customWidth="1"/>
    <col min="271" max="271" width="4.7109375" style="155" customWidth="1"/>
    <col min="272" max="512" width="11.42578125" style="155"/>
    <col min="513" max="513" width="3.28515625" style="155" customWidth="1"/>
    <col min="514" max="514" width="11.42578125" style="155"/>
    <col min="515" max="515" width="25.42578125" style="155" customWidth="1"/>
    <col min="516" max="516" width="24.28515625" style="155" customWidth="1"/>
    <col min="517" max="524" width="11.42578125" style="155"/>
    <col min="525" max="525" width="23.7109375" style="155" customWidth="1"/>
    <col min="526" max="526" width="15.85546875" style="155" customWidth="1"/>
    <col min="527" max="527" width="4.7109375" style="155" customWidth="1"/>
    <col min="528" max="768" width="11.42578125" style="155"/>
    <col min="769" max="769" width="3.28515625" style="155" customWidth="1"/>
    <col min="770" max="770" width="11.42578125" style="155"/>
    <col min="771" max="771" width="25.42578125" style="155" customWidth="1"/>
    <col min="772" max="772" width="24.28515625" style="155" customWidth="1"/>
    <col min="773" max="780" width="11.42578125" style="155"/>
    <col min="781" max="781" width="23.7109375" style="155" customWidth="1"/>
    <col min="782" max="782" width="15.85546875" style="155" customWidth="1"/>
    <col min="783" max="783" width="4.7109375" style="155" customWidth="1"/>
    <col min="784" max="1024" width="11.42578125" style="155"/>
    <col min="1025" max="1025" width="3.28515625" style="155" customWidth="1"/>
    <col min="1026" max="1026" width="11.42578125" style="155"/>
    <col min="1027" max="1027" width="25.42578125" style="155" customWidth="1"/>
    <col min="1028" max="1028" width="24.28515625" style="155" customWidth="1"/>
    <col min="1029" max="1036" width="11.42578125" style="155"/>
    <col min="1037" max="1037" width="23.7109375" style="155" customWidth="1"/>
    <col min="1038" max="1038" width="15.85546875" style="155" customWidth="1"/>
    <col min="1039" max="1039" width="4.7109375" style="155" customWidth="1"/>
    <col min="1040" max="1280" width="11.42578125" style="155"/>
    <col min="1281" max="1281" width="3.28515625" style="155" customWidth="1"/>
    <col min="1282" max="1282" width="11.42578125" style="155"/>
    <col min="1283" max="1283" width="25.42578125" style="155" customWidth="1"/>
    <col min="1284" max="1284" width="24.28515625" style="155" customWidth="1"/>
    <col min="1285" max="1292" width="11.42578125" style="155"/>
    <col min="1293" max="1293" width="23.7109375" style="155" customWidth="1"/>
    <col min="1294" max="1294" width="15.85546875" style="155" customWidth="1"/>
    <col min="1295" max="1295" width="4.7109375" style="155" customWidth="1"/>
    <col min="1296" max="1536" width="11.42578125" style="155"/>
    <col min="1537" max="1537" width="3.28515625" style="155" customWidth="1"/>
    <col min="1538" max="1538" width="11.42578125" style="155"/>
    <col min="1539" max="1539" width="25.42578125" style="155" customWidth="1"/>
    <col min="1540" max="1540" width="24.28515625" style="155" customWidth="1"/>
    <col min="1541" max="1548" width="11.42578125" style="155"/>
    <col min="1549" max="1549" width="23.7109375" style="155" customWidth="1"/>
    <col min="1550" max="1550" width="15.85546875" style="155" customWidth="1"/>
    <col min="1551" max="1551" width="4.7109375" style="155" customWidth="1"/>
    <col min="1552" max="1792" width="11.42578125" style="155"/>
    <col min="1793" max="1793" width="3.28515625" style="155" customWidth="1"/>
    <col min="1794" max="1794" width="11.42578125" style="155"/>
    <col min="1795" max="1795" width="25.42578125" style="155" customWidth="1"/>
    <col min="1796" max="1796" width="24.28515625" style="155" customWidth="1"/>
    <col min="1797" max="1804" width="11.42578125" style="155"/>
    <col min="1805" max="1805" width="23.7109375" style="155" customWidth="1"/>
    <col min="1806" max="1806" width="15.85546875" style="155" customWidth="1"/>
    <col min="1807" max="1807" width="4.7109375" style="155" customWidth="1"/>
    <col min="1808" max="2048" width="11.42578125" style="155"/>
    <col min="2049" max="2049" width="3.28515625" style="155" customWidth="1"/>
    <col min="2050" max="2050" width="11.42578125" style="155"/>
    <col min="2051" max="2051" width="25.42578125" style="155" customWidth="1"/>
    <col min="2052" max="2052" width="24.28515625" style="155" customWidth="1"/>
    <col min="2053" max="2060" width="11.42578125" style="155"/>
    <col min="2061" max="2061" width="23.7109375" style="155" customWidth="1"/>
    <col min="2062" max="2062" width="15.85546875" style="155" customWidth="1"/>
    <col min="2063" max="2063" width="4.7109375" style="155" customWidth="1"/>
    <col min="2064" max="2304" width="11.42578125" style="155"/>
    <col min="2305" max="2305" width="3.28515625" style="155" customWidth="1"/>
    <col min="2306" max="2306" width="11.42578125" style="155"/>
    <col min="2307" max="2307" width="25.42578125" style="155" customWidth="1"/>
    <col min="2308" max="2308" width="24.28515625" style="155" customWidth="1"/>
    <col min="2309" max="2316" width="11.42578125" style="155"/>
    <col min="2317" max="2317" width="23.7109375" style="155" customWidth="1"/>
    <col min="2318" max="2318" width="15.85546875" style="155" customWidth="1"/>
    <col min="2319" max="2319" width="4.7109375" style="155" customWidth="1"/>
    <col min="2320" max="2560" width="11.42578125" style="155"/>
    <col min="2561" max="2561" width="3.28515625" style="155" customWidth="1"/>
    <col min="2562" max="2562" width="11.42578125" style="155"/>
    <col min="2563" max="2563" width="25.42578125" style="155" customWidth="1"/>
    <col min="2564" max="2564" width="24.28515625" style="155" customWidth="1"/>
    <col min="2565" max="2572" width="11.42578125" style="155"/>
    <col min="2573" max="2573" width="23.7109375" style="155" customWidth="1"/>
    <col min="2574" max="2574" width="15.85546875" style="155" customWidth="1"/>
    <col min="2575" max="2575" width="4.7109375" style="155" customWidth="1"/>
    <col min="2576" max="2816" width="11.42578125" style="155"/>
    <col min="2817" max="2817" width="3.28515625" style="155" customWidth="1"/>
    <col min="2818" max="2818" width="11.42578125" style="155"/>
    <col min="2819" max="2819" width="25.42578125" style="155" customWidth="1"/>
    <col min="2820" max="2820" width="24.28515625" style="155" customWidth="1"/>
    <col min="2821" max="2828" width="11.42578125" style="155"/>
    <col min="2829" max="2829" width="23.7109375" style="155" customWidth="1"/>
    <col min="2830" max="2830" width="15.85546875" style="155" customWidth="1"/>
    <col min="2831" max="2831" width="4.7109375" style="155" customWidth="1"/>
    <col min="2832" max="3072" width="11.42578125" style="155"/>
    <col min="3073" max="3073" width="3.28515625" style="155" customWidth="1"/>
    <col min="3074" max="3074" width="11.42578125" style="155"/>
    <col min="3075" max="3075" width="25.42578125" style="155" customWidth="1"/>
    <col min="3076" max="3076" width="24.28515625" style="155" customWidth="1"/>
    <col min="3077" max="3084" width="11.42578125" style="155"/>
    <col min="3085" max="3085" width="23.7109375" style="155" customWidth="1"/>
    <col min="3086" max="3086" width="15.85546875" style="155" customWidth="1"/>
    <col min="3087" max="3087" width="4.7109375" style="155" customWidth="1"/>
    <col min="3088" max="3328" width="11.42578125" style="155"/>
    <col min="3329" max="3329" width="3.28515625" style="155" customWidth="1"/>
    <col min="3330" max="3330" width="11.42578125" style="155"/>
    <col min="3331" max="3331" width="25.42578125" style="155" customWidth="1"/>
    <col min="3332" max="3332" width="24.28515625" style="155" customWidth="1"/>
    <col min="3333" max="3340" width="11.42578125" style="155"/>
    <col min="3341" max="3341" width="23.7109375" style="155" customWidth="1"/>
    <col min="3342" max="3342" width="15.85546875" style="155" customWidth="1"/>
    <col min="3343" max="3343" width="4.7109375" style="155" customWidth="1"/>
    <col min="3344" max="3584" width="11.42578125" style="155"/>
    <col min="3585" max="3585" width="3.28515625" style="155" customWidth="1"/>
    <col min="3586" max="3586" width="11.42578125" style="155"/>
    <col min="3587" max="3587" width="25.42578125" style="155" customWidth="1"/>
    <col min="3588" max="3588" width="24.28515625" style="155" customWidth="1"/>
    <col min="3589" max="3596" width="11.42578125" style="155"/>
    <col min="3597" max="3597" width="23.7109375" style="155" customWidth="1"/>
    <col min="3598" max="3598" width="15.85546875" style="155" customWidth="1"/>
    <col min="3599" max="3599" width="4.7109375" style="155" customWidth="1"/>
    <col min="3600" max="3840" width="11.42578125" style="155"/>
    <col min="3841" max="3841" width="3.28515625" style="155" customWidth="1"/>
    <col min="3842" max="3842" width="11.42578125" style="155"/>
    <col min="3843" max="3843" width="25.42578125" style="155" customWidth="1"/>
    <col min="3844" max="3844" width="24.28515625" style="155" customWidth="1"/>
    <col min="3845" max="3852" width="11.42578125" style="155"/>
    <col min="3853" max="3853" width="23.7109375" style="155" customWidth="1"/>
    <col min="3854" max="3854" width="15.85546875" style="155" customWidth="1"/>
    <col min="3855" max="3855" width="4.7109375" style="155" customWidth="1"/>
    <col min="3856" max="4096" width="11.42578125" style="155"/>
    <col min="4097" max="4097" width="3.28515625" style="155" customWidth="1"/>
    <col min="4098" max="4098" width="11.42578125" style="155"/>
    <col min="4099" max="4099" width="25.42578125" style="155" customWidth="1"/>
    <col min="4100" max="4100" width="24.28515625" style="155" customWidth="1"/>
    <col min="4101" max="4108" width="11.42578125" style="155"/>
    <col min="4109" max="4109" width="23.7109375" style="155" customWidth="1"/>
    <col min="4110" max="4110" width="15.85546875" style="155" customWidth="1"/>
    <col min="4111" max="4111" width="4.7109375" style="155" customWidth="1"/>
    <col min="4112" max="4352" width="11.42578125" style="155"/>
    <col min="4353" max="4353" width="3.28515625" style="155" customWidth="1"/>
    <col min="4354" max="4354" width="11.42578125" style="155"/>
    <col min="4355" max="4355" width="25.42578125" style="155" customWidth="1"/>
    <col min="4356" max="4356" width="24.28515625" style="155" customWidth="1"/>
    <col min="4357" max="4364" width="11.42578125" style="155"/>
    <col min="4365" max="4365" width="23.7109375" style="155" customWidth="1"/>
    <col min="4366" max="4366" width="15.85546875" style="155" customWidth="1"/>
    <col min="4367" max="4367" width="4.7109375" style="155" customWidth="1"/>
    <col min="4368" max="4608" width="11.42578125" style="155"/>
    <col min="4609" max="4609" width="3.28515625" style="155" customWidth="1"/>
    <col min="4610" max="4610" width="11.42578125" style="155"/>
    <col min="4611" max="4611" width="25.42578125" style="155" customWidth="1"/>
    <col min="4612" max="4612" width="24.28515625" style="155" customWidth="1"/>
    <col min="4613" max="4620" width="11.42578125" style="155"/>
    <col min="4621" max="4621" width="23.7109375" style="155" customWidth="1"/>
    <col min="4622" max="4622" width="15.85546875" style="155" customWidth="1"/>
    <col min="4623" max="4623" width="4.7109375" style="155" customWidth="1"/>
    <col min="4624" max="4864" width="11.42578125" style="155"/>
    <col min="4865" max="4865" width="3.28515625" style="155" customWidth="1"/>
    <col min="4866" max="4866" width="11.42578125" style="155"/>
    <col min="4867" max="4867" width="25.42578125" style="155" customWidth="1"/>
    <col min="4868" max="4868" width="24.28515625" style="155" customWidth="1"/>
    <col min="4869" max="4876" width="11.42578125" style="155"/>
    <col min="4877" max="4877" width="23.7109375" style="155" customWidth="1"/>
    <col min="4878" max="4878" width="15.85546875" style="155" customWidth="1"/>
    <col min="4879" max="4879" width="4.7109375" style="155" customWidth="1"/>
    <col min="4880" max="5120" width="11.42578125" style="155"/>
    <col min="5121" max="5121" width="3.28515625" style="155" customWidth="1"/>
    <col min="5122" max="5122" width="11.42578125" style="155"/>
    <col min="5123" max="5123" width="25.42578125" style="155" customWidth="1"/>
    <col min="5124" max="5124" width="24.28515625" style="155" customWidth="1"/>
    <col min="5125" max="5132" width="11.42578125" style="155"/>
    <col min="5133" max="5133" width="23.7109375" style="155" customWidth="1"/>
    <col min="5134" max="5134" width="15.85546875" style="155" customWidth="1"/>
    <col min="5135" max="5135" width="4.7109375" style="155" customWidth="1"/>
    <col min="5136" max="5376" width="11.42578125" style="155"/>
    <col min="5377" max="5377" width="3.28515625" style="155" customWidth="1"/>
    <col min="5378" max="5378" width="11.42578125" style="155"/>
    <col min="5379" max="5379" width="25.42578125" style="155" customWidth="1"/>
    <col min="5380" max="5380" width="24.28515625" style="155" customWidth="1"/>
    <col min="5381" max="5388" width="11.42578125" style="155"/>
    <col min="5389" max="5389" width="23.7109375" style="155" customWidth="1"/>
    <col min="5390" max="5390" width="15.85546875" style="155" customWidth="1"/>
    <col min="5391" max="5391" width="4.7109375" style="155" customWidth="1"/>
    <col min="5392" max="5632" width="11.42578125" style="155"/>
    <col min="5633" max="5633" width="3.28515625" style="155" customWidth="1"/>
    <col min="5634" max="5634" width="11.42578125" style="155"/>
    <col min="5635" max="5635" width="25.42578125" style="155" customWidth="1"/>
    <col min="5636" max="5636" width="24.28515625" style="155" customWidth="1"/>
    <col min="5637" max="5644" width="11.42578125" style="155"/>
    <col min="5645" max="5645" width="23.7109375" style="155" customWidth="1"/>
    <col min="5646" max="5646" width="15.85546875" style="155" customWidth="1"/>
    <col min="5647" max="5647" width="4.7109375" style="155" customWidth="1"/>
    <col min="5648" max="5888" width="11.42578125" style="155"/>
    <col min="5889" max="5889" width="3.28515625" style="155" customWidth="1"/>
    <col min="5890" max="5890" width="11.42578125" style="155"/>
    <col min="5891" max="5891" width="25.42578125" style="155" customWidth="1"/>
    <col min="5892" max="5892" width="24.28515625" style="155" customWidth="1"/>
    <col min="5893" max="5900" width="11.42578125" style="155"/>
    <col min="5901" max="5901" width="23.7109375" style="155" customWidth="1"/>
    <col min="5902" max="5902" width="15.85546875" style="155" customWidth="1"/>
    <col min="5903" max="5903" width="4.7109375" style="155" customWidth="1"/>
    <col min="5904" max="6144" width="11.42578125" style="155"/>
    <col min="6145" max="6145" width="3.28515625" style="155" customWidth="1"/>
    <col min="6146" max="6146" width="11.42578125" style="155"/>
    <col min="6147" max="6147" width="25.42578125" style="155" customWidth="1"/>
    <col min="6148" max="6148" width="24.28515625" style="155" customWidth="1"/>
    <col min="6149" max="6156" width="11.42578125" style="155"/>
    <col min="6157" max="6157" width="23.7109375" style="155" customWidth="1"/>
    <col min="6158" max="6158" width="15.85546875" style="155" customWidth="1"/>
    <col min="6159" max="6159" width="4.7109375" style="155" customWidth="1"/>
    <col min="6160" max="6400" width="11.42578125" style="155"/>
    <col min="6401" max="6401" width="3.28515625" style="155" customWidth="1"/>
    <col min="6402" max="6402" width="11.42578125" style="155"/>
    <col min="6403" max="6403" width="25.42578125" style="155" customWidth="1"/>
    <col min="6404" max="6404" width="24.28515625" style="155" customWidth="1"/>
    <col min="6405" max="6412" width="11.42578125" style="155"/>
    <col min="6413" max="6413" width="23.7109375" style="155" customWidth="1"/>
    <col min="6414" max="6414" width="15.85546875" style="155" customWidth="1"/>
    <col min="6415" max="6415" width="4.7109375" style="155" customWidth="1"/>
    <col min="6416" max="6656" width="11.42578125" style="155"/>
    <col min="6657" max="6657" width="3.28515625" style="155" customWidth="1"/>
    <col min="6658" max="6658" width="11.42578125" style="155"/>
    <col min="6659" max="6659" width="25.42578125" style="155" customWidth="1"/>
    <col min="6660" max="6660" width="24.28515625" style="155" customWidth="1"/>
    <col min="6661" max="6668" width="11.42578125" style="155"/>
    <col min="6669" max="6669" width="23.7109375" style="155" customWidth="1"/>
    <col min="6670" max="6670" width="15.85546875" style="155" customWidth="1"/>
    <col min="6671" max="6671" width="4.7109375" style="155" customWidth="1"/>
    <col min="6672" max="6912" width="11.42578125" style="155"/>
    <col min="6913" max="6913" width="3.28515625" style="155" customWidth="1"/>
    <col min="6914" max="6914" width="11.42578125" style="155"/>
    <col min="6915" max="6915" width="25.42578125" style="155" customWidth="1"/>
    <col min="6916" max="6916" width="24.28515625" style="155" customWidth="1"/>
    <col min="6917" max="6924" width="11.42578125" style="155"/>
    <col min="6925" max="6925" width="23.7109375" style="155" customWidth="1"/>
    <col min="6926" max="6926" width="15.85546875" style="155" customWidth="1"/>
    <col min="6927" max="6927" width="4.7109375" style="155" customWidth="1"/>
    <col min="6928" max="7168" width="11.42578125" style="155"/>
    <col min="7169" max="7169" width="3.28515625" style="155" customWidth="1"/>
    <col min="7170" max="7170" width="11.42578125" style="155"/>
    <col min="7171" max="7171" width="25.42578125" style="155" customWidth="1"/>
    <col min="7172" max="7172" width="24.28515625" style="155" customWidth="1"/>
    <col min="7173" max="7180" width="11.42578125" style="155"/>
    <col min="7181" max="7181" width="23.7109375" style="155" customWidth="1"/>
    <col min="7182" max="7182" width="15.85546875" style="155" customWidth="1"/>
    <col min="7183" max="7183" width="4.7109375" style="155" customWidth="1"/>
    <col min="7184" max="7424" width="11.42578125" style="155"/>
    <col min="7425" max="7425" width="3.28515625" style="155" customWidth="1"/>
    <col min="7426" max="7426" width="11.42578125" style="155"/>
    <col min="7427" max="7427" width="25.42578125" style="155" customWidth="1"/>
    <col min="7428" max="7428" width="24.28515625" style="155" customWidth="1"/>
    <col min="7429" max="7436" width="11.42578125" style="155"/>
    <col min="7437" max="7437" width="23.7109375" style="155" customWidth="1"/>
    <col min="7438" max="7438" width="15.85546875" style="155" customWidth="1"/>
    <col min="7439" max="7439" width="4.7109375" style="155" customWidth="1"/>
    <col min="7440" max="7680" width="11.42578125" style="155"/>
    <col min="7681" max="7681" width="3.28515625" style="155" customWidth="1"/>
    <col min="7682" max="7682" width="11.42578125" style="155"/>
    <col min="7683" max="7683" width="25.42578125" style="155" customWidth="1"/>
    <col min="7684" max="7684" width="24.28515625" style="155" customWidth="1"/>
    <col min="7685" max="7692" width="11.42578125" style="155"/>
    <col min="7693" max="7693" width="23.7109375" style="155" customWidth="1"/>
    <col min="7694" max="7694" width="15.85546875" style="155" customWidth="1"/>
    <col min="7695" max="7695" width="4.7109375" style="155" customWidth="1"/>
    <col min="7696" max="7936" width="11.42578125" style="155"/>
    <col min="7937" max="7937" width="3.28515625" style="155" customWidth="1"/>
    <col min="7938" max="7938" width="11.42578125" style="155"/>
    <col min="7939" max="7939" width="25.42578125" style="155" customWidth="1"/>
    <col min="7940" max="7940" width="24.28515625" style="155" customWidth="1"/>
    <col min="7941" max="7948" width="11.42578125" style="155"/>
    <col min="7949" max="7949" width="23.7109375" style="155" customWidth="1"/>
    <col min="7950" max="7950" width="15.85546875" style="155" customWidth="1"/>
    <col min="7951" max="7951" width="4.7109375" style="155" customWidth="1"/>
    <col min="7952" max="8192" width="11.42578125" style="155"/>
    <col min="8193" max="8193" width="3.28515625" style="155" customWidth="1"/>
    <col min="8194" max="8194" width="11.42578125" style="155"/>
    <col min="8195" max="8195" width="25.42578125" style="155" customWidth="1"/>
    <col min="8196" max="8196" width="24.28515625" style="155" customWidth="1"/>
    <col min="8197" max="8204" width="11.42578125" style="155"/>
    <col min="8205" max="8205" width="23.7109375" style="155" customWidth="1"/>
    <col min="8206" max="8206" width="15.85546875" style="155" customWidth="1"/>
    <col min="8207" max="8207" width="4.7109375" style="155" customWidth="1"/>
    <col min="8208" max="8448" width="11.42578125" style="155"/>
    <col min="8449" max="8449" width="3.28515625" style="155" customWidth="1"/>
    <col min="8450" max="8450" width="11.42578125" style="155"/>
    <col min="8451" max="8451" width="25.42578125" style="155" customWidth="1"/>
    <col min="8452" max="8452" width="24.28515625" style="155" customWidth="1"/>
    <col min="8453" max="8460" width="11.42578125" style="155"/>
    <col min="8461" max="8461" width="23.7109375" style="155" customWidth="1"/>
    <col min="8462" max="8462" width="15.85546875" style="155" customWidth="1"/>
    <col min="8463" max="8463" width="4.7109375" style="155" customWidth="1"/>
    <col min="8464" max="8704" width="11.42578125" style="155"/>
    <col min="8705" max="8705" width="3.28515625" style="155" customWidth="1"/>
    <col min="8706" max="8706" width="11.42578125" style="155"/>
    <col min="8707" max="8707" width="25.42578125" style="155" customWidth="1"/>
    <col min="8708" max="8708" width="24.28515625" style="155" customWidth="1"/>
    <col min="8709" max="8716" width="11.42578125" style="155"/>
    <col min="8717" max="8717" width="23.7109375" style="155" customWidth="1"/>
    <col min="8718" max="8718" width="15.85546875" style="155" customWidth="1"/>
    <col min="8719" max="8719" width="4.7109375" style="155" customWidth="1"/>
    <col min="8720" max="8960" width="11.42578125" style="155"/>
    <col min="8961" max="8961" width="3.28515625" style="155" customWidth="1"/>
    <col min="8962" max="8962" width="11.42578125" style="155"/>
    <col min="8963" max="8963" width="25.42578125" style="155" customWidth="1"/>
    <col min="8964" max="8964" width="24.28515625" style="155" customWidth="1"/>
    <col min="8965" max="8972" width="11.42578125" style="155"/>
    <col min="8973" max="8973" width="23.7109375" style="155" customWidth="1"/>
    <col min="8974" max="8974" width="15.85546875" style="155" customWidth="1"/>
    <col min="8975" max="8975" width="4.7109375" style="155" customWidth="1"/>
    <col min="8976" max="9216" width="11.42578125" style="155"/>
    <col min="9217" max="9217" width="3.28515625" style="155" customWidth="1"/>
    <col min="9218" max="9218" width="11.42578125" style="155"/>
    <col min="9219" max="9219" width="25.42578125" style="155" customWidth="1"/>
    <col min="9220" max="9220" width="24.28515625" style="155" customWidth="1"/>
    <col min="9221" max="9228" width="11.42578125" style="155"/>
    <col min="9229" max="9229" width="23.7109375" style="155" customWidth="1"/>
    <col min="9230" max="9230" width="15.85546875" style="155" customWidth="1"/>
    <col min="9231" max="9231" width="4.7109375" style="155" customWidth="1"/>
    <col min="9232" max="9472" width="11.42578125" style="155"/>
    <col min="9473" max="9473" width="3.28515625" style="155" customWidth="1"/>
    <col min="9474" max="9474" width="11.42578125" style="155"/>
    <col min="9475" max="9475" width="25.42578125" style="155" customWidth="1"/>
    <col min="9476" max="9476" width="24.28515625" style="155" customWidth="1"/>
    <col min="9477" max="9484" width="11.42578125" style="155"/>
    <col min="9485" max="9485" width="23.7109375" style="155" customWidth="1"/>
    <col min="9486" max="9486" width="15.85546875" style="155" customWidth="1"/>
    <col min="9487" max="9487" width="4.7109375" style="155" customWidth="1"/>
    <col min="9488" max="9728" width="11.42578125" style="155"/>
    <col min="9729" max="9729" width="3.28515625" style="155" customWidth="1"/>
    <col min="9730" max="9730" width="11.42578125" style="155"/>
    <col min="9731" max="9731" width="25.42578125" style="155" customWidth="1"/>
    <col min="9732" max="9732" width="24.28515625" style="155" customWidth="1"/>
    <col min="9733" max="9740" width="11.42578125" style="155"/>
    <col min="9741" max="9741" width="23.7109375" style="155" customWidth="1"/>
    <col min="9742" max="9742" width="15.85546875" style="155" customWidth="1"/>
    <col min="9743" max="9743" width="4.7109375" style="155" customWidth="1"/>
    <col min="9744" max="9984" width="11.42578125" style="155"/>
    <col min="9985" max="9985" width="3.28515625" style="155" customWidth="1"/>
    <col min="9986" max="9986" width="11.42578125" style="155"/>
    <col min="9987" max="9987" width="25.42578125" style="155" customWidth="1"/>
    <col min="9988" max="9988" width="24.28515625" style="155" customWidth="1"/>
    <col min="9989" max="9996" width="11.42578125" style="155"/>
    <col min="9997" max="9997" width="23.7109375" style="155" customWidth="1"/>
    <col min="9998" max="9998" width="15.85546875" style="155" customWidth="1"/>
    <col min="9999" max="9999" width="4.7109375" style="155" customWidth="1"/>
    <col min="10000" max="10240" width="11.42578125" style="155"/>
    <col min="10241" max="10241" width="3.28515625" style="155" customWidth="1"/>
    <col min="10242" max="10242" width="11.42578125" style="155"/>
    <col min="10243" max="10243" width="25.42578125" style="155" customWidth="1"/>
    <col min="10244" max="10244" width="24.28515625" style="155" customWidth="1"/>
    <col min="10245" max="10252" width="11.42578125" style="155"/>
    <col min="10253" max="10253" width="23.7109375" style="155" customWidth="1"/>
    <col min="10254" max="10254" width="15.85546875" style="155" customWidth="1"/>
    <col min="10255" max="10255" width="4.7109375" style="155" customWidth="1"/>
    <col min="10256" max="10496" width="11.42578125" style="155"/>
    <col min="10497" max="10497" width="3.28515625" style="155" customWidth="1"/>
    <col min="10498" max="10498" width="11.42578125" style="155"/>
    <col min="10499" max="10499" width="25.42578125" style="155" customWidth="1"/>
    <col min="10500" max="10500" width="24.28515625" style="155" customWidth="1"/>
    <col min="10501" max="10508" width="11.42578125" style="155"/>
    <col min="10509" max="10509" width="23.7109375" style="155" customWidth="1"/>
    <col min="10510" max="10510" width="15.85546875" style="155" customWidth="1"/>
    <col min="10511" max="10511" width="4.7109375" style="155" customWidth="1"/>
    <col min="10512" max="10752" width="11.42578125" style="155"/>
    <col min="10753" max="10753" width="3.28515625" style="155" customWidth="1"/>
    <col min="10754" max="10754" width="11.42578125" style="155"/>
    <col min="10755" max="10755" width="25.42578125" style="155" customWidth="1"/>
    <col min="10756" max="10756" width="24.28515625" style="155" customWidth="1"/>
    <col min="10757" max="10764" width="11.42578125" style="155"/>
    <col min="10765" max="10765" width="23.7109375" style="155" customWidth="1"/>
    <col min="10766" max="10766" width="15.85546875" style="155" customWidth="1"/>
    <col min="10767" max="10767" width="4.7109375" style="155" customWidth="1"/>
    <col min="10768" max="11008" width="11.42578125" style="155"/>
    <col min="11009" max="11009" width="3.28515625" style="155" customWidth="1"/>
    <col min="11010" max="11010" width="11.42578125" style="155"/>
    <col min="11011" max="11011" width="25.42578125" style="155" customWidth="1"/>
    <col min="11012" max="11012" width="24.28515625" style="155" customWidth="1"/>
    <col min="11013" max="11020" width="11.42578125" style="155"/>
    <col min="11021" max="11021" width="23.7109375" style="155" customWidth="1"/>
    <col min="11022" max="11022" width="15.85546875" style="155" customWidth="1"/>
    <col min="11023" max="11023" width="4.7109375" style="155" customWidth="1"/>
    <col min="11024" max="11264" width="11.42578125" style="155"/>
    <col min="11265" max="11265" width="3.28515625" style="155" customWidth="1"/>
    <col min="11266" max="11266" width="11.42578125" style="155"/>
    <col min="11267" max="11267" width="25.42578125" style="155" customWidth="1"/>
    <col min="11268" max="11268" width="24.28515625" style="155" customWidth="1"/>
    <col min="11269" max="11276" width="11.42578125" style="155"/>
    <col min="11277" max="11277" width="23.7109375" style="155" customWidth="1"/>
    <col min="11278" max="11278" width="15.85546875" style="155" customWidth="1"/>
    <col min="11279" max="11279" width="4.7109375" style="155" customWidth="1"/>
    <col min="11280" max="11520" width="11.42578125" style="155"/>
    <col min="11521" max="11521" width="3.28515625" style="155" customWidth="1"/>
    <col min="11522" max="11522" width="11.42578125" style="155"/>
    <col min="11523" max="11523" width="25.42578125" style="155" customWidth="1"/>
    <col min="11524" max="11524" width="24.28515625" style="155" customWidth="1"/>
    <col min="11525" max="11532" width="11.42578125" style="155"/>
    <col min="11533" max="11533" width="23.7109375" style="155" customWidth="1"/>
    <col min="11534" max="11534" width="15.85546875" style="155" customWidth="1"/>
    <col min="11535" max="11535" width="4.7109375" style="155" customWidth="1"/>
    <col min="11536" max="11776" width="11.42578125" style="155"/>
    <col min="11777" max="11777" width="3.28515625" style="155" customWidth="1"/>
    <col min="11778" max="11778" width="11.42578125" style="155"/>
    <col min="11779" max="11779" width="25.42578125" style="155" customWidth="1"/>
    <col min="11780" max="11780" width="24.28515625" style="155" customWidth="1"/>
    <col min="11781" max="11788" width="11.42578125" style="155"/>
    <col min="11789" max="11789" width="23.7109375" style="155" customWidth="1"/>
    <col min="11790" max="11790" width="15.85546875" style="155" customWidth="1"/>
    <col min="11791" max="11791" width="4.7109375" style="155" customWidth="1"/>
    <col min="11792" max="12032" width="11.42578125" style="155"/>
    <col min="12033" max="12033" width="3.28515625" style="155" customWidth="1"/>
    <col min="12034" max="12034" width="11.42578125" style="155"/>
    <col min="12035" max="12035" width="25.42578125" style="155" customWidth="1"/>
    <col min="12036" max="12036" width="24.28515625" style="155" customWidth="1"/>
    <col min="12037" max="12044" width="11.42578125" style="155"/>
    <col min="12045" max="12045" width="23.7109375" style="155" customWidth="1"/>
    <col min="12046" max="12046" width="15.85546875" style="155" customWidth="1"/>
    <col min="12047" max="12047" width="4.7109375" style="155" customWidth="1"/>
    <col min="12048" max="12288" width="11.42578125" style="155"/>
    <col min="12289" max="12289" width="3.28515625" style="155" customWidth="1"/>
    <col min="12290" max="12290" width="11.42578125" style="155"/>
    <col min="12291" max="12291" width="25.42578125" style="155" customWidth="1"/>
    <col min="12292" max="12292" width="24.28515625" style="155" customWidth="1"/>
    <col min="12293" max="12300" width="11.42578125" style="155"/>
    <col min="12301" max="12301" width="23.7109375" style="155" customWidth="1"/>
    <col min="12302" max="12302" width="15.85546875" style="155" customWidth="1"/>
    <col min="12303" max="12303" width="4.7109375" style="155" customWidth="1"/>
    <col min="12304" max="12544" width="11.42578125" style="155"/>
    <col min="12545" max="12545" width="3.28515625" style="155" customWidth="1"/>
    <col min="12546" max="12546" width="11.42578125" style="155"/>
    <col min="12547" max="12547" width="25.42578125" style="155" customWidth="1"/>
    <col min="12548" max="12548" width="24.28515625" style="155" customWidth="1"/>
    <col min="12549" max="12556" width="11.42578125" style="155"/>
    <col min="12557" max="12557" width="23.7109375" style="155" customWidth="1"/>
    <col min="12558" max="12558" width="15.85546875" style="155" customWidth="1"/>
    <col min="12559" max="12559" width="4.7109375" style="155" customWidth="1"/>
    <col min="12560" max="12800" width="11.42578125" style="155"/>
    <col min="12801" max="12801" width="3.28515625" style="155" customWidth="1"/>
    <col min="12802" max="12802" width="11.42578125" style="155"/>
    <col min="12803" max="12803" width="25.42578125" style="155" customWidth="1"/>
    <col min="12804" max="12804" width="24.28515625" style="155" customWidth="1"/>
    <col min="12805" max="12812" width="11.42578125" style="155"/>
    <col min="12813" max="12813" width="23.7109375" style="155" customWidth="1"/>
    <col min="12814" max="12814" width="15.85546875" style="155" customWidth="1"/>
    <col min="12815" max="12815" width="4.7109375" style="155" customWidth="1"/>
    <col min="12816" max="13056" width="11.42578125" style="155"/>
    <col min="13057" max="13057" width="3.28515625" style="155" customWidth="1"/>
    <col min="13058" max="13058" width="11.42578125" style="155"/>
    <col min="13059" max="13059" width="25.42578125" style="155" customWidth="1"/>
    <col min="13060" max="13060" width="24.28515625" style="155" customWidth="1"/>
    <col min="13061" max="13068" width="11.42578125" style="155"/>
    <col min="13069" max="13069" width="23.7109375" style="155" customWidth="1"/>
    <col min="13070" max="13070" width="15.85546875" style="155" customWidth="1"/>
    <col min="13071" max="13071" width="4.7109375" style="155" customWidth="1"/>
    <col min="13072" max="13312" width="11.42578125" style="155"/>
    <col min="13313" max="13313" width="3.28515625" style="155" customWidth="1"/>
    <col min="13314" max="13314" width="11.42578125" style="155"/>
    <col min="13315" max="13315" width="25.42578125" style="155" customWidth="1"/>
    <col min="13316" max="13316" width="24.28515625" style="155" customWidth="1"/>
    <col min="13317" max="13324" width="11.42578125" style="155"/>
    <col min="13325" max="13325" width="23.7109375" style="155" customWidth="1"/>
    <col min="13326" max="13326" width="15.85546875" style="155" customWidth="1"/>
    <col min="13327" max="13327" width="4.7109375" style="155" customWidth="1"/>
    <col min="13328" max="13568" width="11.42578125" style="155"/>
    <col min="13569" max="13569" width="3.28515625" style="155" customWidth="1"/>
    <col min="13570" max="13570" width="11.42578125" style="155"/>
    <col min="13571" max="13571" width="25.42578125" style="155" customWidth="1"/>
    <col min="13572" max="13572" width="24.28515625" style="155" customWidth="1"/>
    <col min="13573" max="13580" width="11.42578125" style="155"/>
    <col min="13581" max="13581" width="23.7109375" style="155" customWidth="1"/>
    <col min="13582" max="13582" width="15.85546875" style="155" customWidth="1"/>
    <col min="13583" max="13583" width="4.7109375" style="155" customWidth="1"/>
    <col min="13584" max="13824" width="11.42578125" style="155"/>
    <col min="13825" max="13825" width="3.28515625" style="155" customWidth="1"/>
    <col min="13826" max="13826" width="11.42578125" style="155"/>
    <col min="13827" max="13827" width="25.42578125" style="155" customWidth="1"/>
    <col min="13828" max="13828" width="24.28515625" style="155" customWidth="1"/>
    <col min="13829" max="13836" width="11.42578125" style="155"/>
    <col min="13837" max="13837" width="23.7109375" style="155" customWidth="1"/>
    <col min="13838" max="13838" width="15.85546875" style="155" customWidth="1"/>
    <col min="13839" max="13839" width="4.7109375" style="155" customWidth="1"/>
    <col min="13840" max="14080" width="11.42578125" style="155"/>
    <col min="14081" max="14081" width="3.28515625" style="155" customWidth="1"/>
    <col min="14082" max="14082" width="11.42578125" style="155"/>
    <col min="14083" max="14083" width="25.42578125" style="155" customWidth="1"/>
    <col min="14084" max="14084" width="24.28515625" style="155" customWidth="1"/>
    <col min="14085" max="14092" width="11.42578125" style="155"/>
    <col min="14093" max="14093" width="23.7109375" style="155" customWidth="1"/>
    <col min="14094" max="14094" width="15.85546875" style="155" customWidth="1"/>
    <col min="14095" max="14095" width="4.7109375" style="155" customWidth="1"/>
    <col min="14096" max="14336" width="11.42578125" style="155"/>
    <col min="14337" max="14337" width="3.28515625" style="155" customWidth="1"/>
    <col min="14338" max="14338" width="11.42578125" style="155"/>
    <col min="14339" max="14339" width="25.42578125" style="155" customWidth="1"/>
    <col min="14340" max="14340" width="24.28515625" style="155" customWidth="1"/>
    <col min="14341" max="14348" width="11.42578125" style="155"/>
    <col min="14349" max="14349" width="23.7109375" style="155" customWidth="1"/>
    <col min="14350" max="14350" width="15.85546875" style="155" customWidth="1"/>
    <col min="14351" max="14351" width="4.7109375" style="155" customWidth="1"/>
    <col min="14352" max="14592" width="11.42578125" style="155"/>
    <col min="14593" max="14593" width="3.28515625" style="155" customWidth="1"/>
    <col min="14594" max="14594" width="11.42578125" style="155"/>
    <col min="14595" max="14595" width="25.42578125" style="155" customWidth="1"/>
    <col min="14596" max="14596" width="24.28515625" style="155" customWidth="1"/>
    <col min="14597" max="14604" width="11.42578125" style="155"/>
    <col min="14605" max="14605" width="23.7109375" style="155" customWidth="1"/>
    <col min="14606" max="14606" width="15.85546875" style="155" customWidth="1"/>
    <col min="14607" max="14607" width="4.7109375" style="155" customWidth="1"/>
    <col min="14608" max="14848" width="11.42578125" style="155"/>
    <col min="14849" max="14849" width="3.28515625" style="155" customWidth="1"/>
    <col min="14850" max="14850" width="11.42578125" style="155"/>
    <col min="14851" max="14851" width="25.42578125" style="155" customWidth="1"/>
    <col min="14852" max="14852" width="24.28515625" style="155" customWidth="1"/>
    <col min="14853" max="14860" width="11.42578125" style="155"/>
    <col min="14861" max="14861" width="23.7109375" style="155" customWidth="1"/>
    <col min="14862" max="14862" width="15.85546875" style="155" customWidth="1"/>
    <col min="14863" max="14863" width="4.7109375" style="155" customWidth="1"/>
    <col min="14864" max="15104" width="11.42578125" style="155"/>
    <col min="15105" max="15105" width="3.28515625" style="155" customWidth="1"/>
    <col min="15106" max="15106" width="11.42578125" style="155"/>
    <col min="15107" max="15107" width="25.42578125" style="155" customWidth="1"/>
    <col min="15108" max="15108" width="24.28515625" style="155" customWidth="1"/>
    <col min="15109" max="15116" width="11.42578125" style="155"/>
    <col min="15117" max="15117" width="23.7109375" style="155" customWidth="1"/>
    <col min="15118" max="15118" width="15.85546875" style="155" customWidth="1"/>
    <col min="15119" max="15119" width="4.7109375" style="155" customWidth="1"/>
    <col min="15120" max="15360" width="11.42578125" style="155"/>
    <col min="15361" max="15361" width="3.28515625" style="155" customWidth="1"/>
    <col min="15362" max="15362" width="11.42578125" style="155"/>
    <col min="15363" max="15363" width="25.42578125" style="155" customWidth="1"/>
    <col min="15364" max="15364" width="24.28515625" style="155" customWidth="1"/>
    <col min="15365" max="15372" width="11.42578125" style="155"/>
    <col min="15373" max="15373" width="23.7109375" style="155" customWidth="1"/>
    <col min="15374" max="15374" width="15.85546875" style="155" customWidth="1"/>
    <col min="15375" max="15375" width="4.7109375" style="155" customWidth="1"/>
    <col min="15376" max="15616" width="11.42578125" style="155"/>
    <col min="15617" max="15617" width="3.28515625" style="155" customWidth="1"/>
    <col min="15618" max="15618" width="11.42578125" style="155"/>
    <col min="15619" max="15619" width="25.42578125" style="155" customWidth="1"/>
    <col min="15620" max="15620" width="24.28515625" style="155" customWidth="1"/>
    <col min="15621" max="15628" width="11.42578125" style="155"/>
    <col min="15629" max="15629" width="23.7109375" style="155" customWidth="1"/>
    <col min="15630" max="15630" width="15.85546875" style="155" customWidth="1"/>
    <col min="15631" max="15631" width="4.7109375" style="155" customWidth="1"/>
    <col min="15632" max="15872" width="11.42578125" style="155"/>
    <col min="15873" max="15873" width="3.28515625" style="155" customWidth="1"/>
    <col min="15874" max="15874" width="11.42578125" style="155"/>
    <col min="15875" max="15875" width="25.42578125" style="155" customWidth="1"/>
    <col min="15876" max="15876" width="24.28515625" style="155" customWidth="1"/>
    <col min="15877" max="15884" width="11.42578125" style="155"/>
    <col min="15885" max="15885" width="23.7109375" style="155" customWidth="1"/>
    <col min="15886" max="15886" width="15.85546875" style="155" customWidth="1"/>
    <col min="15887" max="15887" width="4.7109375" style="155" customWidth="1"/>
    <col min="15888" max="16128" width="11.42578125" style="155"/>
    <col min="16129" max="16129" width="3.28515625" style="155" customWidth="1"/>
    <col min="16130" max="16130" width="11.42578125" style="155"/>
    <col min="16131" max="16131" width="25.42578125" style="155" customWidth="1"/>
    <col min="16132" max="16132" width="24.28515625" style="155" customWidth="1"/>
    <col min="16133" max="16140" width="11.42578125" style="155"/>
    <col min="16141" max="16141" width="23.7109375" style="155" customWidth="1"/>
    <col min="16142" max="16142" width="15.85546875" style="155" customWidth="1"/>
    <col min="16143" max="16143" width="4.7109375" style="155" customWidth="1"/>
    <col min="16144" max="16384" width="11.42578125" style="155"/>
  </cols>
  <sheetData>
    <row r="1" spans="1:31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7"/>
      <c r="T1" s="1"/>
      <c r="U1" s="1"/>
      <c r="V1" s="37"/>
      <c r="W1" s="1"/>
    </row>
    <row r="2" spans="1:31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555"/>
      <c r="L2" s="555"/>
      <c r="M2" s="555"/>
      <c r="N2" s="555"/>
      <c r="O2" s="1"/>
      <c r="P2" s="1"/>
      <c r="Q2" s="1"/>
      <c r="R2" s="1"/>
      <c r="S2" s="7"/>
      <c r="T2" s="1"/>
      <c r="U2" s="1"/>
      <c r="V2" s="37"/>
      <c r="W2" s="1"/>
      <c r="X2" s="142"/>
      <c r="Y2" s="142"/>
      <c r="Z2" s="142"/>
      <c r="AA2" s="143"/>
      <c r="AB2" s="143"/>
      <c r="AC2" s="143"/>
      <c r="AD2" s="143"/>
      <c r="AE2" s="143"/>
    </row>
    <row r="3" spans="1:31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555"/>
      <c r="L3" s="555"/>
      <c r="M3" s="555"/>
      <c r="N3" s="555"/>
      <c r="O3" s="1"/>
      <c r="P3" s="1"/>
      <c r="Q3" s="1"/>
      <c r="R3" s="1"/>
      <c r="S3" s="7"/>
      <c r="T3" s="1"/>
      <c r="U3" s="1"/>
      <c r="V3" s="37"/>
      <c r="W3" s="1"/>
      <c r="X3" s="142"/>
      <c r="Y3" s="142"/>
      <c r="Z3" s="142"/>
      <c r="AA3" s="144"/>
      <c r="AB3" s="144"/>
      <c r="AC3" s="144"/>
      <c r="AD3" s="144"/>
      <c r="AE3" s="144"/>
    </row>
    <row r="4" spans="1:31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555"/>
      <c r="L4" s="555"/>
      <c r="M4" s="555"/>
      <c r="N4" s="555"/>
      <c r="O4" s="1"/>
      <c r="P4" s="1"/>
      <c r="Q4" s="1"/>
      <c r="R4" s="1"/>
      <c r="S4" s="7"/>
      <c r="T4" s="1"/>
      <c r="U4" s="1"/>
      <c r="V4" s="37"/>
      <c r="W4" s="1"/>
      <c r="X4" s="145"/>
      <c r="Y4" s="145"/>
      <c r="Z4" s="145"/>
      <c r="AA4" s="144"/>
      <c r="AB4" s="144"/>
      <c r="AC4" s="144"/>
      <c r="AD4" s="144"/>
      <c r="AE4" s="144"/>
    </row>
    <row r="5" spans="1:31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/>
      <c r="T5" s="1"/>
      <c r="U5" s="1"/>
      <c r="V5" s="37"/>
      <c r="W5" s="1"/>
    </row>
    <row r="6" spans="1:31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7"/>
      <c r="T6" s="1"/>
      <c r="U6" s="1"/>
      <c r="V6" s="37"/>
      <c r="W6" s="1"/>
    </row>
    <row r="7" spans="1:31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7"/>
      <c r="T7" s="1"/>
      <c r="U7" s="1"/>
      <c r="V7" s="37"/>
      <c r="W7" s="1"/>
    </row>
    <row r="8" spans="1:31" s="135" customFormat="1" ht="21" customHeight="1" x14ac:dyDescent="0.35">
      <c r="A8" s="103" t="s">
        <v>610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556" t="s">
        <v>611</v>
      </c>
      <c r="N8" s="556"/>
      <c r="O8" s="1"/>
      <c r="P8" s="1"/>
      <c r="Q8" s="87"/>
      <c r="R8" s="87"/>
      <c r="S8" s="87"/>
      <c r="T8" s="87"/>
      <c r="U8" s="87"/>
      <c r="V8" s="87"/>
      <c r="W8" s="1"/>
    </row>
    <row r="9" spans="1:31" s="135" customFormat="1" ht="21" customHeight="1" x14ac:dyDescent="0.35">
      <c r="A9" s="556" t="s">
        <v>148</v>
      </c>
      <c r="B9" s="556"/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146"/>
      <c r="P9" s="9"/>
      <c r="Q9" s="9"/>
      <c r="R9" s="9"/>
      <c r="S9" s="9"/>
      <c r="T9" s="9"/>
      <c r="U9" s="9"/>
      <c r="V9" s="9"/>
      <c r="W9" s="9"/>
    </row>
    <row r="10" spans="1:31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6"/>
      <c r="P10" s="9"/>
      <c r="Q10" s="9"/>
      <c r="R10" s="9"/>
      <c r="S10" s="9"/>
      <c r="T10" s="9"/>
      <c r="U10" s="9"/>
      <c r="V10" s="9"/>
      <c r="W10" s="9"/>
    </row>
    <row r="11" spans="1:31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6"/>
      <c r="P11" s="9"/>
      <c r="Q11" s="9"/>
      <c r="R11" s="9"/>
      <c r="S11" s="9"/>
      <c r="T11" s="9"/>
      <c r="U11" s="9"/>
      <c r="V11" s="9"/>
      <c r="W11" s="9"/>
    </row>
    <row r="12" spans="1:31" s="135" customFormat="1" ht="21" customHeight="1" x14ac:dyDescent="0.35">
      <c r="B12" s="161" t="s">
        <v>198</v>
      </c>
      <c r="C12" s="161" t="s">
        <v>0</v>
      </c>
      <c r="D12" s="575" t="s">
        <v>194</v>
      </c>
      <c r="E12" s="576"/>
      <c r="F12" s="576"/>
      <c r="G12" s="576"/>
      <c r="H12" s="576"/>
      <c r="I12" s="576"/>
      <c r="J12" s="576"/>
      <c r="K12" s="576"/>
      <c r="L12" s="577"/>
      <c r="M12" s="161" t="s">
        <v>214</v>
      </c>
      <c r="N12" s="161" t="s">
        <v>215</v>
      </c>
    </row>
    <row r="13" spans="1:31" s="135" customFormat="1" ht="21" customHeight="1" x14ac:dyDescent="0.35">
      <c r="B13" s="162"/>
      <c r="C13" s="162"/>
      <c r="D13" s="147" t="s">
        <v>67</v>
      </c>
      <c r="E13" s="147" t="s">
        <v>68</v>
      </c>
      <c r="F13" s="147" t="s">
        <v>201</v>
      </c>
      <c r="G13" s="147" t="s">
        <v>202</v>
      </c>
      <c r="H13" s="324" t="s">
        <v>203</v>
      </c>
      <c r="I13" s="327" t="s">
        <v>572</v>
      </c>
      <c r="J13" s="147" t="s">
        <v>573</v>
      </c>
      <c r="K13" s="147" t="s">
        <v>204</v>
      </c>
      <c r="L13" s="147" t="s">
        <v>154</v>
      </c>
      <c r="M13" s="162"/>
      <c r="N13" s="172"/>
      <c r="Q13" s="148"/>
    </row>
    <row r="14" spans="1:31" s="135" customFormat="1" ht="21" customHeight="1" x14ac:dyDescent="0.35">
      <c r="B14" s="156">
        <v>1</v>
      </c>
      <c r="C14" s="157" t="s">
        <v>92</v>
      </c>
      <c r="D14" s="140">
        <v>0</v>
      </c>
      <c r="E14" s="140">
        <v>2</v>
      </c>
      <c r="F14" s="154"/>
      <c r="G14" s="140">
        <v>0</v>
      </c>
      <c r="H14" s="325">
        <v>0</v>
      </c>
      <c r="I14" s="328">
        <v>2</v>
      </c>
      <c r="J14" s="140"/>
      <c r="K14" s="140"/>
      <c r="L14" s="140"/>
      <c r="M14" s="151">
        <f t="shared" ref="M14:M52" si="0">SUM(D14:L14)</f>
        <v>4</v>
      </c>
      <c r="N14" s="140">
        <f t="shared" ref="N14:N52" si="1">COUNT(D14:L14)</f>
        <v>5</v>
      </c>
      <c r="Q14" s="148"/>
    </row>
    <row r="15" spans="1:31" s="135" customFormat="1" ht="21" customHeight="1" x14ac:dyDescent="0.35">
      <c r="B15" s="156">
        <v>2</v>
      </c>
      <c r="C15" s="176" t="s">
        <v>284</v>
      </c>
      <c r="D15" s="164">
        <v>1</v>
      </c>
      <c r="E15" s="154"/>
      <c r="F15" s="140">
        <v>0</v>
      </c>
      <c r="G15" s="140">
        <v>1</v>
      </c>
      <c r="H15" s="325">
        <v>1</v>
      </c>
      <c r="I15" s="328">
        <v>1</v>
      </c>
      <c r="J15" s="140"/>
      <c r="K15" s="140"/>
      <c r="L15" s="140"/>
      <c r="M15" s="151">
        <f t="shared" si="0"/>
        <v>4</v>
      </c>
      <c r="N15" s="140">
        <f t="shared" si="1"/>
        <v>5</v>
      </c>
      <c r="Q15" s="148"/>
    </row>
    <row r="16" spans="1:31" s="135" customFormat="1" ht="21" customHeight="1" x14ac:dyDescent="0.35">
      <c r="B16" s="156">
        <v>3</v>
      </c>
      <c r="C16" s="157" t="s">
        <v>85</v>
      </c>
      <c r="D16" s="174"/>
      <c r="E16" s="140">
        <v>2</v>
      </c>
      <c r="F16" s="140">
        <v>2</v>
      </c>
      <c r="G16" s="140"/>
      <c r="H16" s="325"/>
      <c r="I16" s="328">
        <v>2</v>
      </c>
      <c r="J16" s="140"/>
      <c r="K16" s="140"/>
      <c r="L16" s="140"/>
      <c r="M16" s="151">
        <f t="shared" si="0"/>
        <v>6</v>
      </c>
      <c r="N16" s="140">
        <f t="shared" si="1"/>
        <v>3</v>
      </c>
      <c r="Q16" s="148"/>
    </row>
    <row r="17" spans="2:19" s="135" customFormat="1" ht="21" customHeight="1" x14ac:dyDescent="0.35">
      <c r="B17" s="156">
        <v>4</v>
      </c>
      <c r="C17" s="157" t="s">
        <v>140</v>
      </c>
      <c r="D17" s="164">
        <v>2</v>
      </c>
      <c r="E17" s="140">
        <v>0</v>
      </c>
      <c r="F17" s="140">
        <v>2</v>
      </c>
      <c r="G17" s="140">
        <v>0</v>
      </c>
      <c r="H17" s="325"/>
      <c r="I17" s="328">
        <v>2</v>
      </c>
      <c r="J17" s="140"/>
      <c r="K17" s="140"/>
      <c r="L17" s="140"/>
      <c r="M17" s="151">
        <f t="shared" si="0"/>
        <v>6</v>
      </c>
      <c r="N17" s="140">
        <f t="shared" si="1"/>
        <v>5</v>
      </c>
    </row>
    <row r="18" spans="2:19" s="135" customFormat="1" ht="21" customHeight="1" x14ac:dyDescent="0.35">
      <c r="B18" s="156">
        <v>8</v>
      </c>
      <c r="C18" s="139" t="s">
        <v>126</v>
      </c>
      <c r="D18" s="138">
        <v>1</v>
      </c>
      <c r="E18" s="138">
        <v>3</v>
      </c>
      <c r="F18" s="140">
        <v>1</v>
      </c>
      <c r="G18" s="178"/>
      <c r="H18" s="326">
        <v>0</v>
      </c>
      <c r="I18" s="329">
        <v>2</v>
      </c>
      <c r="J18" s="138"/>
      <c r="K18" s="138"/>
      <c r="L18" s="138"/>
      <c r="M18" s="151">
        <f t="shared" si="0"/>
        <v>7</v>
      </c>
      <c r="N18" s="140">
        <f t="shared" si="1"/>
        <v>5</v>
      </c>
    </row>
    <row r="19" spans="2:19" s="135" customFormat="1" ht="21" customHeight="1" x14ac:dyDescent="0.35">
      <c r="B19" s="156">
        <v>9</v>
      </c>
      <c r="C19" s="157" t="s">
        <v>43</v>
      </c>
      <c r="D19" s="138">
        <v>2</v>
      </c>
      <c r="E19" s="138">
        <v>1</v>
      </c>
      <c r="F19" s="140">
        <v>2</v>
      </c>
      <c r="G19" s="138"/>
      <c r="H19" s="326">
        <v>2</v>
      </c>
      <c r="I19" s="329">
        <v>7</v>
      </c>
      <c r="J19" s="138"/>
      <c r="K19" s="138"/>
      <c r="L19" s="138"/>
      <c r="M19" s="151">
        <f t="shared" si="0"/>
        <v>14</v>
      </c>
      <c r="N19" s="140">
        <f t="shared" si="1"/>
        <v>5</v>
      </c>
    </row>
    <row r="20" spans="2:19" s="135" customFormat="1" ht="21" customHeight="1" x14ac:dyDescent="0.35">
      <c r="B20" s="156">
        <v>10</v>
      </c>
      <c r="C20" s="157" t="s">
        <v>132</v>
      </c>
      <c r="D20" s="179"/>
      <c r="E20" s="138">
        <v>1</v>
      </c>
      <c r="F20" s="140">
        <v>6</v>
      </c>
      <c r="G20" s="138"/>
      <c r="H20" s="326"/>
      <c r="I20" s="329"/>
      <c r="J20" s="138"/>
      <c r="K20" s="138"/>
      <c r="L20" s="138"/>
      <c r="M20" s="151">
        <f t="shared" si="0"/>
        <v>7</v>
      </c>
      <c r="N20" s="140">
        <f t="shared" si="1"/>
        <v>2</v>
      </c>
    </row>
    <row r="21" spans="2:19" s="135" customFormat="1" ht="21" customHeight="1" x14ac:dyDescent="0.35">
      <c r="B21" s="156">
        <v>5</v>
      </c>
      <c r="C21" s="157" t="s">
        <v>297</v>
      </c>
      <c r="D21" s="179"/>
      <c r="E21" s="138">
        <v>2</v>
      </c>
      <c r="F21" s="140">
        <v>2</v>
      </c>
      <c r="G21" s="138"/>
      <c r="H21" s="326">
        <v>1</v>
      </c>
      <c r="I21" s="329">
        <v>3</v>
      </c>
      <c r="J21" s="138"/>
      <c r="K21" s="138"/>
      <c r="L21" s="138"/>
      <c r="M21" s="151">
        <f t="shared" si="0"/>
        <v>8</v>
      </c>
      <c r="N21" s="140">
        <f t="shared" si="1"/>
        <v>4</v>
      </c>
    </row>
    <row r="22" spans="2:19" s="135" customFormat="1" ht="21" customHeight="1" x14ac:dyDescent="0.35">
      <c r="B22" s="156">
        <v>6</v>
      </c>
      <c r="C22" s="157" t="s">
        <v>146</v>
      </c>
      <c r="D22" s="138">
        <v>1</v>
      </c>
      <c r="E22" s="178"/>
      <c r="F22" s="140">
        <v>3</v>
      </c>
      <c r="G22" s="138">
        <v>0</v>
      </c>
      <c r="H22" s="326">
        <v>1</v>
      </c>
      <c r="I22" s="329">
        <v>3</v>
      </c>
      <c r="J22" s="138"/>
      <c r="K22" s="138"/>
      <c r="L22" s="138"/>
      <c r="M22" s="151">
        <f t="shared" si="0"/>
        <v>8</v>
      </c>
      <c r="N22" s="140">
        <f t="shared" si="1"/>
        <v>5</v>
      </c>
    </row>
    <row r="23" spans="2:19" s="135" customFormat="1" ht="21" customHeight="1" x14ac:dyDescent="0.35">
      <c r="B23" s="156">
        <v>11</v>
      </c>
      <c r="C23" s="157" t="s">
        <v>31</v>
      </c>
      <c r="D23" s="177">
        <v>2</v>
      </c>
      <c r="E23" s="138">
        <v>2</v>
      </c>
      <c r="F23" s="140">
        <v>1</v>
      </c>
      <c r="G23" s="138"/>
      <c r="H23" s="326">
        <v>3</v>
      </c>
      <c r="I23" s="329">
        <v>0</v>
      </c>
      <c r="J23" s="138"/>
      <c r="K23" s="138"/>
      <c r="L23" s="138"/>
      <c r="M23" s="151">
        <f t="shared" si="0"/>
        <v>8</v>
      </c>
      <c r="N23" s="140">
        <f t="shared" si="1"/>
        <v>5</v>
      </c>
    </row>
    <row r="24" spans="2:19" s="135" customFormat="1" ht="21" customHeight="1" x14ac:dyDescent="0.35">
      <c r="B24" s="156">
        <v>12</v>
      </c>
      <c r="C24" s="157" t="s">
        <v>94</v>
      </c>
      <c r="D24" s="177">
        <v>2</v>
      </c>
      <c r="E24" s="138">
        <v>1</v>
      </c>
      <c r="F24" s="154"/>
      <c r="G24" s="138">
        <v>4</v>
      </c>
      <c r="H24" s="326">
        <v>2</v>
      </c>
      <c r="I24" s="329"/>
      <c r="J24" s="138"/>
      <c r="K24" s="138"/>
      <c r="L24" s="138"/>
      <c r="M24" s="151">
        <f t="shared" si="0"/>
        <v>9</v>
      </c>
      <c r="N24" s="140">
        <f t="shared" si="1"/>
        <v>4</v>
      </c>
    </row>
    <row r="25" spans="2:19" s="135" customFormat="1" ht="21" customHeight="1" x14ac:dyDescent="0.35">
      <c r="B25" s="156">
        <v>13</v>
      </c>
      <c r="C25" s="157" t="s">
        <v>133</v>
      </c>
      <c r="D25" s="178"/>
      <c r="E25" s="138">
        <v>0</v>
      </c>
      <c r="F25" s="140">
        <v>2</v>
      </c>
      <c r="G25" s="138">
        <v>5</v>
      </c>
      <c r="H25" s="326">
        <v>2</v>
      </c>
      <c r="I25" s="329"/>
      <c r="J25" s="138"/>
      <c r="K25" s="138"/>
      <c r="L25" s="138"/>
      <c r="M25" s="151">
        <f t="shared" si="0"/>
        <v>9</v>
      </c>
      <c r="N25" s="140">
        <f t="shared" si="1"/>
        <v>4</v>
      </c>
    </row>
    <row r="26" spans="2:19" s="135" customFormat="1" ht="21" customHeight="1" x14ac:dyDescent="0.35">
      <c r="B26" s="156">
        <v>16</v>
      </c>
      <c r="C26" s="157" t="s">
        <v>276</v>
      </c>
      <c r="D26" s="154"/>
      <c r="E26" s="140">
        <v>4</v>
      </c>
      <c r="F26" s="140">
        <v>2</v>
      </c>
      <c r="G26" s="140">
        <v>0</v>
      </c>
      <c r="H26" s="325">
        <v>3</v>
      </c>
      <c r="I26" s="328">
        <v>3</v>
      </c>
      <c r="J26" s="140"/>
      <c r="K26" s="140"/>
      <c r="L26" s="140"/>
      <c r="M26" s="151">
        <f t="shared" si="0"/>
        <v>12</v>
      </c>
      <c r="N26" s="140">
        <f t="shared" si="1"/>
        <v>5</v>
      </c>
    </row>
    <row r="27" spans="2:19" s="135" customFormat="1" ht="21" customHeight="1" x14ac:dyDescent="0.35">
      <c r="B27" s="156">
        <v>7</v>
      </c>
      <c r="C27" s="139" t="s">
        <v>139</v>
      </c>
      <c r="D27" s="175"/>
      <c r="E27" s="140">
        <v>0</v>
      </c>
      <c r="F27" s="140">
        <v>5</v>
      </c>
      <c r="G27" s="140">
        <v>2</v>
      </c>
      <c r="H27" s="325"/>
      <c r="I27" s="328">
        <v>3</v>
      </c>
      <c r="J27" s="140"/>
      <c r="K27" s="140"/>
      <c r="L27" s="140"/>
      <c r="M27" s="151">
        <f t="shared" si="0"/>
        <v>10</v>
      </c>
      <c r="N27" s="140">
        <f t="shared" si="1"/>
        <v>4</v>
      </c>
      <c r="S27" s="158"/>
    </row>
    <row r="28" spans="2:19" s="135" customFormat="1" ht="21" customHeight="1" x14ac:dyDescent="0.35">
      <c r="B28" s="156">
        <v>14</v>
      </c>
      <c r="C28" s="139" t="s">
        <v>129</v>
      </c>
      <c r="D28" s="174"/>
      <c r="E28" s="154"/>
      <c r="F28" s="140">
        <v>5</v>
      </c>
      <c r="G28" s="140">
        <v>2</v>
      </c>
      <c r="H28" s="325">
        <v>2</v>
      </c>
      <c r="I28" s="328">
        <v>1</v>
      </c>
      <c r="J28" s="140"/>
      <c r="K28" s="140"/>
      <c r="L28" s="140"/>
      <c r="M28" s="151">
        <f t="shared" si="0"/>
        <v>10</v>
      </c>
      <c r="N28" s="140">
        <f t="shared" si="1"/>
        <v>4</v>
      </c>
      <c r="S28" s="158"/>
    </row>
    <row r="29" spans="2:19" s="135" customFormat="1" ht="21" customHeight="1" x14ac:dyDescent="0.35">
      <c r="B29" s="156">
        <v>15</v>
      </c>
      <c r="C29" s="139" t="s">
        <v>258</v>
      </c>
      <c r="D29" s="154"/>
      <c r="E29" s="140">
        <v>3</v>
      </c>
      <c r="F29" s="140">
        <v>0</v>
      </c>
      <c r="G29" s="140">
        <v>3</v>
      </c>
      <c r="H29" s="325">
        <v>3</v>
      </c>
      <c r="I29" s="328">
        <v>1</v>
      </c>
      <c r="J29" s="140"/>
      <c r="K29" s="140"/>
      <c r="L29" s="140"/>
      <c r="M29" s="151">
        <f t="shared" si="0"/>
        <v>10</v>
      </c>
      <c r="N29" s="140">
        <f t="shared" si="1"/>
        <v>5</v>
      </c>
      <c r="S29" s="158"/>
    </row>
    <row r="30" spans="2:19" s="135" customFormat="1" ht="21" customHeight="1" x14ac:dyDescent="0.35">
      <c r="B30" s="156">
        <v>17</v>
      </c>
      <c r="C30" s="139" t="s">
        <v>285</v>
      </c>
      <c r="D30" s="164">
        <v>2</v>
      </c>
      <c r="E30" s="154"/>
      <c r="F30" s="140">
        <v>0</v>
      </c>
      <c r="G30" s="140">
        <v>5</v>
      </c>
      <c r="H30" s="325">
        <v>3</v>
      </c>
      <c r="I30" s="328"/>
      <c r="J30" s="140"/>
      <c r="K30" s="140"/>
      <c r="L30" s="140"/>
      <c r="M30" s="151">
        <f t="shared" si="0"/>
        <v>10</v>
      </c>
      <c r="N30" s="140">
        <f t="shared" si="1"/>
        <v>4</v>
      </c>
      <c r="S30" s="158"/>
    </row>
    <row r="31" spans="2:19" s="135" customFormat="1" ht="21" customHeight="1" x14ac:dyDescent="0.35">
      <c r="B31" s="156">
        <v>19</v>
      </c>
      <c r="C31" s="139" t="s">
        <v>125</v>
      </c>
      <c r="D31" s="140">
        <v>3</v>
      </c>
      <c r="E31" s="140">
        <v>6</v>
      </c>
      <c r="F31" s="154"/>
      <c r="G31" s="140"/>
      <c r="H31" s="325">
        <v>2</v>
      </c>
      <c r="I31" s="328">
        <v>3</v>
      </c>
      <c r="J31" s="140"/>
      <c r="K31" s="140"/>
      <c r="L31" s="140"/>
      <c r="M31" s="151">
        <f t="shared" si="0"/>
        <v>14</v>
      </c>
      <c r="N31" s="140">
        <f t="shared" si="1"/>
        <v>4</v>
      </c>
      <c r="S31" s="158"/>
    </row>
    <row r="32" spans="2:19" s="135" customFormat="1" ht="21" customHeight="1" x14ac:dyDescent="0.35">
      <c r="B32" s="156">
        <v>20</v>
      </c>
      <c r="C32" s="137" t="s">
        <v>27</v>
      </c>
      <c r="D32" s="174"/>
      <c r="E32" s="140">
        <v>4</v>
      </c>
      <c r="F32" s="154"/>
      <c r="G32" s="140">
        <v>3</v>
      </c>
      <c r="H32" s="325">
        <v>4</v>
      </c>
      <c r="I32" s="328"/>
      <c r="J32" s="140"/>
      <c r="K32" s="140"/>
      <c r="L32" s="140"/>
      <c r="M32" s="151">
        <f t="shared" si="0"/>
        <v>11</v>
      </c>
      <c r="N32" s="140">
        <f t="shared" si="1"/>
        <v>3</v>
      </c>
      <c r="S32" s="158"/>
    </row>
    <row r="33" spans="2:19" s="135" customFormat="1" ht="21" customHeight="1" x14ac:dyDescent="0.35">
      <c r="B33" s="156">
        <v>21</v>
      </c>
      <c r="C33" s="139" t="s">
        <v>274</v>
      </c>
      <c r="D33" s="180"/>
      <c r="E33" s="140">
        <v>4</v>
      </c>
      <c r="F33" s="140">
        <v>3</v>
      </c>
      <c r="G33" s="140"/>
      <c r="H33" s="325">
        <v>4</v>
      </c>
      <c r="I33" s="328"/>
      <c r="J33" s="140"/>
      <c r="K33" s="140"/>
      <c r="L33" s="140"/>
      <c r="M33" s="151">
        <f t="shared" si="0"/>
        <v>11</v>
      </c>
      <c r="N33" s="140">
        <f t="shared" si="1"/>
        <v>3</v>
      </c>
      <c r="S33" s="158"/>
    </row>
    <row r="34" spans="2:19" s="135" customFormat="1" ht="21" customHeight="1" x14ac:dyDescent="0.35">
      <c r="B34" s="156">
        <v>22</v>
      </c>
      <c r="C34" s="139" t="s">
        <v>86</v>
      </c>
      <c r="D34" s="164">
        <v>2</v>
      </c>
      <c r="E34" s="140">
        <v>3</v>
      </c>
      <c r="F34" s="140">
        <v>3</v>
      </c>
      <c r="G34" s="140">
        <v>3</v>
      </c>
      <c r="H34" s="325"/>
      <c r="I34" s="328"/>
      <c r="J34" s="140"/>
      <c r="K34" s="140"/>
      <c r="L34" s="140"/>
      <c r="M34" s="151">
        <f t="shared" si="0"/>
        <v>11</v>
      </c>
      <c r="N34" s="140">
        <f t="shared" si="1"/>
        <v>4</v>
      </c>
      <c r="S34" s="158"/>
    </row>
    <row r="35" spans="2:19" s="135" customFormat="1" ht="21" customHeight="1" x14ac:dyDescent="0.35">
      <c r="B35" s="156">
        <v>23</v>
      </c>
      <c r="C35" s="139" t="s">
        <v>79</v>
      </c>
      <c r="D35" s="140">
        <v>3</v>
      </c>
      <c r="E35" s="140">
        <v>4</v>
      </c>
      <c r="F35" s="140">
        <v>3</v>
      </c>
      <c r="G35" s="140">
        <v>1</v>
      </c>
      <c r="H35" s="325"/>
      <c r="I35" s="328">
        <v>0</v>
      </c>
      <c r="J35" s="140"/>
      <c r="K35" s="140"/>
      <c r="L35" s="140"/>
      <c r="M35" s="151">
        <f t="shared" si="0"/>
        <v>11</v>
      </c>
      <c r="N35" s="140">
        <f t="shared" si="1"/>
        <v>5</v>
      </c>
      <c r="S35" s="158"/>
    </row>
    <row r="36" spans="2:19" s="135" customFormat="1" ht="21" customHeight="1" x14ac:dyDescent="0.35">
      <c r="B36" s="156">
        <v>24</v>
      </c>
      <c r="C36" s="139" t="s">
        <v>84</v>
      </c>
      <c r="D36" s="175"/>
      <c r="E36" s="140">
        <v>1</v>
      </c>
      <c r="F36" s="140">
        <v>5</v>
      </c>
      <c r="G36" s="140">
        <v>6</v>
      </c>
      <c r="H36" s="325"/>
      <c r="I36" s="328"/>
      <c r="J36" s="140"/>
      <c r="K36" s="140"/>
      <c r="L36" s="140"/>
      <c r="M36" s="151">
        <f t="shared" si="0"/>
        <v>12</v>
      </c>
      <c r="N36" s="140">
        <f t="shared" si="1"/>
        <v>3</v>
      </c>
      <c r="S36" s="158"/>
    </row>
    <row r="37" spans="2:19" s="135" customFormat="1" ht="21" customHeight="1" x14ac:dyDescent="0.35">
      <c r="B37" s="156">
        <v>18</v>
      </c>
      <c r="C37" s="139" t="s">
        <v>87</v>
      </c>
      <c r="D37" s="174"/>
      <c r="E37" s="140">
        <v>4</v>
      </c>
      <c r="F37" s="140">
        <v>6</v>
      </c>
      <c r="G37" s="140">
        <v>3</v>
      </c>
      <c r="H37" s="325"/>
      <c r="I37" s="328"/>
      <c r="J37" s="140"/>
      <c r="K37" s="140"/>
      <c r="L37" s="140"/>
      <c r="M37" s="151">
        <f t="shared" si="0"/>
        <v>13</v>
      </c>
      <c r="N37" s="140">
        <f t="shared" si="1"/>
        <v>3</v>
      </c>
      <c r="S37" s="158"/>
    </row>
    <row r="38" spans="2:19" s="135" customFormat="1" ht="21" customHeight="1" x14ac:dyDescent="0.35">
      <c r="B38" s="156">
        <v>25</v>
      </c>
      <c r="C38" s="157" t="s">
        <v>32</v>
      </c>
      <c r="D38" s="140">
        <v>7</v>
      </c>
      <c r="E38" s="140">
        <v>2</v>
      </c>
      <c r="F38" s="140">
        <v>2</v>
      </c>
      <c r="G38" s="140">
        <v>3</v>
      </c>
      <c r="H38" s="325"/>
      <c r="I38" s="328"/>
      <c r="J38" s="140"/>
      <c r="K38" s="140"/>
      <c r="L38" s="140"/>
      <c r="M38" s="151">
        <f t="shared" si="0"/>
        <v>14</v>
      </c>
      <c r="N38" s="140">
        <f t="shared" si="1"/>
        <v>4</v>
      </c>
      <c r="S38" s="158"/>
    </row>
    <row r="39" spans="2:19" s="135" customFormat="1" ht="21" customHeight="1" x14ac:dyDescent="0.35">
      <c r="B39" s="156">
        <v>26</v>
      </c>
      <c r="C39" s="157" t="s">
        <v>128</v>
      </c>
      <c r="D39" s="154"/>
      <c r="E39" s="140">
        <v>6</v>
      </c>
      <c r="F39" s="140">
        <v>3</v>
      </c>
      <c r="G39" s="140">
        <v>3</v>
      </c>
      <c r="H39" s="325">
        <v>3</v>
      </c>
      <c r="I39" s="328"/>
      <c r="J39" s="140"/>
      <c r="K39" s="140"/>
      <c r="L39" s="140"/>
      <c r="M39" s="151">
        <f t="shared" si="0"/>
        <v>15</v>
      </c>
      <c r="N39" s="140">
        <f t="shared" si="1"/>
        <v>4</v>
      </c>
      <c r="S39" s="158"/>
    </row>
    <row r="40" spans="2:19" s="135" customFormat="1" ht="21" customHeight="1" x14ac:dyDescent="0.35">
      <c r="B40" s="156">
        <v>28</v>
      </c>
      <c r="C40" s="157" t="s">
        <v>278</v>
      </c>
      <c r="D40" s="164">
        <v>2</v>
      </c>
      <c r="E40" s="154"/>
      <c r="F40" s="140">
        <v>5</v>
      </c>
      <c r="G40" s="140">
        <v>8</v>
      </c>
      <c r="H40" s="325">
        <v>0</v>
      </c>
      <c r="I40" s="328"/>
      <c r="J40" s="140"/>
      <c r="K40" s="140"/>
      <c r="L40" s="140"/>
      <c r="M40" s="151">
        <f t="shared" si="0"/>
        <v>15</v>
      </c>
      <c r="N40" s="140">
        <f t="shared" si="1"/>
        <v>4</v>
      </c>
      <c r="S40" s="158"/>
    </row>
    <row r="41" spans="2:19" s="135" customFormat="1" ht="21" customHeight="1" x14ac:dyDescent="0.35">
      <c r="B41" s="156">
        <v>29</v>
      </c>
      <c r="C41" s="139" t="s">
        <v>217</v>
      </c>
      <c r="D41" s="140">
        <v>3</v>
      </c>
      <c r="E41" s="140">
        <v>4</v>
      </c>
      <c r="F41" s="154"/>
      <c r="G41" s="140">
        <v>8</v>
      </c>
      <c r="H41" s="325"/>
      <c r="I41" s="328"/>
      <c r="J41" s="140"/>
      <c r="K41" s="140"/>
      <c r="L41" s="140"/>
      <c r="M41" s="151">
        <f t="shared" si="0"/>
        <v>15</v>
      </c>
      <c r="N41" s="140">
        <f t="shared" si="1"/>
        <v>3</v>
      </c>
      <c r="S41" s="158"/>
    </row>
    <row r="42" spans="2:19" s="135" customFormat="1" ht="21" customHeight="1" x14ac:dyDescent="0.35">
      <c r="B42" s="156">
        <v>27</v>
      </c>
      <c r="C42" s="139" t="s">
        <v>137</v>
      </c>
      <c r="D42" s="154"/>
      <c r="E42" s="140">
        <v>6</v>
      </c>
      <c r="F42" s="140">
        <v>6</v>
      </c>
      <c r="G42" s="140">
        <v>3</v>
      </c>
      <c r="H42" s="325">
        <v>0</v>
      </c>
      <c r="I42" s="328">
        <v>1</v>
      </c>
      <c r="J42" s="140"/>
      <c r="K42" s="140"/>
      <c r="L42" s="140"/>
      <c r="M42" s="151">
        <f t="shared" si="0"/>
        <v>16</v>
      </c>
      <c r="N42" s="140">
        <f t="shared" si="1"/>
        <v>5</v>
      </c>
      <c r="S42" s="158"/>
    </row>
    <row r="43" spans="2:19" s="135" customFormat="1" ht="21" customHeight="1" x14ac:dyDescent="0.35">
      <c r="B43" s="156">
        <v>30</v>
      </c>
      <c r="C43" s="139" t="s">
        <v>80</v>
      </c>
      <c r="D43" s="164">
        <v>7</v>
      </c>
      <c r="E43" s="140">
        <v>4</v>
      </c>
      <c r="F43" s="140">
        <v>3</v>
      </c>
      <c r="G43" s="140"/>
      <c r="H43" s="325">
        <v>3</v>
      </c>
      <c r="I43" s="328"/>
      <c r="J43" s="140"/>
      <c r="K43" s="140"/>
      <c r="L43" s="140"/>
      <c r="M43" s="151">
        <f t="shared" si="0"/>
        <v>17</v>
      </c>
      <c r="N43" s="140">
        <f t="shared" si="1"/>
        <v>4</v>
      </c>
      <c r="S43" s="158"/>
    </row>
    <row r="44" spans="2:19" s="135" customFormat="1" ht="21" customHeight="1" x14ac:dyDescent="0.35">
      <c r="B44" s="156">
        <v>31</v>
      </c>
      <c r="C44" s="139" t="s">
        <v>147</v>
      </c>
      <c r="D44" s="140">
        <v>2</v>
      </c>
      <c r="E44" s="140">
        <v>1</v>
      </c>
      <c r="F44" s="140">
        <v>10</v>
      </c>
      <c r="G44" s="140"/>
      <c r="H44" s="325">
        <v>4</v>
      </c>
      <c r="I44" s="328"/>
      <c r="J44" s="140"/>
      <c r="K44" s="140"/>
      <c r="L44" s="140"/>
      <c r="M44" s="151">
        <f t="shared" si="0"/>
        <v>17</v>
      </c>
      <c r="N44" s="140">
        <f t="shared" si="1"/>
        <v>4</v>
      </c>
      <c r="S44" s="158"/>
    </row>
    <row r="45" spans="2:19" s="135" customFormat="1" ht="21" customHeight="1" x14ac:dyDescent="0.35">
      <c r="B45" s="156">
        <v>32</v>
      </c>
      <c r="C45" s="139" t="s">
        <v>225</v>
      </c>
      <c r="D45" s="140">
        <v>8</v>
      </c>
      <c r="E45" s="154"/>
      <c r="F45" s="140">
        <v>3</v>
      </c>
      <c r="G45" s="140">
        <v>1</v>
      </c>
      <c r="H45" s="325">
        <v>7</v>
      </c>
      <c r="I45" s="328"/>
      <c r="J45" s="140"/>
      <c r="K45" s="140"/>
      <c r="L45" s="140"/>
      <c r="M45" s="151">
        <f t="shared" si="0"/>
        <v>19</v>
      </c>
      <c r="N45" s="140">
        <f t="shared" si="1"/>
        <v>4</v>
      </c>
      <c r="S45" s="158"/>
    </row>
    <row r="46" spans="2:19" s="135" customFormat="1" ht="21" customHeight="1" x14ac:dyDescent="0.35">
      <c r="B46" s="156">
        <v>33</v>
      </c>
      <c r="C46" s="139" t="s">
        <v>20</v>
      </c>
      <c r="D46" s="154"/>
      <c r="E46" s="140">
        <v>4</v>
      </c>
      <c r="F46" s="140">
        <v>9</v>
      </c>
      <c r="G46" s="140">
        <v>2</v>
      </c>
      <c r="H46" s="325">
        <v>4</v>
      </c>
      <c r="I46" s="328"/>
      <c r="J46" s="140"/>
      <c r="K46" s="140"/>
      <c r="L46" s="140"/>
      <c r="M46" s="151">
        <f t="shared" si="0"/>
        <v>19</v>
      </c>
      <c r="N46" s="140">
        <f t="shared" si="1"/>
        <v>4</v>
      </c>
      <c r="S46" s="158"/>
    </row>
    <row r="47" spans="2:19" s="135" customFormat="1" ht="21" customHeight="1" x14ac:dyDescent="0.35">
      <c r="B47" s="156">
        <v>34</v>
      </c>
      <c r="C47" s="139" t="s">
        <v>143</v>
      </c>
      <c r="D47" s="164">
        <v>10</v>
      </c>
      <c r="E47" s="154"/>
      <c r="F47" s="140">
        <v>3</v>
      </c>
      <c r="G47" s="140">
        <v>3</v>
      </c>
      <c r="H47" s="325">
        <v>3</v>
      </c>
      <c r="I47" s="328"/>
      <c r="J47" s="140"/>
      <c r="K47" s="140"/>
      <c r="L47" s="140"/>
      <c r="M47" s="151">
        <f t="shared" si="0"/>
        <v>19</v>
      </c>
      <c r="N47" s="140">
        <f t="shared" si="1"/>
        <v>4</v>
      </c>
      <c r="S47" s="158"/>
    </row>
    <row r="48" spans="2:19" s="135" customFormat="1" ht="21" customHeight="1" x14ac:dyDescent="0.35">
      <c r="B48" s="156">
        <v>35</v>
      </c>
      <c r="C48" s="139" t="s">
        <v>138</v>
      </c>
      <c r="D48" s="140">
        <v>1</v>
      </c>
      <c r="E48" s="140">
        <v>7</v>
      </c>
      <c r="F48" s="154"/>
      <c r="G48" s="140">
        <v>7</v>
      </c>
      <c r="H48" s="325">
        <v>5</v>
      </c>
      <c r="I48" s="328"/>
      <c r="J48" s="140"/>
      <c r="K48" s="140"/>
      <c r="L48" s="140"/>
      <c r="M48" s="151">
        <f t="shared" si="0"/>
        <v>20</v>
      </c>
      <c r="N48" s="140">
        <f t="shared" si="1"/>
        <v>4</v>
      </c>
      <c r="S48" s="158"/>
    </row>
    <row r="49" spans="2:19" s="135" customFormat="1" ht="21" customHeight="1" x14ac:dyDescent="0.35">
      <c r="B49" s="156">
        <v>36</v>
      </c>
      <c r="C49" s="139" t="s">
        <v>298</v>
      </c>
      <c r="D49" s="140">
        <v>5</v>
      </c>
      <c r="E49" s="140">
        <v>4</v>
      </c>
      <c r="F49" s="140">
        <v>11</v>
      </c>
      <c r="G49" s="140">
        <v>3</v>
      </c>
      <c r="H49" s="325"/>
      <c r="I49" s="328"/>
      <c r="J49" s="140"/>
      <c r="K49" s="140"/>
      <c r="L49" s="140"/>
      <c r="M49" s="151">
        <f t="shared" si="0"/>
        <v>23</v>
      </c>
      <c r="N49" s="140">
        <f t="shared" si="1"/>
        <v>4</v>
      </c>
      <c r="S49" s="158"/>
    </row>
    <row r="50" spans="2:19" s="135" customFormat="1" ht="21" customHeight="1" x14ac:dyDescent="0.35">
      <c r="B50" s="156">
        <v>37</v>
      </c>
      <c r="C50" s="139" t="s">
        <v>216</v>
      </c>
      <c r="D50" s="140">
        <v>2</v>
      </c>
      <c r="E50" s="140">
        <v>7</v>
      </c>
      <c r="F50" s="140">
        <v>8</v>
      </c>
      <c r="G50" s="140">
        <v>7</v>
      </c>
      <c r="H50" s="325"/>
      <c r="I50" s="328"/>
      <c r="J50" s="140"/>
      <c r="K50" s="140"/>
      <c r="L50" s="140"/>
      <c r="M50" s="151">
        <f t="shared" si="0"/>
        <v>24</v>
      </c>
      <c r="N50" s="140">
        <f t="shared" si="1"/>
        <v>4</v>
      </c>
      <c r="S50" s="158"/>
    </row>
    <row r="51" spans="2:19" s="135" customFormat="1" ht="21" customHeight="1" x14ac:dyDescent="0.35">
      <c r="B51" s="156">
        <v>38</v>
      </c>
      <c r="C51" s="139" t="s">
        <v>82</v>
      </c>
      <c r="D51" s="164">
        <v>6</v>
      </c>
      <c r="E51" s="140">
        <v>4</v>
      </c>
      <c r="F51" s="154"/>
      <c r="G51" s="140">
        <v>13</v>
      </c>
      <c r="H51" s="325">
        <v>3</v>
      </c>
      <c r="I51" s="328"/>
      <c r="J51" s="140"/>
      <c r="K51" s="140"/>
      <c r="L51" s="140"/>
      <c r="M51" s="151">
        <f t="shared" si="0"/>
        <v>26</v>
      </c>
      <c r="N51" s="140">
        <f t="shared" si="1"/>
        <v>4</v>
      </c>
      <c r="S51" s="158"/>
    </row>
    <row r="52" spans="2:19" s="135" customFormat="1" ht="21" customHeight="1" x14ac:dyDescent="0.35">
      <c r="B52" s="156">
        <v>39</v>
      </c>
      <c r="C52" s="139" t="s">
        <v>213</v>
      </c>
      <c r="D52" s="164">
        <v>8</v>
      </c>
      <c r="E52" s="140">
        <v>8</v>
      </c>
      <c r="F52" s="140">
        <v>1</v>
      </c>
      <c r="G52" s="140">
        <v>11</v>
      </c>
      <c r="H52" s="325"/>
      <c r="I52" s="328"/>
      <c r="J52" s="140"/>
      <c r="K52" s="140"/>
      <c r="L52" s="140"/>
      <c r="M52" s="151">
        <f t="shared" si="0"/>
        <v>28</v>
      </c>
      <c r="N52" s="140">
        <f t="shared" si="1"/>
        <v>4</v>
      </c>
      <c r="S52" s="158"/>
    </row>
    <row r="53" spans="2:19" ht="18.75" x14ac:dyDescent="0.2">
      <c r="B53" s="156"/>
    </row>
  </sheetData>
  <sheetProtection algorithmName="SHA-512" hashValue="F1EWTZwQGcLFCZ/HExX5XJn51Ot85prMHnVTU8UrmzpRzmM/4qg4jtrOpDEweHvxTzV8aueC6hEqJj6UqQj+vQ==" saltValue="4w48kYOE5/qeP+VwnC+4gA==" spinCount="100000" sheet="1" objects="1" scenarios="1"/>
  <mergeCells count="6">
    <mergeCell ref="D12:L12"/>
    <mergeCell ref="K2:N2"/>
    <mergeCell ref="K3:N3"/>
    <mergeCell ref="K4:N4"/>
    <mergeCell ref="M8:N8"/>
    <mergeCell ref="A9:N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4:O47"/>
  <sheetViews>
    <sheetView topLeftCell="C1" workbookViewId="0">
      <selection activeCell="F60" sqref="F60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590" t="s">
        <v>117</v>
      </c>
      <c r="F4" s="590"/>
      <c r="G4" s="590"/>
      <c r="H4" s="590"/>
      <c r="I4" s="590"/>
      <c r="J4" s="590"/>
      <c r="K4" s="590"/>
      <c r="L4" s="590"/>
      <c r="M4" s="590"/>
      <c r="N4" s="590"/>
      <c r="O4" s="590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591" t="s">
        <v>10</v>
      </c>
      <c r="F6" s="592"/>
      <c r="H6" s="593" t="s">
        <v>11</v>
      </c>
      <c r="I6" s="594"/>
      <c r="K6" s="591" t="s">
        <v>12</v>
      </c>
      <c r="L6" s="592"/>
      <c r="N6" s="593" t="s">
        <v>118</v>
      </c>
      <c r="O6" s="594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589"/>
      <c r="F12" s="589"/>
      <c r="H12" s="589"/>
      <c r="I12" s="589"/>
      <c r="K12" s="589"/>
      <c r="L12" s="589"/>
      <c r="N12" s="589"/>
      <c r="O12" s="589"/>
    </row>
    <row r="13" spans="1:15" x14ac:dyDescent="0.25">
      <c r="B13" s="107">
        <v>5</v>
      </c>
      <c r="C13" s="11" t="s">
        <v>43</v>
      </c>
      <c r="E13" s="591" t="s">
        <v>119</v>
      </c>
      <c r="F13" s="592"/>
      <c r="H13" s="593" t="s">
        <v>120</v>
      </c>
      <c r="I13" s="594"/>
      <c r="K13" s="591" t="s">
        <v>121</v>
      </c>
      <c r="L13" s="592"/>
      <c r="N13" s="593" t="s">
        <v>122</v>
      </c>
      <c r="O13" s="594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589"/>
      <c r="F20" s="589"/>
      <c r="H20" s="589"/>
      <c r="I20" s="589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X39"/>
  <sheetViews>
    <sheetView topLeftCell="A4" zoomScale="60" zoomScaleNormal="60" workbookViewId="0">
      <selection activeCell="F60" sqref="F60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599" t="s">
        <v>149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1"/>
    </row>
    <row r="2" spans="2:24" x14ac:dyDescent="0.25">
      <c r="B2" s="602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4"/>
    </row>
    <row r="3" spans="2:24" x14ac:dyDescent="0.25">
      <c r="B3" s="602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4"/>
    </row>
    <row r="4" spans="2:24" x14ac:dyDescent="0.25">
      <c r="B4" s="602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4"/>
    </row>
    <row r="5" spans="2:24" x14ac:dyDescent="0.25">
      <c r="B5" s="602"/>
      <c r="C5" s="603"/>
      <c r="D5" s="603"/>
      <c r="E5" s="603"/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603"/>
      <c r="W5" s="603"/>
      <c r="X5" s="604"/>
    </row>
    <row r="6" spans="2:24" x14ac:dyDescent="0.25">
      <c r="B6" s="602"/>
      <c r="C6" s="603"/>
      <c r="D6" s="603"/>
      <c r="E6" s="603"/>
      <c r="F6" s="603"/>
      <c r="G6" s="603"/>
      <c r="H6" s="603"/>
      <c r="I6" s="603"/>
      <c r="J6" s="603"/>
      <c r="K6" s="603"/>
      <c r="L6" s="603"/>
      <c r="M6" s="603"/>
      <c r="N6" s="603"/>
      <c r="O6" s="603"/>
      <c r="P6" s="603"/>
      <c r="Q6" s="603"/>
      <c r="R6" s="603"/>
      <c r="S6" s="603"/>
      <c r="T6" s="603"/>
      <c r="U6" s="603"/>
      <c r="V6" s="603"/>
      <c r="W6" s="603"/>
      <c r="X6" s="604"/>
    </row>
    <row r="7" spans="2:24" x14ac:dyDescent="0.25">
      <c r="B7" s="602"/>
      <c r="C7" s="603"/>
      <c r="D7" s="603"/>
      <c r="E7" s="603"/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03"/>
      <c r="R7" s="603"/>
      <c r="S7" s="603"/>
      <c r="T7" s="603"/>
      <c r="U7" s="603"/>
      <c r="V7" s="603"/>
      <c r="W7" s="603"/>
      <c r="X7" s="604"/>
    </row>
    <row r="8" spans="2:24" x14ac:dyDescent="0.25">
      <c r="B8" s="602"/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3"/>
      <c r="X8" s="604"/>
    </row>
    <row r="9" spans="2:24" x14ac:dyDescent="0.25">
      <c r="B9" s="602"/>
      <c r="C9" s="603"/>
      <c r="D9" s="603"/>
      <c r="E9" s="603"/>
      <c r="F9" s="603"/>
      <c r="G9" s="603"/>
      <c r="H9" s="603"/>
      <c r="I9" s="603"/>
      <c r="J9" s="603"/>
      <c r="K9" s="603"/>
      <c r="L9" s="603"/>
      <c r="M9" s="603"/>
      <c r="N9" s="603"/>
      <c r="O9" s="603"/>
      <c r="P9" s="603"/>
      <c r="Q9" s="603"/>
      <c r="R9" s="603"/>
      <c r="S9" s="603"/>
      <c r="T9" s="603"/>
      <c r="U9" s="603"/>
      <c r="V9" s="603"/>
      <c r="W9" s="603"/>
      <c r="X9" s="604"/>
    </row>
    <row r="10" spans="2:24" ht="15.75" thickBot="1" x14ac:dyDescent="0.3">
      <c r="B10" s="605"/>
      <c r="C10" s="606"/>
      <c r="D10" s="606"/>
      <c r="E10" s="606"/>
      <c r="F10" s="606"/>
      <c r="G10" s="606"/>
      <c r="H10" s="606"/>
      <c r="I10" s="606"/>
      <c r="J10" s="606"/>
      <c r="K10" s="606"/>
      <c r="L10" s="606"/>
      <c r="M10" s="606"/>
      <c r="N10" s="606"/>
      <c r="O10" s="606"/>
      <c r="P10" s="606"/>
      <c r="Q10" s="606"/>
      <c r="R10" s="606"/>
      <c r="S10" s="606"/>
      <c r="T10" s="606"/>
      <c r="U10" s="606"/>
      <c r="V10" s="606"/>
      <c r="W10" s="606"/>
      <c r="X10" s="607"/>
    </row>
    <row r="11" spans="2:24" ht="21.75" thickBot="1" x14ac:dyDescent="0.4">
      <c r="B11" s="608" t="s">
        <v>150</v>
      </c>
      <c r="C11" s="609"/>
      <c r="E11" s="114" t="s">
        <v>151</v>
      </c>
      <c r="F11" s="115"/>
      <c r="G11" s="114" t="s">
        <v>152</v>
      </c>
      <c r="J11" s="114" t="s">
        <v>153</v>
      </c>
      <c r="M11" s="610" t="s">
        <v>154</v>
      </c>
      <c r="N11" s="611"/>
      <c r="O11" s="611"/>
      <c r="P11" s="612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597" t="s">
        <v>175</v>
      </c>
      <c r="H15" s="124"/>
      <c r="U15" s="125"/>
      <c r="V15" s="597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598"/>
      <c r="H16" s="123"/>
      <c r="T16" s="118"/>
      <c r="U16" s="121"/>
      <c r="V16" s="598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597" t="s">
        <v>175</v>
      </c>
      <c r="K18" s="124"/>
      <c r="R18" s="117"/>
      <c r="S18" s="597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598"/>
      <c r="K19" s="123"/>
      <c r="Q19" s="118"/>
      <c r="S19" s="598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597" t="s">
        <v>175</v>
      </c>
      <c r="H21" s="122"/>
      <c r="K21" s="118"/>
      <c r="L21" s="122"/>
      <c r="M21" s="613" t="s">
        <v>154</v>
      </c>
      <c r="N21" s="614"/>
      <c r="O21" s="614"/>
      <c r="P21" s="615"/>
      <c r="Q21" s="125"/>
      <c r="T21" s="118"/>
      <c r="U21" s="122"/>
      <c r="V21" s="597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598"/>
      <c r="K22" s="118"/>
      <c r="L22" s="123"/>
      <c r="M22" s="616"/>
      <c r="N22" s="617"/>
      <c r="O22" s="617"/>
      <c r="P22" s="618"/>
      <c r="Q22" s="118"/>
      <c r="U22" s="121"/>
      <c r="V22" s="598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597" t="s">
        <v>175</v>
      </c>
      <c r="H27" s="124"/>
      <c r="K27" s="118"/>
      <c r="L27" s="122"/>
      <c r="M27" s="619" t="s">
        <v>167</v>
      </c>
      <c r="N27" s="620"/>
      <c r="O27" s="620"/>
      <c r="P27" s="621"/>
      <c r="Q27" s="125"/>
      <c r="U27" s="125"/>
      <c r="V27" s="597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598"/>
      <c r="H28" s="123"/>
      <c r="K28" s="118"/>
      <c r="L28" s="123"/>
      <c r="M28" s="622"/>
      <c r="N28" s="623"/>
      <c r="O28" s="623"/>
      <c r="P28" s="624"/>
      <c r="Q28" s="118"/>
      <c r="T28" s="118"/>
      <c r="U28" s="123"/>
      <c r="V28" s="598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597" t="s">
        <v>175</v>
      </c>
      <c r="K30" s="122"/>
      <c r="Q30" s="118"/>
      <c r="R30" s="117"/>
      <c r="S30" s="597" t="s">
        <v>175</v>
      </c>
      <c r="T30" s="122"/>
      <c r="X30" s="127"/>
    </row>
    <row r="31" spans="2:24" ht="15.75" customHeight="1" thickBot="1" x14ac:dyDescent="0.3">
      <c r="B31" s="625" t="s">
        <v>170</v>
      </c>
      <c r="C31" s="626"/>
      <c r="E31" s="117"/>
      <c r="H31" s="118"/>
      <c r="J31" s="598"/>
      <c r="S31" s="598"/>
      <c r="T31" s="123"/>
    </row>
    <row r="32" spans="2:24" ht="15.75" customHeight="1" thickBot="1" x14ac:dyDescent="0.3">
      <c r="B32" s="627"/>
      <c r="C32" s="628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627"/>
      <c r="C33" s="628"/>
      <c r="E33" s="121"/>
      <c r="F33" s="122"/>
      <c r="G33" s="597" t="s">
        <v>175</v>
      </c>
      <c r="H33" s="122"/>
      <c r="T33" s="118"/>
      <c r="U33" s="125"/>
      <c r="V33" s="595" t="s">
        <v>175</v>
      </c>
      <c r="W33" s="122"/>
      <c r="X33" s="126"/>
    </row>
    <row r="34" spans="2:24" ht="15.75" customHeight="1" thickBot="1" x14ac:dyDescent="0.3">
      <c r="B34" s="627"/>
      <c r="C34" s="628"/>
      <c r="E34" s="125"/>
      <c r="F34" s="123"/>
      <c r="G34" s="598"/>
      <c r="U34" s="121"/>
      <c r="V34" s="596"/>
      <c r="W34" s="123"/>
      <c r="X34" s="124"/>
    </row>
    <row r="35" spans="2:24" ht="15.75" customHeight="1" thickBot="1" x14ac:dyDescent="0.3">
      <c r="B35" s="627"/>
      <c r="C35" s="628"/>
      <c r="E35" s="120" t="s">
        <v>173</v>
      </c>
      <c r="X35" s="120" t="s">
        <v>174</v>
      </c>
    </row>
    <row r="36" spans="2:24" ht="15" customHeight="1" x14ac:dyDescent="0.25">
      <c r="B36" s="627"/>
      <c r="C36" s="628"/>
    </row>
    <row r="37" spans="2:24" ht="25.5" customHeight="1" x14ac:dyDescent="0.25">
      <c r="B37" s="627"/>
      <c r="C37" s="628"/>
    </row>
    <row r="38" spans="2:24" ht="32.25" customHeight="1" x14ac:dyDescent="0.25">
      <c r="B38" s="627"/>
      <c r="C38" s="628"/>
    </row>
    <row r="39" spans="2:24" ht="58.5" customHeight="1" thickBot="1" x14ac:dyDescent="0.3">
      <c r="B39" s="629"/>
      <c r="C39" s="630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B31:C39"/>
    <mergeCell ref="G15:G16"/>
    <mergeCell ref="G21:G22"/>
    <mergeCell ref="G27:G28"/>
    <mergeCell ref="G33:G34"/>
    <mergeCell ref="B1:X10"/>
    <mergeCell ref="B11:C11"/>
    <mergeCell ref="M11:P11"/>
    <mergeCell ref="M21:P22"/>
    <mergeCell ref="M27:P28"/>
    <mergeCell ref="V15:V16"/>
    <mergeCell ref="V21:V22"/>
    <mergeCell ref="V27:V28"/>
    <mergeCell ref="V33:V34"/>
    <mergeCell ref="J18:J19"/>
    <mergeCell ref="J30:J31"/>
    <mergeCell ref="S18:S19"/>
    <mergeCell ref="S30:S31"/>
  </mergeCells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SANCIONES</vt:lpstr>
      <vt:lpstr>GOLEADOR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JERSSON JULIAN GALINDO HERRERA</cp:lastModifiedBy>
  <cp:lastPrinted>2022-09-29T21:18:11Z</cp:lastPrinted>
  <dcterms:created xsi:type="dcterms:W3CDTF">2014-05-07T01:11:54Z</dcterms:created>
  <dcterms:modified xsi:type="dcterms:W3CDTF">2023-09-15T21:06:11Z</dcterms:modified>
</cp:coreProperties>
</file>