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carpeta por año\2023\COPA GOBERNACIÓN\FUTBOL5\femenino\"/>
    </mc:Choice>
  </mc:AlternateContent>
  <bookViews>
    <workbookView xWindow="0" yWindow="0" windowWidth="11310" windowHeight="4920" tabRatio="848" firstSheet="2" activeTab="2"/>
  </bookViews>
  <sheets>
    <sheet name="Hoja1" sheetId="18" state="hidden" r:id="rId1"/>
    <sheet name="FASE 1 FEMENINO" sheetId="17" state="hidden" r:id="rId2"/>
    <sheet name="FASE 2 FEMENINO" sheetId="54" r:id="rId3"/>
    <sheet name="SEMIS Y FINAL" sheetId="55" r:id="rId4"/>
    <sheet name="GOLEADORAS" sheetId="56" r:id="rId5"/>
    <sheet name="JUEGO LIMPIO" sheetId="57" r:id="rId6"/>
    <sheet name="VALLA MENOS VENCIDA" sheetId="58" r:id="rId7"/>
    <sheet name="SANCIONES" sheetId="32" r:id="rId8"/>
    <sheet name="SORTEO" sheetId="28" r:id="rId9"/>
    <sheet name="FASE 2 MASCULINO " sheetId="21" state="hidden" r:id="rId10"/>
    <sheet name="SORTEO (2)" sheetId="19" state="hidden" r:id="rId11"/>
  </sheets>
  <externalReferences>
    <externalReference r:id="rId12"/>
  </externalReferences>
  <definedNames>
    <definedName name="_xlnm._FilterDatabase" localSheetId="2" hidden="1">'FASE 2 FEMENINO'!$X$1:$X$71</definedName>
    <definedName name="_xlnm._FilterDatabase" localSheetId="4" hidden="1">GOLEADORAS!$B$13:$R$54</definedName>
    <definedName name="_xlnm.Print_Area" localSheetId="1">'FASE 1 FEMENINO'!$A$1:$AD$34</definedName>
    <definedName name="_xlnm.Print_Titles" localSheetId="1">'FASE 1 FEMENINO'!$1:$9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0" i="57" l="1"/>
  <c r="Q29" i="57" l="1"/>
  <c r="Q56" i="56"/>
  <c r="Q55" i="56" l="1"/>
  <c r="R54" i="56" l="1"/>
  <c r="Q54" i="56"/>
  <c r="R42" i="56"/>
  <c r="Q42" i="56"/>
  <c r="AB44" i="54" l="1"/>
  <c r="Z44" i="54"/>
  <c r="Y44" i="54"/>
  <c r="D44" i="54"/>
  <c r="G56" i="54" s="1"/>
  <c r="AB42" i="54"/>
  <c r="Z42" i="54"/>
  <c r="Y42" i="54"/>
  <c r="D42" i="54"/>
  <c r="G51" i="54" s="1"/>
  <c r="AB40" i="54"/>
  <c r="Z40" i="54"/>
  <c r="Y40" i="54"/>
  <c r="D40" i="54"/>
  <c r="D51" i="54" s="1"/>
  <c r="AB38" i="54"/>
  <c r="Z38" i="54"/>
  <c r="Y38" i="54"/>
  <c r="D38" i="54"/>
  <c r="G57" i="54" s="1"/>
  <c r="AB21" i="54"/>
  <c r="Z21" i="54"/>
  <c r="Y21" i="54"/>
  <c r="D21" i="54"/>
  <c r="G33" i="54" s="1"/>
  <c r="AB19" i="54"/>
  <c r="Z19" i="54"/>
  <c r="Y19" i="54"/>
  <c r="D19" i="54"/>
  <c r="G28" i="54" s="1"/>
  <c r="AB17" i="54"/>
  <c r="Z17" i="54"/>
  <c r="Y17" i="54"/>
  <c r="D17" i="54"/>
  <c r="D28" i="54" s="1"/>
  <c r="AB15" i="54"/>
  <c r="Z15" i="54"/>
  <c r="Y15" i="54"/>
  <c r="D15" i="54"/>
  <c r="G34" i="54" s="1"/>
  <c r="Q30" i="58"/>
  <c r="P30" i="58"/>
  <c r="Q29" i="58"/>
  <c r="P29" i="58"/>
  <c r="Q28" i="58"/>
  <c r="P28" i="58"/>
  <c r="Q27" i="58"/>
  <c r="P27" i="58"/>
  <c r="Q26" i="58"/>
  <c r="P26" i="58"/>
  <c r="Q25" i="58"/>
  <c r="P25" i="58"/>
  <c r="Q24" i="58"/>
  <c r="P24" i="58"/>
  <c r="Q23" i="58"/>
  <c r="P23" i="58"/>
  <c r="Q22" i="58"/>
  <c r="P22" i="58"/>
  <c r="Q21" i="58"/>
  <c r="P21" i="58"/>
  <c r="Q20" i="58"/>
  <c r="P20" i="58"/>
  <c r="Q19" i="58"/>
  <c r="P19" i="58"/>
  <c r="Q18" i="58"/>
  <c r="P18" i="58"/>
  <c r="Q17" i="58"/>
  <c r="P17" i="58"/>
  <c r="Q16" i="58"/>
  <c r="P16" i="58"/>
  <c r="Q15" i="58"/>
  <c r="P15" i="58"/>
  <c r="Q14" i="58"/>
  <c r="P14" i="58"/>
  <c r="R33" i="57"/>
  <c r="Q33" i="57"/>
  <c r="R32" i="57"/>
  <c r="Q32" i="57"/>
  <c r="R29" i="57"/>
  <c r="R28" i="57"/>
  <c r="Q28" i="57"/>
  <c r="R27" i="57"/>
  <c r="Q27" i="57"/>
  <c r="R26" i="57"/>
  <c r="Q26" i="57"/>
  <c r="R25" i="57"/>
  <c r="Q25" i="57"/>
  <c r="R24" i="57"/>
  <c r="Q24" i="57"/>
  <c r="R23" i="57"/>
  <c r="Q23" i="57"/>
  <c r="R22" i="57"/>
  <c r="Q22" i="57"/>
  <c r="R20" i="57"/>
  <c r="R19" i="57"/>
  <c r="Q19" i="57"/>
  <c r="R18" i="57"/>
  <c r="Q18" i="57"/>
  <c r="R17" i="57"/>
  <c r="Q17" i="57"/>
  <c r="R16" i="57"/>
  <c r="Q16" i="57"/>
  <c r="R15" i="57"/>
  <c r="Q15" i="57"/>
  <c r="R14" i="57"/>
  <c r="Q14" i="57"/>
  <c r="R53" i="56"/>
  <c r="Q53" i="56"/>
  <c r="R52" i="56"/>
  <c r="Q52" i="56"/>
  <c r="R51" i="56"/>
  <c r="Q51" i="56"/>
  <c r="R50" i="56"/>
  <c r="Q50" i="56"/>
  <c r="R49" i="56"/>
  <c r="Q49" i="56"/>
  <c r="R48" i="56"/>
  <c r="Q48" i="56"/>
  <c r="R47" i="56"/>
  <c r="Q47" i="56"/>
  <c r="R46" i="56"/>
  <c r="Q46" i="56"/>
  <c r="R45" i="56"/>
  <c r="Q45" i="56"/>
  <c r="R44" i="56"/>
  <c r="Q44" i="56"/>
  <c r="R27" i="56"/>
  <c r="Q27" i="56"/>
  <c r="R43" i="56"/>
  <c r="Q43" i="56"/>
  <c r="R41" i="56"/>
  <c r="Q41" i="56"/>
  <c r="R40" i="56"/>
  <c r="Q40" i="56"/>
  <c r="R39" i="56"/>
  <c r="Q39" i="56"/>
  <c r="R38" i="56"/>
  <c r="Q38" i="56"/>
  <c r="R37" i="56"/>
  <c r="Q37" i="56"/>
  <c r="R36" i="56"/>
  <c r="Q36" i="56"/>
  <c r="R35" i="56"/>
  <c r="Q35" i="56"/>
  <c r="R34" i="56"/>
  <c r="Q34" i="56"/>
  <c r="R33" i="56"/>
  <c r="Q33" i="56"/>
  <c r="R32" i="56"/>
  <c r="Q32" i="56"/>
  <c r="R31" i="56"/>
  <c r="Q31" i="56"/>
  <c r="R30" i="56"/>
  <c r="Q30" i="56"/>
  <c r="R29" i="56"/>
  <c r="Q29" i="56"/>
  <c r="R28" i="56"/>
  <c r="Q28" i="56"/>
  <c r="R26" i="56"/>
  <c r="Q26" i="56"/>
  <c r="R25" i="56"/>
  <c r="Q25" i="56"/>
  <c r="R22" i="56"/>
  <c r="Q22" i="56"/>
  <c r="R24" i="56"/>
  <c r="Q24" i="56"/>
  <c r="R23" i="56"/>
  <c r="Q23" i="56"/>
  <c r="R21" i="56"/>
  <c r="Q21" i="56"/>
  <c r="R17" i="56"/>
  <c r="Q17" i="56"/>
  <c r="R20" i="56"/>
  <c r="Q20" i="56"/>
  <c r="R19" i="56"/>
  <c r="Q19" i="56"/>
  <c r="R18" i="56"/>
  <c r="Q18" i="56"/>
  <c r="R16" i="56"/>
  <c r="Q16" i="56"/>
  <c r="R15" i="56"/>
  <c r="Q15" i="56"/>
  <c r="R14" i="56"/>
  <c r="Q14" i="56"/>
  <c r="AA42" i="54" l="1"/>
  <c r="AA40" i="54"/>
  <c r="AA38" i="54"/>
  <c r="AA44" i="54"/>
  <c r="AA19" i="54"/>
  <c r="AA17" i="54"/>
  <c r="AA21" i="54"/>
  <c r="AA15" i="54"/>
  <c r="G30" i="54"/>
  <c r="G31" i="54"/>
  <c r="D33" i="54"/>
  <c r="D53" i="54"/>
  <c r="G53" i="54"/>
  <c r="G54" i="54"/>
  <c r="D30" i="54"/>
  <c r="D56" i="54"/>
  <c r="D54" i="54"/>
  <c r="G27" i="54"/>
  <c r="G50" i="54"/>
  <c r="D27" i="54"/>
  <c r="D50" i="54"/>
  <c r="D34" i="54"/>
  <c r="D57" i="54"/>
  <c r="D31" i="54"/>
  <c r="X60" i="17"/>
  <c r="X36" i="17" l="1"/>
  <c r="C86" i="17" l="1"/>
  <c r="C84" i="17"/>
  <c r="C82" i="17"/>
  <c r="C80" i="17"/>
  <c r="C78" i="17"/>
  <c r="C95" i="17" l="1"/>
  <c r="AA86" i="17"/>
  <c r="Y86" i="17"/>
  <c r="X86" i="17"/>
  <c r="F99" i="17"/>
  <c r="AA84" i="17"/>
  <c r="Y84" i="17"/>
  <c r="X84" i="17"/>
  <c r="F96" i="17"/>
  <c r="AA82" i="17"/>
  <c r="Y82" i="17"/>
  <c r="X82" i="17"/>
  <c r="C105" i="17"/>
  <c r="AA80" i="17"/>
  <c r="Y80" i="17"/>
  <c r="X80" i="17"/>
  <c r="F102" i="17"/>
  <c r="AA78" i="17"/>
  <c r="Y78" i="17"/>
  <c r="X78" i="17"/>
  <c r="F105" i="17"/>
  <c r="Z82" i="17" l="1"/>
  <c r="Z86" i="17"/>
  <c r="Z84" i="17"/>
  <c r="Z78" i="17"/>
  <c r="Z80" i="17"/>
  <c r="C98" i="17"/>
  <c r="C101" i="17"/>
  <c r="C92" i="17"/>
  <c r="C104" i="17"/>
  <c r="F92" i="17"/>
  <c r="F95" i="17"/>
  <c r="F98" i="17"/>
  <c r="F101" i="17"/>
  <c r="F104" i="17"/>
  <c r="C93" i="17"/>
  <c r="C96" i="17"/>
  <c r="C99" i="17"/>
  <c r="C102" i="17"/>
  <c r="F93" i="17"/>
  <c r="C62" i="17" l="1"/>
  <c r="F74" i="17" s="1"/>
  <c r="C60" i="17"/>
  <c r="F69" i="17" s="1"/>
  <c r="C58" i="17"/>
  <c r="F72" i="17" s="1"/>
  <c r="C56" i="17"/>
  <c r="F75" i="17" s="1"/>
  <c r="C40" i="17"/>
  <c r="C49" i="17" s="1"/>
  <c r="C38" i="17"/>
  <c r="F47" i="17" s="1"/>
  <c r="C36" i="17"/>
  <c r="F50" i="17" s="1"/>
  <c r="C34" i="17"/>
  <c r="F53" i="17" s="1"/>
  <c r="AA62" i="17"/>
  <c r="Y62" i="17"/>
  <c r="AA60" i="17"/>
  <c r="Y60" i="17"/>
  <c r="AA58" i="17"/>
  <c r="Y58" i="17"/>
  <c r="AA56" i="17"/>
  <c r="Y56" i="17"/>
  <c r="X56" i="17"/>
  <c r="AA40" i="17"/>
  <c r="Y40" i="17"/>
  <c r="X40" i="17"/>
  <c r="AA38" i="17"/>
  <c r="Y38" i="17"/>
  <c r="X38" i="17"/>
  <c r="AA36" i="17"/>
  <c r="Y36" i="17"/>
  <c r="AA34" i="17"/>
  <c r="C18" i="17"/>
  <c r="F30" i="17" s="1"/>
  <c r="C16" i="17"/>
  <c r="F27" i="17" s="1"/>
  <c r="C14" i="17"/>
  <c r="C30" i="17" s="1"/>
  <c r="C12" i="17"/>
  <c r="F31" i="17" s="1"/>
  <c r="Y18" i="17"/>
  <c r="X18" i="17"/>
  <c r="Y16" i="17"/>
  <c r="X16" i="17"/>
  <c r="Y14" i="17"/>
  <c r="X14" i="17"/>
  <c r="Y12" i="17"/>
  <c r="X12" i="17"/>
  <c r="AA18" i="17"/>
  <c r="AA16" i="17"/>
  <c r="AA14" i="17"/>
  <c r="AA12" i="17"/>
  <c r="Z56" i="17" l="1"/>
  <c r="Z34" i="17"/>
  <c r="Z38" i="17"/>
  <c r="Z40" i="17"/>
  <c r="Z62" i="17"/>
  <c r="C71" i="17"/>
  <c r="F52" i="17"/>
  <c r="Z60" i="17"/>
  <c r="Z58" i="17"/>
  <c r="Z36" i="17"/>
  <c r="C68" i="17"/>
  <c r="C46" i="17"/>
  <c r="C74" i="17"/>
  <c r="F68" i="17"/>
  <c r="F71" i="17"/>
  <c r="C69" i="17"/>
  <c r="C72" i="17"/>
  <c r="C75" i="17"/>
  <c r="C52" i="17"/>
  <c r="F46" i="17"/>
  <c r="F49" i="17"/>
  <c r="C47" i="17"/>
  <c r="C50" i="17"/>
  <c r="C53" i="17"/>
  <c r="F25" i="17"/>
  <c r="C31" i="17"/>
  <c r="C27" i="17"/>
  <c r="F24" i="17"/>
  <c r="C25" i="17"/>
  <c r="F28" i="17"/>
  <c r="C24" i="17"/>
  <c r="C28" i="17"/>
  <c r="Z18" i="17"/>
  <c r="Z14" i="17" l="1"/>
  <c r="Z12" i="17"/>
  <c r="Z16" i="17"/>
  <c r="F118" i="21" l="1"/>
  <c r="C118" i="21"/>
  <c r="F117" i="21"/>
  <c r="C117" i="21"/>
  <c r="F115" i="21"/>
  <c r="C115" i="21"/>
  <c r="F114" i="21"/>
  <c r="C114" i="21"/>
  <c r="F112" i="21"/>
  <c r="C112" i="21"/>
  <c r="F111" i="21"/>
  <c r="C111" i="21"/>
  <c r="W105" i="21"/>
  <c r="U105" i="21"/>
  <c r="T105" i="21"/>
  <c r="Q105" i="21"/>
  <c r="P105" i="21"/>
  <c r="W103" i="21"/>
  <c r="U103" i="21"/>
  <c r="T103" i="21"/>
  <c r="Q103" i="21"/>
  <c r="P103" i="21"/>
  <c r="W101" i="21"/>
  <c r="U101" i="21"/>
  <c r="T101" i="21"/>
  <c r="Q101" i="21"/>
  <c r="P101" i="21"/>
  <c r="W99" i="21"/>
  <c r="U99" i="21"/>
  <c r="T99" i="21"/>
  <c r="Q99" i="21"/>
  <c r="P99" i="21"/>
  <c r="F93" i="21"/>
  <c r="C93" i="21"/>
  <c r="F92" i="21"/>
  <c r="C92" i="21"/>
  <c r="F90" i="21"/>
  <c r="C90" i="21"/>
  <c r="F89" i="21"/>
  <c r="C89" i="21"/>
  <c r="F87" i="21"/>
  <c r="C87" i="21"/>
  <c r="F86" i="21"/>
  <c r="C86" i="21"/>
  <c r="W80" i="21"/>
  <c r="U80" i="21"/>
  <c r="T80" i="21"/>
  <c r="Q80" i="21"/>
  <c r="P80" i="21"/>
  <c r="W78" i="21"/>
  <c r="U78" i="21"/>
  <c r="T78" i="21"/>
  <c r="Q78" i="21"/>
  <c r="P78" i="21"/>
  <c r="O78" i="21" s="1"/>
  <c r="W76" i="21"/>
  <c r="U76" i="21"/>
  <c r="T76" i="21"/>
  <c r="Q76" i="21"/>
  <c r="P76" i="21"/>
  <c r="W74" i="21"/>
  <c r="U74" i="21"/>
  <c r="T74" i="21"/>
  <c r="Q74" i="21"/>
  <c r="P74" i="21"/>
  <c r="F70" i="21"/>
  <c r="C70" i="21"/>
  <c r="F69" i="21"/>
  <c r="C69" i="21"/>
  <c r="F67" i="21"/>
  <c r="C67" i="21"/>
  <c r="F66" i="21"/>
  <c r="C66" i="21"/>
  <c r="F64" i="21"/>
  <c r="C64" i="21"/>
  <c r="F63" i="21"/>
  <c r="C63" i="21"/>
  <c r="F61" i="21"/>
  <c r="C61" i="21"/>
  <c r="F60" i="21"/>
  <c r="C60" i="21"/>
  <c r="F58" i="21"/>
  <c r="C58" i="21"/>
  <c r="F57" i="21"/>
  <c r="C57" i="21"/>
  <c r="X51" i="21"/>
  <c r="V51" i="21"/>
  <c r="U51" i="21"/>
  <c r="R51" i="21"/>
  <c r="Q51" i="21"/>
  <c r="X49" i="21"/>
  <c r="V49" i="21"/>
  <c r="U49" i="21"/>
  <c r="R49" i="21"/>
  <c r="Q49" i="21"/>
  <c r="X47" i="21"/>
  <c r="V47" i="21"/>
  <c r="U47" i="21"/>
  <c r="R47" i="21"/>
  <c r="Q47" i="21"/>
  <c r="X45" i="21"/>
  <c r="V45" i="21"/>
  <c r="U45" i="21"/>
  <c r="R45" i="21"/>
  <c r="Q45" i="21"/>
  <c r="X43" i="21"/>
  <c r="V43" i="21"/>
  <c r="U43" i="21"/>
  <c r="R43" i="21"/>
  <c r="Q43" i="21"/>
  <c r="F40" i="21"/>
  <c r="C40" i="21"/>
  <c r="F39" i="21"/>
  <c r="C39" i="21"/>
  <c r="F37" i="21"/>
  <c r="C37" i="21"/>
  <c r="F36" i="21"/>
  <c r="C36" i="21"/>
  <c r="F34" i="21"/>
  <c r="C34" i="21"/>
  <c r="F33" i="21"/>
  <c r="C33" i="21"/>
  <c r="F31" i="21"/>
  <c r="C31" i="21"/>
  <c r="F30" i="21"/>
  <c r="C30" i="21"/>
  <c r="F28" i="21"/>
  <c r="C28" i="21"/>
  <c r="F27" i="21"/>
  <c r="C27" i="21"/>
  <c r="X21" i="21"/>
  <c r="V21" i="21"/>
  <c r="U21" i="21"/>
  <c r="R21" i="21"/>
  <c r="Q21" i="21"/>
  <c r="X19" i="21"/>
  <c r="V19" i="21"/>
  <c r="U19" i="21"/>
  <c r="R19" i="21"/>
  <c r="Q19" i="21"/>
  <c r="X17" i="21"/>
  <c r="V17" i="21"/>
  <c r="U17" i="21"/>
  <c r="W17" i="21" s="1"/>
  <c r="R17" i="21"/>
  <c r="Q17" i="21"/>
  <c r="X15" i="21"/>
  <c r="V15" i="21"/>
  <c r="U15" i="21"/>
  <c r="R15" i="21"/>
  <c r="Q15" i="21"/>
  <c r="X13" i="21"/>
  <c r="V13" i="21"/>
  <c r="U13" i="21"/>
  <c r="R13" i="21"/>
  <c r="Q13" i="21"/>
  <c r="W21" i="21" l="1"/>
  <c r="V99" i="21"/>
  <c r="P21" i="21"/>
  <c r="W15" i="21"/>
  <c r="V78" i="21"/>
  <c r="P49" i="21"/>
  <c r="P15" i="21"/>
  <c r="P17" i="21"/>
  <c r="O74" i="21"/>
  <c r="V76" i="21"/>
  <c r="P19" i="21"/>
  <c r="P51" i="21"/>
  <c r="V80" i="21"/>
  <c r="W13" i="21"/>
  <c r="W43" i="21"/>
  <c r="P45" i="21"/>
  <c r="W51" i="21"/>
  <c r="V101" i="21"/>
  <c r="O105" i="21"/>
  <c r="O99" i="21"/>
  <c r="V103" i="21"/>
  <c r="W49" i="21"/>
  <c r="O103" i="21"/>
  <c r="O101" i="21"/>
  <c r="V105" i="21"/>
  <c r="W47" i="21"/>
  <c r="O76" i="21"/>
  <c r="P43" i="21"/>
  <c r="W45" i="21"/>
  <c r="W19" i="21"/>
  <c r="P47" i="21"/>
  <c r="V74" i="21"/>
  <c r="O80" i="21"/>
</calcChain>
</file>

<file path=xl/sharedStrings.xml><?xml version="1.0" encoding="utf-8"?>
<sst xmlns="http://schemas.openxmlformats.org/spreadsheetml/2006/main" count="1164" uniqueCount="237">
  <si>
    <t>EQUIPO</t>
  </si>
  <si>
    <t>PTS</t>
  </si>
  <si>
    <t>RESULTADOS</t>
  </si>
  <si>
    <t>HORARIO</t>
  </si>
  <si>
    <t>EQUIPO A</t>
  </si>
  <si>
    <t>EQUIPO B</t>
  </si>
  <si>
    <t>FECHA</t>
  </si>
  <si>
    <t>A</t>
  </si>
  <si>
    <t>B</t>
  </si>
  <si>
    <t>VS</t>
  </si>
  <si>
    <t>GRUPO A</t>
  </si>
  <si>
    <t>GRUPO B</t>
  </si>
  <si>
    <t>GRUPO C</t>
  </si>
  <si>
    <t>PJ</t>
  </si>
  <si>
    <t>PG</t>
  </si>
  <si>
    <t>PP</t>
  </si>
  <si>
    <t>PPW</t>
  </si>
  <si>
    <t>Pos.</t>
  </si>
  <si>
    <t>12:00p. m.</t>
  </si>
  <si>
    <t>General</t>
  </si>
  <si>
    <t>EPC</t>
  </si>
  <si>
    <t>Gobierno</t>
  </si>
  <si>
    <t>Transporte y Movilidad</t>
  </si>
  <si>
    <t>CONVIDA</t>
  </si>
  <si>
    <t>Salud</t>
  </si>
  <si>
    <t>Despacho del Gobernador</t>
  </si>
  <si>
    <t>Función Pública</t>
  </si>
  <si>
    <t>TIC</t>
  </si>
  <si>
    <t>Hacienda</t>
  </si>
  <si>
    <t>IDACO</t>
  </si>
  <si>
    <t>Agencia Catastral</t>
  </si>
  <si>
    <t>INDEPORTES</t>
  </si>
  <si>
    <t>IDECUT</t>
  </si>
  <si>
    <t>Ambiente</t>
  </si>
  <si>
    <t>Asuntos Internacionales</t>
  </si>
  <si>
    <t xml:space="preserve">ESCENARIO </t>
  </si>
  <si>
    <t>JUGADO</t>
  </si>
  <si>
    <t>SUSPENDIDO</t>
  </si>
  <si>
    <t>APLAZADO</t>
  </si>
  <si>
    <t>EQUIPOS PARTICIPANTES</t>
  </si>
  <si>
    <t>Asamblea de Cundinamarca</t>
  </si>
  <si>
    <t>Alta Consejería para la Felicidad</t>
  </si>
  <si>
    <t>EMPRESAInmobiliaria</t>
  </si>
  <si>
    <t>ICCU</t>
  </si>
  <si>
    <t>Instituto de Bienestar y Protección Animal</t>
  </si>
  <si>
    <t xml:space="preserve">Integración Regional </t>
  </si>
  <si>
    <t>Jurídica</t>
  </si>
  <si>
    <t>Lotería de Cundinamarca</t>
  </si>
  <si>
    <t>Minas y Energía</t>
  </si>
  <si>
    <t>Mujer y equidad de Género</t>
  </si>
  <si>
    <t>Planeación</t>
  </si>
  <si>
    <t>Prensa y Comunicaciones</t>
  </si>
  <si>
    <t>UAEGRD - GESTION DEL RIESGOS Y DESASTRES</t>
  </si>
  <si>
    <t>Unidad Administrativa de Pensiones</t>
  </si>
  <si>
    <t>SI</t>
  </si>
  <si>
    <t>NO</t>
  </si>
  <si>
    <t xml:space="preserve">MINITEJO GRUPOS </t>
  </si>
  <si>
    <t>1A</t>
  </si>
  <si>
    <t>2A</t>
  </si>
  <si>
    <t>1B</t>
  </si>
  <si>
    <t>2B</t>
  </si>
  <si>
    <t>1C</t>
  </si>
  <si>
    <t>2C</t>
  </si>
  <si>
    <t>1D</t>
  </si>
  <si>
    <t>2D</t>
  </si>
  <si>
    <t>1E</t>
  </si>
  <si>
    <t>2E</t>
  </si>
  <si>
    <t>1F</t>
  </si>
  <si>
    <t>2F</t>
  </si>
  <si>
    <t>1G</t>
  </si>
  <si>
    <t>2G</t>
  </si>
  <si>
    <t>1H</t>
  </si>
  <si>
    <t>2H</t>
  </si>
  <si>
    <t>1I</t>
  </si>
  <si>
    <t>2I</t>
  </si>
  <si>
    <t>1J</t>
  </si>
  <si>
    <t>2J</t>
  </si>
  <si>
    <t>CONTRALORIA</t>
  </si>
  <si>
    <t>INTEGRACION REGIONAL</t>
  </si>
  <si>
    <t>SALUD</t>
  </si>
  <si>
    <t>BENEFICENCIA</t>
  </si>
  <si>
    <t>INMOBILIARIA</t>
  </si>
  <si>
    <t>PLANEACION</t>
  </si>
  <si>
    <t>DESARROLLO E INCLUSION</t>
  </si>
  <si>
    <t>AMBIENTE</t>
  </si>
  <si>
    <t>FUNCION PUBLICA</t>
  </si>
  <si>
    <t>COMPETITIVIDAD</t>
  </si>
  <si>
    <t>HACIENDA</t>
  </si>
  <si>
    <t>MINAS Y ENERGIA</t>
  </si>
  <si>
    <t>EDUCACION</t>
  </si>
  <si>
    <t>ASAMBLEA</t>
  </si>
  <si>
    <t>LOTERIA</t>
  </si>
  <si>
    <t>GENERAL</t>
  </si>
  <si>
    <t>AGENCIA CATASTRAL</t>
  </si>
  <si>
    <t>PRENSA</t>
  </si>
  <si>
    <t>CAMPO 1</t>
  </si>
  <si>
    <t>CAMPO 3</t>
  </si>
  <si>
    <t>ESCENARIO</t>
  </si>
  <si>
    <t>Boletin 01</t>
  </si>
  <si>
    <t>PROGRAMACIÓN DE PARTIDOS - 1RA FASE DE FRUPOS GRUPO A</t>
  </si>
  <si>
    <t>PROGRAMACIÓN DE PARTIDOS - 1RA FASE DE FRUPOS GRUPO B</t>
  </si>
  <si>
    <t>vs</t>
  </si>
  <si>
    <t>12:45p. m.</t>
  </si>
  <si>
    <t>12:00 m.</t>
  </si>
  <si>
    <t>1:30p. m.</t>
  </si>
  <si>
    <t>CF</t>
  </si>
  <si>
    <t>CC</t>
  </si>
  <si>
    <t>DIF</t>
  </si>
  <si>
    <t>PGW</t>
  </si>
  <si>
    <t>TORNEO DE FUTBOL MASCULINO</t>
  </si>
  <si>
    <t>Actualización: Semptiembre 12 -2022</t>
  </si>
  <si>
    <t>GF</t>
  </si>
  <si>
    <t>GC</t>
  </si>
  <si>
    <t xml:space="preserve">PROGRAMACIÓN DE PARTIDOS - TRIANGULAR FINAL </t>
  </si>
  <si>
    <t>PROGRAMACIÓN DE PARTIDOS - 2DA FASE DE FRUPOS GRUPO C</t>
  </si>
  <si>
    <t>PROGRAMACIÓN DE PARTIDOS - 2DA FASE DE FRUPOS GRUPO B</t>
  </si>
  <si>
    <t>PROGRAMACIÓN DE PARTIDOS - 2DA FASE DE FRUPOS GRUPO A</t>
  </si>
  <si>
    <t>PE</t>
  </si>
  <si>
    <t>GRUPO D</t>
  </si>
  <si>
    <t>N°</t>
  </si>
  <si>
    <t>DEPENDENCIA</t>
  </si>
  <si>
    <t>RIESGOS</t>
  </si>
  <si>
    <t>Contraloria de Cundinamarca</t>
  </si>
  <si>
    <t>CORPORACION SOCIAL</t>
  </si>
  <si>
    <t>FONDECUN</t>
  </si>
  <si>
    <t xml:space="preserve">Educacion </t>
  </si>
  <si>
    <t>HABITAT Y VIVIENDA</t>
  </si>
  <si>
    <t>TRANSPORTE Y MOVILIDAD</t>
  </si>
  <si>
    <t>PROGRAMACIÓN DE PARTIDOS - 1RA FASE DE FRUPOS GRUPO C</t>
  </si>
  <si>
    <t>TORNEO DE FUTBOL 5 COPA GOBERNACION 2023 FEMENINO 1ra FASE</t>
  </si>
  <si>
    <t>FUTBOL 5 FEMENINO GRUPOS COPA GOBERNACION 2023</t>
  </si>
  <si>
    <t xml:space="preserve">AGENCIA PUBLICA DE EMPLEO </t>
  </si>
  <si>
    <t>AGENCIA CATASTRAL DE CUNDINAMARCA</t>
  </si>
  <si>
    <t>PROGRAMACIÓN DE PARTIDOS - 1RA FASE DE FRUPOS GRUPO D</t>
  </si>
  <si>
    <t>GOBERNACION</t>
  </si>
  <si>
    <t>12:00 M</t>
  </si>
  <si>
    <t>1:00 P M</t>
  </si>
  <si>
    <t>CAMPO RIVER-FUTBOLERA</t>
  </si>
  <si>
    <t>CAMPO BOCA-FUTBOLERA</t>
  </si>
  <si>
    <t xml:space="preserve">AGENCIA CATASTRAL </t>
  </si>
  <si>
    <t>POS</t>
  </si>
  <si>
    <t>FECHAS</t>
  </si>
  <si>
    <t>TOTAL PUNTOS</t>
  </si>
  <si>
    <t>N° PARTIDOS</t>
  </si>
  <si>
    <t>3F</t>
  </si>
  <si>
    <t>4F</t>
  </si>
  <si>
    <t>5F</t>
  </si>
  <si>
    <t>6FV</t>
  </si>
  <si>
    <t>7FV</t>
  </si>
  <si>
    <t>8FV</t>
  </si>
  <si>
    <t>9FV</t>
  </si>
  <si>
    <t>SEMI</t>
  </si>
  <si>
    <t>FINAL</t>
  </si>
  <si>
    <t>JUGADORA</t>
  </si>
  <si>
    <t>TORNEO DE FUTBOL 5 COPA GOBERNACION 2023 MASCULINO</t>
  </si>
  <si>
    <t>SANCIONES</t>
  </si>
  <si>
    <t>No.</t>
  </si>
  <si>
    <t>NUMERAL</t>
  </si>
  <si>
    <t>OBSERVACIONES</t>
  </si>
  <si>
    <t>POR CUMPLIR</t>
  </si>
  <si>
    <t>JUGADOR</t>
  </si>
  <si>
    <t>JANNETH MURILLO</t>
  </si>
  <si>
    <t>T. GOLES</t>
  </si>
  <si>
    <t>LAURA BUITRAGO</t>
  </si>
  <si>
    <t>CINDY BELLO</t>
  </si>
  <si>
    <t>INGRID MARTINEZ</t>
  </si>
  <si>
    <t>HEIDY CASALLAS</t>
  </si>
  <si>
    <t>ANGYE GEVARA</t>
  </si>
  <si>
    <t>LUCETT MUÑOZ</t>
  </si>
  <si>
    <t>LEIDY PENAGOS</t>
  </si>
  <si>
    <t>SAUDY MUÑOZ</t>
  </si>
  <si>
    <t>ANGELICA HERRERA</t>
  </si>
  <si>
    <t>LAURA MANCERA</t>
  </si>
  <si>
    <t>ADRIANA GONZALEZ</t>
  </si>
  <si>
    <t>RARINA USMA</t>
  </si>
  <si>
    <t>CLAUDIA VILLAMIL</t>
  </si>
  <si>
    <t>LAURA ROA</t>
  </si>
  <si>
    <t>XIMENA MARTINEZ</t>
  </si>
  <si>
    <t>KAREN RAMIREZ</t>
  </si>
  <si>
    <t>ANGIE QUEVEDO</t>
  </si>
  <si>
    <t>CAROLINA VILLALBA</t>
  </si>
  <si>
    <t>KAREN FERNANDEZ</t>
  </si>
  <si>
    <t>ANGYE GOMEZ</t>
  </si>
  <si>
    <t>WENDY HERRERA</t>
  </si>
  <si>
    <t>LAURA RUIZ</t>
  </si>
  <si>
    <t>MARIA MARTINEZ</t>
  </si>
  <si>
    <t>CONTRALORIA DE CUNDINAMARCA</t>
  </si>
  <si>
    <t>VANNESA LATORRE</t>
  </si>
  <si>
    <t>SEC. GENERAL</t>
  </si>
  <si>
    <t>O</t>
  </si>
  <si>
    <t>PARTIDO PERDIDO POR W.O.</t>
  </si>
  <si>
    <t>W.O</t>
  </si>
  <si>
    <t>STEFANY NOVOA</t>
  </si>
  <si>
    <t>YESICA FORERO</t>
  </si>
  <si>
    <t>ALEJANDRA ANGULO</t>
  </si>
  <si>
    <t>YENNY REINA</t>
  </si>
  <si>
    <t>YEIMMY BENITO</t>
  </si>
  <si>
    <t>LAURA CAMACHO</t>
  </si>
  <si>
    <t>LAURA BARRETO</t>
  </si>
  <si>
    <t>PAOLA RODRIGUEZ</t>
  </si>
  <si>
    <t>W.O.</t>
  </si>
  <si>
    <t>MARIBEL VERGARA</t>
  </si>
  <si>
    <t>JINETH HERNANDEZ</t>
  </si>
  <si>
    <t>7 de septiembre de 2023</t>
  </si>
  <si>
    <t>(Barra del equipo)</t>
  </si>
  <si>
    <t>LLAMADO DE ATENCIÓN</t>
  </si>
  <si>
    <t>ACTOS DE INDISCIPLINA</t>
  </si>
  <si>
    <t>UNA (1) FECHA SIN PODER TENER BARRA ACOMPAÑANTE</t>
  </si>
  <si>
    <t>TORNEO DE FUTBOL 5 COPA GOBERNACION 2023 FEMENINO 2da FASE</t>
  </si>
  <si>
    <t>SEGUNDA FASE FEMENINO</t>
  </si>
  <si>
    <t>SEMIFINAL</t>
  </si>
  <si>
    <t xml:space="preserve">PROGRAMACIÓN DE PARTIDOS - 2DA FASE </t>
  </si>
  <si>
    <t>11:00 A  M</t>
  </si>
  <si>
    <t>GOBERNACIÓN</t>
  </si>
  <si>
    <t>NOTA: Las fechas de programación son fechas de carácter tentativo atendiendo la posibilidad de que puedan presentarse posibles cambios en el transcurso de la programación.</t>
  </si>
  <si>
    <t>PROGRAMACIÓN DE PARTIDOS - SEMIFINALES - 3ro &amp; 4to</t>
  </si>
  <si>
    <t>FASE</t>
  </si>
  <si>
    <t xml:space="preserve">PROGRAMACIÓN DE PARTIDOS - FINALES </t>
  </si>
  <si>
    <t>YENCI CARRION</t>
  </si>
  <si>
    <t>SANDRA ROJAS</t>
  </si>
  <si>
    <t>Boletin 16</t>
  </si>
  <si>
    <t>Actualización: 08/09/2023</t>
  </si>
  <si>
    <t>JEAME SUAREZ</t>
  </si>
  <si>
    <t>3RO &amp;4TO</t>
  </si>
  <si>
    <t>SEMIFINALES Y FINAL FEMENINO</t>
  </si>
  <si>
    <t>12:OO M</t>
  </si>
  <si>
    <t>YENNY PEÑUELA</t>
  </si>
  <si>
    <t>XIOMARA PENAGOS</t>
  </si>
  <si>
    <t>DUBERLY CARVAJAL</t>
  </si>
  <si>
    <t>KAREN ORJUELA</t>
  </si>
  <si>
    <t>ADRIANA MARTINEZ</t>
  </si>
  <si>
    <t>PAULA MORENO</t>
  </si>
  <si>
    <t>11:00  A M</t>
  </si>
  <si>
    <t>LAURA RODRIGUEZ</t>
  </si>
  <si>
    <t>10FV</t>
  </si>
  <si>
    <t>Boletin 22</t>
  </si>
  <si>
    <t>Actualización: 19/09/2023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</si>
</sst>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[$-F800]dddd\,\ mmmm\ dd\,\ yyyy"/>
    <numFmt numFmtId="166" formatCode="[$-F400]h:mm:ss\ AM/PM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rebuchet MS"/>
      <family val="2"/>
    </font>
    <font>
      <b/>
      <sz val="14"/>
      <color rgb="FF00206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b/>
      <sz val="10"/>
      <color rgb="FF002060"/>
      <name val="Trebuchet MS"/>
      <family val="2"/>
    </font>
    <font>
      <sz val="10"/>
      <color rgb="FF002060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Trebuchet MS"/>
      <family val="2"/>
    </font>
    <font>
      <b/>
      <sz val="8"/>
      <color theme="0"/>
      <name val="Trebuchet MS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theme="3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24"/>
      <color theme="0" tint="-0.499984740745262"/>
      <name val="Trebuchet MS"/>
      <family val="2"/>
    </font>
    <font>
      <b/>
      <sz val="12"/>
      <color theme="0" tint="-0.499984740745262"/>
      <name val="Trebuchet MS"/>
      <family val="2"/>
    </font>
    <font>
      <b/>
      <sz val="12"/>
      <name val="Trebuchet MS"/>
      <family val="2"/>
    </font>
    <font>
      <b/>
      <sz val="16"/>
      <name val="Trebuchet MS"/>
      <family val="2"/>
    </font>
    <font>
      <sz val="10"/>
      <name val="Arial"/>
      <family val="2"/>
      <charset val="1"/>
    </font>
    <font>
      <b/>
      <sz val="14"/>
      <color theme="1"/>
      <name val="Trebuchet MS"/>
      <family val="2"/>
      <charset val="1"/>
    </font>
    <font>
      <b/>
      <sz val="10"/>
      <color theme="1"/>
      <name val="Trebuchet MS"/>
      <family val="2"/>
      <charset val="1"/>
    </font>
    <font>
      <b/>
      <sz val="14"/>
      <color theme="1"/>
      <name val="Trebuchet MS"/>
      <family val="2"/>
    </font>
    <font>
      <b/>
      <sz val="12"/>
      <color rgb="FF002060"/>
      <name val="Trebuchet MS"/>
      <family val="2"/>
    </font>
    <font>
      <b/>
      <sz val="16"/>
      <color theme="3" tint="-0.249977111117893"/>
      <name val="Trebuchet MS"/>
      <family val="2"/>
    </font>
    <font>
      <b/>
      <sz val="20"/>
      <color rgb="FF002060"/>
      <name val="Trebuchet MS"/>
      <family val="2"/>
    </font>
    <font>
      <b/>
      <sz val="14"/>
      <color theme="0"/>
      <name val="Trebuchet MS"/>
      <family val="2"/>
      <charset val="1"/>
    </font>
    <font>
      <b/>
      <sz val="11"/>
      <color theme="0"/>
      <name val="Calibri"/>
      <family val="2"/>
      <scheme val="minor"/>
    </font>
    <font>
      <b/>
      <sz val="48"/>
      <color theme="0"/>
      <name val="Berlin Sans FB"/>
      <family val="2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Trebuchet MS"/>
      <family val="2"/>
    </font>
    <font>
      <sz val="11"/>
      <name val="Calibri"/>
      <family val="2"/>
      <scheme val="minor"/>
    </font>
    <font>
      <b/>
      <sz val="11"/>
      <color rgb="FF002060"/>
      <name val="Trebuchet MS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58"/>
      </patternFill>
    </fill>
    <fill>
      <patternFill patternType="solid">
        <fgColor theme="9" tint="0.79998168889431442"/>
        <bgColor indexed="5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1599EB"/>
        <bgColor indexed="58"/>
      </patternFill>
    </fill>
    <fill>
      <patternFill patternType="solid">
        <fgColor rgb="FF1599EB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/>
      <bottom/>
      <diagonal/>
    </border>
  </borders>
  <cellStyleXfs count="163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5" fillId="0" borderId="0"/>
  </cellStyleXfs>
  <cellXfs count="64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14" fontId="6" fillId="0" borderId="0" xfId="0" applyNumberFormat="1" applyFont="1" applyAlignment="1">
      <alignment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10" borderId="2" xfId="0" applyFill="1" applyBorder="1"/>
    <xf numFmtId="1" fontId="9" fillId="0" borderId="2" xfId="3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3" applyFont="1" applyFill="1" applyBorder="1" applyAlignment="1">
      <alignment horizontal="center" vertical="center"/>
    </xf>
    <xf numFmtId="14" fontId="7" fillId="5" borderId="2" xfId="3" applyNumberFormat="1" applyFont="1" applyFill="1" applyBorder="1" applyAlignment="1">
      <alignment horizontal="center" vertical="center"/>
    </xf>
    <xf numFmtId="0" fontId="0" fillId="11" borderId="0" xfId="0" applyFill="1"/>
    <xf numFmtId="0" fontId="0" fillId="12" borderId="0" xfId="0" applyFill="1"/>
    <xf numFmtId="0" fontId="0" fillId="7" borderId="0" xfId="0" applyFill="1"/>
    <xf numFmtId="0" fontId="0" fillId="10" borderId="0" xfId="0" applyFill="1"/>
    <xf numFmtId="0" fontId="0" fillId="0" borderId="3" xfId="0" applyBorder="1"/>
    <xf numFmtId="0" fontId="0" fillId="0" borderId="4" xfId="0" applyBorder="1"/>
    <xf numFmtId="0" fontId="0" fillId="0" borderId="22" xfId="0" applyBorder="1"/>
    <xf numFmtId="0" fontId="0" fillId="0" borderId="23" xfId="0" applyBorder="1"/>
    <xf numFmtId="1" fontId="4" fillId="0" borderId="2" xfId="0" applyNumberFormat="1" applyFont="1" applyBorder="1" applyAlignment="1">
      <alignment horizontal="center"/>
    </xf>
    <xf numFmtId="1" fontId="9" fillId="0" borderId="15" xfId="3" applyNumberFormat="1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1" fontId="9" fillId="3" borderId="27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6" fillId="6" borderId="0" xfId="0" applyFont="1" applyFill="1" applyAlignment="1">
      <alignment vertical="center"/>
    </xf>
    <xf numFmtId="0" fontId="14" fillId="5" borderId="27" xfId="0" applyFont="1" applyFill="1" applyBorder="1" applyAlignment="1">
      <alignment horizontal="center" vertical="center"/>
    </xf>
    <xf numFmtId="1" fontId="15" fillId="3" borderId="27" xfId="0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165" fontId="8" fillId="2" borderId="18" xfId="0" applyNumberFormat="1" applyFont="1" applyFill="1" applyBorder="1" applyAlignment="1">
      <alignment horizontal="center" vertical="center" wrapText="1"/>
    </xf>
    <xf numFmtId="165" fontId="8" fillId="2" borderId="19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7" fillId="5" borderId="17" xfId="3" applyFont="1" applyFill="1" applyBorder="1" applyAlignment="1">
      <alignment horizontal="center" vertical="center" wrapText="1"/>
    </xf>
    <xf numFmtId="0" fontId="7" fillId="5" borderId="32" xfId="3" applyFont="1" applyFill="1" applyBorder="1" applyAlignment="1">
      <alignment horizontal="center" vertical="center" wrapText="1"/>
    </xf>
    <xf numFmtId="0" fontId="7" fillId="5" borderId="28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166" fontId="9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1" fontId="13" fillId="3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6" fontId="9" fillId="13" borderId="2" xfId="0" applyNumberFormat="1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4" fillId="13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/>
    </xf>
    <xf numFmtId="165" fontId="8" fillId="13" borderId="18" xfId="0" applyNumberFormat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/>
    <xf numFmtId="165" fontId="8" fillId="13" borderId="2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10" borderId="12" xfId="0" applyFill="1" applyBorder="1"/>
    <xf numFmtId="0" fontId="10" fillId="8" borderId="13" xfId="0" applyFont="1" applyFill="1" applyBorder="1" applyAlignment="1">
      <alignment horizontal="center"/>
    </xf>
    <xf numFmtId="0" fontId="0" fillId="10" borderId="13" xfId="0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4" fillId="0" borderId="0" xfId="0" applyNumberFormat="1" applyFont="1"/>
    <xf numFmtId="166" fontId="8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2" borderId="0" xfId="0" applyNumberFormat="1" applyFont="1" applyFill="1" applyAlignment="1">
      <alignment horizontal="center" vertical="center"/>
    </xf>
    <xf numFmtId="166" fontId="7" fillId="5" borderId="2" xfId="0" applyNumberFormat="1" applyFont="1" applyFill="1" applyBorder="1" applyAlignment="1">
      <alignment horizontal="center" vertical="center"/>
    </xf>
    <xf numFmtId="0" fontId="19" fillId="14" borderId="12" xfId="0" applyFont="1" applyFill="1" applyBorder="1" applyAlignment="1">
      <alignment horizontal="center" vertical="center"/>
    </xf>
    <xf numFmtId="0" fontId="19" fillId="0" borderId="33" xfId="0" applyFont="1" applyBorder="1" applyAlignment="1">
      <alignment vertical="center" wrapText="1"/>
    </xf>
    <xf numFmtId="0" fontId="11" fillId="0" borderId="0" xfId="0" applyFont="1"/>
    <xf numFmtId="0" fontId="11" fillId="0" borderId="32" xfId="0" applyFont="1" applyBorder="1"/>
    <xf numFmtId="0" fontId="19" fillId="14" borderId="16" xfId="0" applyFont="1" applyFill="1" applyBorder="1" applyAlignment="1">
      <alignment horizontal="center" vertical="center"/>
    </xf>
    <xf numFmtId="0" fontId="0" fillId="0" borderId="13" xfId="0" applyBorder="1"/>
    <xf numFmtId="0" fontId="0" fillId="0" borderId="2" xfId="0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2" applyFont="1"/>
    <xf numFmtId="0" fontId="21" fillId="0" borderId="0" xfId="2" applyFont="1" applyAlignment="1">
      <alignment vertical="center"/>
    </xf>
    <xf numFmtId="0" fontId="22" fillId="0" borderId="0" xfId="2" applyFont="1" applyAlignment="1">
      <alignment vertical="top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5" fillId="2" borderId="0" xfId="0" applyFont="1" applyFill="1" applyAlignment="1">
      <alignment vertical="center"/>
    </xf>
    <xf numFmtId="0" fontId="27" fillId="17" borderId="34" xfId="162" applyFont="1" applyFill="1" applyBorder="1" applyAlignment="1">
      <alignment horizontal="center" vertical="center"/>
    </xf>
    <xf numFmtId="0" fontId="20" fillId="2" borderId="0" xfId="2" applyFont="1" applyFill="1"/>
    <xf numFmtId="0" fontId="28" fillId="18" borderId="34" xfId="2" applyFont="1" applyFill="1" applyBorder="1" applyAlignment="1">
      <alignment horizontal="center" vertical="center" wrapText="1"/>
    </xf>
    <xf numFmtId="0" fontId="29" fillId="19" borderId="2" xfId="162" applyFont="1" applyFill="1" applyBorder="1" applyAlignment="1">
      <alignment vertical="center"/>
    </xf>
    <xf numFmtId="0" fontId="9" fillId="19" borderId="2" xfId="162" applyFont="1" applyFill="1" applyBorder="1" applyAlignment="1">
      <alignment horizontal="left" vertical="center"/>
    </xf>
    <xf numFmtId="0" fontId="9" fillId="19" borderId="2" xfId="162" applyFont="1" applyFill="1" applyBorder="1" applyAlignment="1">
      <alignment horizontal="center" vertical="center"/>
    </xf>
    <xf numFmtId="0" fontId="29" fillId="19" borderId="2" xfId="162" applyFont="1" applyFill="1" applyBorder="1" applyAlignment="1">
      <alignment horizontal="center" vertical="center"/>
    </xf>
    <xf numFmtId="0" fontId="28" fillId="18" borderId="35" xfId="2" applyFont="1" applyFill="1" applyBorder="1" applyAlignment="1">
      <alignment horizontal="center" vertical="center" wrapText="1"/>
    </xf>
    <xf numFmtId="0" fontId="29" fillId="19" borderId="12" xfId="162" applyFont="1" applyFill="1" applyBorder="1" applyAlignment="1">
      <alignment vertical="center"/>
    </xf>
    <xf numFmtId="0" fontId="9" fillId="19" borderId="12" xfId="162" applyFont="1" applyFill="1" applyBorder="1" applyAlignment="1">
      <alignment horizontal="left" vertical="center"/>
    </xf>
    <xf numFmtId="0" fontId="9" fillId="19" borderId="12" xfId="162" applyFont="1" applyFill="1" applyBorder="1" applyAlignment="1">
      <alignment horizontal="center" vertical="center"/>
    </xf>
    <xf numFmtId="0" fontId="1" fillId="0" borderId="0" xfId="2"/>
    <xf numFmtId="0" fontId="29" fillId="19" borderId="11" xfId="162" applyFont="1" applyFill="1" applyBorder="1" applyAlignment="1">
      <alignment vertical="center"/>
    </xf>
    <xf numFmtId="0" fontId="28" fillId="18" borderId="2" xfId="2" applyFont="1" applyFill="1" applyBorder="1" applyAlignment="1">
      <alignment vertical="center" wrapText="1"/>
    </xf>
    <xf numFmtId="0" fontId="5" fillId="21" borderId="34" xfId="2" applyFont="1" applyFill="1" applyBorder="1" applyAlignment="1">
      <alignment horizontal="center" vertical="center" wrapText="1"/>
    </xf>
    <xf numFmtId="0" fontId="29" fillId="19" borderId="12" xfId="162" applyFont="1" applyFill="1" applyBorder="1" applyAlignment="1">
      <alignment horizontal="center" vertical="center"/>
    </xf>
    <xf numFmtId="0" fontId="9" fillId="0" borderId="2" xfId="162" applyFont="1" applyBorder="1" applyAlignment="1">
      <alignment horizontal="left" vertical="center"/>
    </xf>
    <xf numFmtId="0" fontId="9" fillId="0" borderId="2" xfId="162" applyFont="1" applyBorder="1" applyAlignment="1">
      <alignment horizontal="center" vertical="center"/>
    </xf>
    <xf numFmtId="0" fontId="9" fillId="3" borderId="2" xfId="162" applyFont="1" applyFill="1" applyBorder="1" applyAlignment="1">
      <alignment horizontal="center" vertical="center"/>
    </xf>
    <xf numFmtId="0" fontId="26" fillId="16" borderId="36" xfId="162" applyFont="1" applyFill="1" applyBorder="1" applyAlignment="1">
      <alignment vertical="center"/>
    </xf>
    <xf numFmtId="0" fontId="26" fillId="16" borderId="37" xfId="162" applyFont="1" applyFill="1" applyBorder="1" applyAlignment="1">
      <alignment vertical="center"/>
    </xf>
    <xf numFmtId="0" fontId="26" fillId="16" borderId="37" xfId="162" applyFont="1" applyFill="1" applyBorder="1" applyAlignment="1">
      <alignment vertical="center" wrapText="1"/>
    </xf>
    <xf numFmtId="0" fontId="9" fillId="22" borderId="2" xfId="162" applyFont="1" applyFill="1" applyBorder="1" applyAlignment="1">
      <alignment horizontal="center" vertical="center"/>
    </xf>
    <xf numFmtId="1" fontId="9" fillId="23" borderId="2" xfId="3" applyNumberFormat="1" applyFont="1" applyFill="1" applyBorder="1" applyAlignment="1">
      <alignment horizontal="center" vertical="center"/>
    </xf>
    <xf numFmtId="1" fontId="9" fillId="23" borderId="15" xfId="3" applyNumberFormat="1" applyFont="1" applyFill="1" applyBorder="1" applyAlignment="1">
      <alignment horizontal="center" vertical="center"/>
    </xf>
    <xf numFmtId="0" fontId="9" fillId="0" borderId="12" xfId="162" applyFont="1" applyBorder="1" applyAlignment="1">
      <alignment horizontal="center" vertical="center"/>
    </xf>
    <xf numFmtId="0" fontId="9" fillId="3" borderId="12" xfId="162" applyFont="1" applyFill="1" applyBorder="1" applyAlignment="1">
      <alignment horizontal="center" vertical="center"/>
    </xf>
    <xf numFmtId="0" fontId="5" fillId="21" borderId="26" xfId="2" applyFont="1" applyFill="1" applyBorder="1" applyAlignment="1">
      <alignment horizontal="center" vertical="center" wrapText="1"/>
    </xf>
    <xf numFmtId="0" fontId="9" fillId="19" borderId="12" xfId="162" applyFont="1" applyFill="1" applyBorder="1" applyAlignment="1">
      <alignment horizontal="justify" vertical="center"/>
    </xf>
    <xf numFmtId="1" fontId="9" fillId="0" borderId="11" xfId="3" applyNumberFormat="1" applyFont="1" applyBorder="1" applyAlignment="1">
      <alignment horizontal="center" vertical="center"/>
    </xf>
    <xf numFmtId="1" fontId="9" fillId="0" borderId="12" xfId="3" applyNumberFormat="1" applyFont="1" applyBorder="1" applyAlignment="1">
      <alignment horizontal="center" vertical="center"/>
    </xf>
    <xf numFmtId="1" fontId="9" fillId="2" borderId="2" xfId="3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/>
    <xf numFmtId="0" fontId="33" fillId="0" borderId="0" xfId="0" applyFont="1"/>
    <xf numFmtId="0" fontId="7" fillId="5" borderId="46" xfId="3" applyFont="1" applyFill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/>
    </xf>
    <xf numFmtId="0" fontId="7" fillId="5" borderId="47" xfId="3" applyFont="1" applyFill="1" applyBorder="1" applyAlignment="1">
      <alignment horizontal="center" vertical="center"/>
    </xf>
    <xf numFmtId="14" fontId="7" fillId="5" borderId="47" xfId="3" applyNumberFormat="1" applyFont="1" applyFill="1" applyBorder="1" applyAlignment="1">
      <alignment horizontal="center" vertical="center"/>
    </xf>
    <xf numFmtId="0" fontId="14" fillId="5" borderId="47" xfId="3" applyFont="1" applyFill="1" applyBorder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9" fillId="0" borderId="47" xfId="3" applyNumberFormat="1" applyFont="1" applyBorder="1" applyAlignment="1">
      <alignment horizontal="center" vertical="center"/>
    </xf>
    <xf numFmtId="1" fontId="9" fillId="0" borderId="4" xfId="3" applyNumberFormat="1" applyFont="1" applyBorder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1" fontId="9" fillId="0" borderId="8" xfId="3" applyNumberFormat="1" applyFont="1" applyBorder="1" applyAlignment="1">
      <alignment horizontal="center" vertical="center"/>
    </xf>
    <xf numFmtId="1" fontId="9" fillId="0" borderId="60" xfId="3" applyNumberFormat="1" applyFont="1" applyBorder="1" applyAlignment="1">
      <alignment horizontal="center" vertical="center"/>
    </xf>
    <xf numFmtId="1" fontId="9" fillId="0" borderId="10" xfId="3" applyNumberFormat="1" applyFont="1" applyBorder="1" applyAlignment="1">
      <alignment horizontal="center" vertical="center"/>
    </xf>
    <xf numFmtId="166" fontId="6" fillId="5" borderId="46" xfId="0" applyNumberFormat="1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vertical="center"/>
    </xf>
    <xf numFmtId="166" fontId="9" fillId="0" borderId="64" xfId="0" applyNumberFormat="1" applyFont="1" applyBorder="1" applyAlignment="1">
      <alignment horizontal="center" vertical="center"/>
    </xf>
    <xf numFmtId="166" fontId="9" fillId="2" borderId="33" xfId="0" applyNumberFormat="1" applyFont="1" applyFill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9" fillId="0" borderId="68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0" borderId="74" xfId="0" applyNumberFormat="1" applyFont="1" applyBorder="1" applyAlignment="1">
      <alignment horizontal="center" vertical="center"/>
    </xf>
    <xf numFmtId="166" fontId="9" fillId="2" borderId="72" xfId="0" applyNumberFormat="1" applyFont="1" applyFill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165" fontId="8" fillId="2" borderId="72" xfId="0" applyNumberFormat="1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38" fillId="5" borderId="4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" fontId="13" fillId="3" borderId="46" xfId="0" applyNumberFormat="1" applyFont="1" applyFill="1" applyBorder="1" applyAlignment="1">
      <alignment horizontal="center" vertical="center"/>
    </xf>
    <xf numFmtId="1" fontId="13" fillId="3" borderId="21" xfId="0" applyNumberFormat="1" applyFont="1" applyFill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166" fontId="6" fillId="5" borderId="46" xfId="0" applyNumberFormat="1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38" fillId="5" borderId="46" xfId="0" applyFont="1" applyFill="1" applyBorder="1" applyAlignment="1">
      <alignment horizontal="center" vertical="center" wrapText="1"/>
    </xf>
    <xf numFmtId="166" fontId="9" fillId="0" borderId="57" xfId="0" applyNumberFormat="1" applyFont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1" fontId="13" fillId="3" borderId="46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1" fontId="13" fillId="3" borderId="4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" fontId="9" fillId="2" borderId="15" xfId="3" applyNumberFormat="1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166" fontId="9" fillId="0" borderId="46" xfId="0" applyNumberFormat="1" applyFont="1" applyBorder="1" applyAlignment="1">
      <alignment horizontal="center" vertical="center"/>
    </xf>
    <xf numFmtId="14" fontId="4" fillId="2" borderId="78" xfId="0" applyNumberFormat="1" applyFont="1" applyFill="1" applyBorder="1" applyAlignment="1">
      <alignment horizontal="center" vertical="center"/>
    </xf>
    <xf numFmtId="14" fontId="4" fillId="2" borderId="46" xfId="0" applyNumberFormat="1" applyFont="1" applyFill="1" applyBorder="1" applyAlignment="1">
      <alignment horizontal="center" vertical="center" wrapText="1"/>
    </xf>
    <xf numFmtId="0" fontId="27" fillId="17" borderId="26" xfId="162" applyFont="1" applyFill="1" applyBorder="1" applyAlignment="1">
      <alignment horizontal="center" vertical="center"/>
    </xf>
    <xf numFmtId="0" fontId="9" fillId="19" borderId="13" xfId="162" applyFont="1" applyFill="1" applyBorder="1" applyAlignment="1">
      <alignment horizontal="center" vertical="center"/>
    </xf>
    <xf numFmtId="0" fontId="9" fillId="19" borderId="28" xfId="162" applyFont="1" applyFill="1" applyBorder="1" applyAlignment="1">
      <alignment horizontal="center" vertical="center"/>
    </xf>
    <xf numFmtId="0" fontId="27" fillId="17" borderId="82" xfId="162" applyFont="1" applyFill="1" applyBorder="1" applyAlignment="1">
      <alignment horizontal="center" vertical="center"/>
    </xf>
    <xf numFmtId="0" fontId="9" fillId="19" borderId="83" xfId="162" applyFont="1" applyFill="1" applyBorder="1" applyAlignment="1">
      <alignment horizontal="center" vertical="center"/>
    </xf>
    <xf numFmtId="0" fontId="9" fillId="19" borderId="84" xfId="162" applyFont="1" applyFill="1" applyBorder="1" applyAlignment="1">
      <alignment horizontal="center" vertical="center"/>
    </xf>
    <xf numFmtId="0" fontId="9" fillId="22" borderId="13" xfId="162" applyFont="1" applyFill="1" applyBorder="1" applyAlignment="1">
      <alignment horizontal="center" vertical="center"/>
    </xf>
    <xf numFmtId="0" fontId="9" fillId="22" borderId="28" xfId="162" applyFont="1" applyFill="1" applyBorder="1" applyAlignment="1">
      <alignment horizontal="center" vertical="center"/>
    </xf>
    <xf numFmtId="0" fontId="29" fillId="19" borderId="0" xfId="162" applyFont="1" applyFill="1" applyAlignment="1">
      <alignment vertical="center"/>
    </xf>
    <xf numFmtId="0" fontId="9" fillId="0" borderId="13" xfId="162" applyFont="1" applyBorder="1" applyAlignment="1">
      <alignment horizontal="center" vertical="center"/>
    </xf>
    <xf numFmtId="1" fontId="9" fillId="23" borderId="60" xfId="3" applyNumberFormat="1" applyFont="1" applyFill="1" applyBorder="1" applyAlignment="1">
      <alignment horizontal="center" vertical="center"/>
    </xf>
    <xf numFmtId="1" fontId="9" fillId="23" borderId="11" xfId="3" applyNumberFormat="1" applyFont="1" applyFill="1" applyBorder="1" applyAlignment="1">
      <alignment horizontal="center" vertical="center"/>
    </xf>
    <xf numFmtId="0" fontId="1" fillId="0" borderId="2" xfId="2" applyBorder="1"/>
    <xf numFmtId="0" fontId="20" fillId="0" borderId="2" xfId="2" applyFont="1" applyBorder="1"/>
    <xf numFmtId="1" fontId="9" fillId="23" borderId="28" xfId="3" applyNumberFormat="1" applyFont="1" applyFill="1" applyBorder="1" applyAlignment="1">
      <alignment horizontal="center" vertical="center"/>
    </xf>
    <xf numFmtId="1" fontId="9" fillId="23" borderId="13" xfId="3" applyNumberFormat="1" applyFont="1" applyFill="1" applyBorder="1" applyAlignment="1">
      <alignment horizontal="center" vertical="center"/>
    </xf>
    <xf numFmtId="1" fontId="9" fillId="23" borderId="47" xfId="3" applyNumberFormat="1" applyFont="1" applyFill="1" applyBorder="1" applyAlignment="1">
      <alignment horizontal="center" vertical="center"/>
    </xf>
    <xf numFmtId="1" fontId="9" fillId="25" borderId="2" xfId="3" applyNumberFormat="1" applyFont="1" applyFill="1" applyBorder="1" applyAlignment="1">
      <alignment horizontal="center" vertical="center"/>
    </xf>
    <xf numFmtId="1" fontId="9" fillId="25" borderId="11" xfId="3" applyNumberFormat="1" applyFont="1" applyFill="1" applyBorder="1" applyAlignment="1">
      <alignment horizontal="center" vertical="center"/>
    </xf>
    <xf numFmtId="1" fontId="9" fillId="25" borderId="28" xfId="3" applyNumberFormat="1" applyFont="1" applyFill="1" applyBorder="1" applyAlignment="1">
      <alignment horizontal="center" vertical="center"/>
    </xf>
    <xf numFmtId="1" fontId="9" fillId="25" borderId="61" xfId="3" applyNumberFormat="1" applyFont="1" applyFill="1" applyBorder="1" applyAlignment="1">
      <alignment horizontal="center" vertical="center"/>
    </xf>
    <xf numFmtId="1" fontId="9" fillId="25" borderId="13" xfId="3" applyNumberFormat="1" applyFont="1" applyFill="1" applyBorder="1" applyAlignment="1">
      <alignment horizontal="center" vertical="center"/>
    </xf>
    <xf numFmtId="1" fontId="9" fillId="25" borderId="47" xfId="3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15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1" fontId="15" fillId="3" borderId="11" xfId="3" applyNumberFormat="1" applyFont="1" applyFill="1" applyBorder="1" applyAlignment="1">
      <alignment horizontal="center" vertical="center"/>
    </xf>
    <xf numFmtId="1" fontId="15" fillId="3" borderId="12" xfId="3" applyNumberFormat="1" applyFont="1" applyFill="1" applyBorder="1" applyAlignment="1">
      <alignment horizontal="center" vertical="center"/>
    </xf>
    <xf numFmtId="0" fontId="40" fillId="2" borderId="2" xfId="3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" fontId="9" fillId="4" borderId="2" xfId="3" applyNumberFormat="1" applyFont="1" applyFill="1" applyBorder="1" applyAlignment="1">
      <alignment horizontal="center" vertical="center"/>
    </xf>
    <xf numFmtId="1" fontId="9" fillId="2" borderId="0" xfId="3" applyNumberFormat="1" applyFont="1" applyFill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1" fontId="9" fillId="2" borderId="2" xfId="3" applyNumberFormat="1" applyFont="1" applyFill="1" applyBorder="1" applyAlignment="1">
      <alignment horizontal="center" vertical="center"/>
    </xf>
    <xf numFmtId="0" fontId="17" fillId="15" borderId="13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0" fontId="17" fillId="15" borderId="15" xfId="0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166" fontId="7" fillId="5" borderId="11" xfId="3" applyNumberFormat="1" applyFont="1" applyFill="1" applyBorder="1" applyAlignment="1">
      <alignment horizontal="center" vertical="center" wrapText="1"/>
    </xf>
    <xf numFmtId="166" fontId="7" fillId="5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0" fontId="18" fillId="2" borderId="12" xfId="3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0" borderId="11" xfId="3" applyNumberFormat="1" applyFont="1" applyBorder="1" applyAlignment="1">
      <alignment horizontal="center" vertical="center"/>
    </xf>
    <xf numFmtId="1" fontId="9" fillId="0" borderId="12" xfId="3" applyNumberFormat="1" applyFont="1" applyBorder="1" applyAlignment="1">
      <alignment horizontal="center" vertical="center"/>
    </xf>
    <xf numFmtId="1" fontId="9" fillId="0" borderId="2" xfId="3" applyNumberFormat="1" applyFont="1" applyBorder="1" applyAlignment="1">
      <alignment horizontal="center" vertical="center"/>
    </xf>
    <xf numFmtId="0" fontId="7" fillId="5" borderId="13" xfId="3" applyFont="1" applyFill="1" applyBorder="1" applyAlignment="1">
      <alignment horizontal="center" vertical="center"/>
    </xf>
    <xf numFmtId="0" fontId="7" fillId="5" borderId="15" xfId="3" applyFont="1" applyFill="1" applyBorder="1" applyAlignment="1">
      <alignment horizontal="center" vertical="center"/>
    </xf>
    <xf numFmtId="0" fontId="7" fillId="5" borderId="2" xfId="3" applyFont="1" applyFill="1" applyBorder="1" applyAlignment="1">
      <alignment horizontal="center" vertical="center"/>
    </xf>
    <xf numFmtId="1" fontId="15" fillId="3" borderId="2" xfId="3" applyNumberFormat="1" applyFont="1" applyFill="1" applyBorder="1" applyAlignment="1">
      <alignment horizontal="center" vertical="center"/>
    </xf>
    <xf numFmtId="0" fontId="9" fillId="23" borderId="11" xfId="0" applyFont="1" applyFill="1" applyBorder="1" applyAlignment="1">
      <alignment horizontal="center" vertical="center"/>
    </xf>
    <xf numFmtId="0" fontId="9" fillId="23" borderId="12" xfId="0" applyFont="1" applyFill="1" applyBorder="1" applyAlignment="1">
      <alignment horizontal="center" vertical="center"/>
    </xf>
    <xf numFmtId="1" fontId="9" fillId="23" borderId="11" xfId="3" applyNumberFormat="1" applyFont="1" applyFill="1" applyBorder="1" applyAlignment="1">
      <alignment horizontal="center" vertical="center"/>
    </xf>
    <xf numFmtId="1" fontId="9" fillId="23" borderId="12" xfId="3" applyNumberFormat="1" applyFont="1" applyFill="1" applyBorder="1" applyAlignment="1">
      <alignment horizontal="center" vertical="center"/>
    </xf>
    <xf numFmtId="1" fontId="9" fillId="4" borderId="17" xfId="3" applyNumberFormat="1" applyFont="1" applyFill="1" applyBorder="1" applyAlignment="1">
      <alignment horizontal="center" vertical="center"/>
    </xf>
    <xf numFmtId="1" fontId="9" fillId="4" borderId="19" xfId="3" applyNumberFormat="1" applyFont="1" applyFill="1" applyBorder="1" applyAlignment="1">
      <alignment horizontal="center" vertical="center"/>
    </xf>
    <xf numFmtId="1" fontId="9" fillId="4" borderId="28" xfId="3" applyNumberFormat="1" applyFont="1" applyFill="1" applyBorder="1" applyAlignment="1">
      <alignment horizontal="center" vertical="center"/>
    </xf>
    <xf numFmtId="1" fontId="9" fillId="4" borderId="29" xfId="3" applyNumberFormat="1" applyFont="1" applyFill="1" applyBorder="1" applyAlignment="1">
      <alignment horizontal="center" vertical="center"/>
    </xf>
    <xf numFmtId="1" fontId="9" fillId="23" borderId="2" xfId="3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0" fillId="8" borderId="2" xfId="3" applyFont="1" applyFill="1" applyBorder="1" applyAlignment="1">
      <alignment horizontal="center" vertical="center"/>
    </xf>
    <xf numFmtId="1" fontId="9" fillId="2" borderId="11" xfId="3" applyNumberFormat="1" applyFont="1" applyFill="1" applyBorder="1" applyAlignment="1">
      <alignment horizontal="center" vertical="center"/>
    </xf>
    <xf numFmtId="1" fontId="9" fillId="2" borderId="12" xfId="3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4" fillId="23" borderId="11" xfId="3" applyFont="1" applyFill="1" applyBorder="1" applyAlignment="1">
      <alignment horizontal="center" vertical="center"/>
    </xf>
    <xf numFmtId="0" fontId="4" fillId="23" borderId="12" xfId="3" applyFont="1" applyFill="1" applyBorder="1" applyAlignment="1">
      <alignment horizontal="center" vertical="center"/>
    </xf>
    <xf numFmtId="1" fontId="13" fillId="3" borderId="14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Border="1" applyAlignment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4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41" xfId="0" applyNumberFormat="1" applyFont="1" applyBorder="1" applyAlignment="1">
      <alignment horizontal="center"/>
    </xf>
    <xf numFmtId="166" fontId="8" fillId="0" borderId="42" xfId="0" applyNumberFormat="1" applyFont="1" applyBorder="1" applyAlignment="1">
      <alignment horizontal="left" vertical="center"/>
    </xf>
    <xf numFmtId="166" fontId="8" fillId="0" borderId="43" xfId="0" applyNumberFormat="1" applyFont="1" applyBorder="1" applyAlignment="1">
      <alignment horizontal="left" vertical="center"/>
    </xf>
    <xf numFmtId="166" fontId="8" fillId="0" borderId="44" xfId="0" applyNumberFormat="1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35" fillId="24" borderId="42" xfId="0" applyFont="1" applyFill="1" applyBorder="1" applyAlignment="1">
      <alignment horizontal="center"/>
    </xf>
    <xf numFmtId="0" fontId="35" fillId="24" borderId="43" xfId="0" applyFont="1" applyFill="1" applyBorder="1" applyAlignment="1">
      <alignment horizontal="center"/>
    </xf>
    <xf numFmtId="0" fontId="35" fillId="24" borderId="44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7" fillId="5" borderId="47" xfId="3" applyFont="1" applyFill="1" applyBorder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18" fillId="2" borderId="49" xfId="3" applyFont="1" applyFill="1" applyBorder="1" applyAlignment="1">
      <alignment horizontal="center" vertical="center"/>
    </xf>
    <xf numFmtId="0" fontId="18" fillId="2" borderId="22" xfId="3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4" fillId="25" borderId="15" xfId="3" applyFont="1" applyFill="1" applyBorder="1" applyAlignment="1">
      <alignment horizontal="center" vertical="center"/>
    </xf>
    <xf numFmtId="0" fontId="4" fillId="25" borderId="19" xfId="3" applyFont="1" applyFill="1" applyBorder="1" applyAlignment="1">
      <alignment horizontal="center" vertical="center"/>
    </xf>
    <xf numFmtId="166" fontId="6" fillId="5" borderId="45" xfId="3" applyNumberFormat="1" applyFont="1" applyFill="1" applyBorder="1" applyAlignment="1">
      <alignment horizontal="center" vertical="center" wrapText="1"/>
    </xf>
    <xf numFmtId="166" fontId="6" fillId="5" borderId="48" xfId="3" applyNumberFormat="1" applyFont="1" applyFill="1" applyBorder="1" applyAlignment="1">
      <alignment horizontal="center" vertical="center" wrapText="1"/>
    </xf>
    <xf numFmtId="166" fontId="6" fillId="5" borderId="57" xfId="3" applyNumberFormat="1" applyFont="1" applyFill="1" applyBorder="1" applyAlignment="1">
      <alignment horizontal="center" vertical="center" wrapText="1"/>
    </xf>
    <xf numFmtId="0" fontId="6" fillId="5" borderId="42" xfId="3" applyFont="1" applyFill="1" applyBorder="1" applyAlignment="1">
      <alignment horizontal="center" vertical="center"/>
    </xf>
    <xf numFmtId="0" fontId="6" fillId="5" borderId="43" xfId="3" applyFont="1" applyFill="1" applyBorder="1" applyAlignment="1">
      <alignment horizontal="center" vertical="center"/>
    </xf>
    <xf numFmtId="0" fontId="7" fillId="5" borderId="49" xfId="3" applyFont="1" applyFill="1" applyBorder="1" applyAlignment="1">
      <alignment horizontal="center" vertical="center"/>
    </xf>
    <xf numFmtId="0" fontId="7" fillId="5" borderId="56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18" fillId="2" borderId="52" xfId="3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9" fillId="7" borderId="3" xfId="3" applyNumberFormat="1" applyFont="1" applyFill="1" applyBorder="1" applyAlignment="1">
      <alignment horizontal="center" vertical="center"/>
    </xf>
    <xf numFmtId="1" fontId="9" fillId="7" borderId="4" xfId="3" applyNumberFormat="1" applyFont="1" applyFill="1" applyBorder="1" applyAlignment="1">
      <alignment horizontal="center" vertical="center"/>
    </xf>
    <xf numFmtId="1" fontId="9" fillId="7" borderId="9" xfId="3" applyNumberFormat="1" applyFont="1" applyFill="1" applyBorder="1" applyAlignment="1">
      <alignment horizontal="center" vertical="center"/>
    </xf>
    <xf numFmtId="1" fontId="9" fillId="7" borderId="10" xfId="3" applyNumberFormat="1" applyFont="1" applyFill="1" applyBorder="1" applyAlignment="1">
      <alignment horizontal="center" vertical="center"/>
    </xf>
    <xf numFmtId="1" fontId="9" fillId="25" borderId="15" xfId="3" applyNumberFormat="1" applyFont="1" applyFill="1" applyBorder="1" applyAlignment="1">
      <alignment horizontal="center" vertical="center"/>
    </xf>
    <xf numFmtId="1" fontId="9" fillId="25" borderId="19" xfId="3" applyNumberFormat="1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1" fontId="9" fillId="25" borderId="12" xfId="3" applyNumberFormat="1" applyFont="1" applyFill="1" applyBorder="1" applyAlignment="1">
      <alignment horizontal="center" vertical="center"/>
    </xf>
    <xf numFmtId="1" fontId="9" fillId="25" borderId="60" xfId="3" applyNumberFormat="1" applyFont="1" applyFill="1" applyBorder="1" applyAlignment="1">
      <alignment horizontal="center" vertical="center"/>
    </xf>
    <xf numFmtId="0" fontId="9" fillId="25" borderId="22" xfId="0" applyFont="1" applyFill="1" applyBorder="1" applyAlignment="1">
      <alignment horizontal="center" vertical="center"/>
    </xf>
    <xf numFmtId="0" fontId="9" fillId="25" borderId="7" xfId="0" applyFont="1" applyFill="1" applyBorder="1" applyAlignment="1">
      <alignment horizontal="center" vertical="center"/>
    </xf>
    <xf numFmtId="1" fontId="9" fillId="23" borderId="15" xfId="3" applyNumberFormat="1" applyFont="1" applyFill="1" applyBorder="1" applyAlignment="1">
      <alignment horizontal="center" vertical="center"/>
    </xf>
    <xf numFmtId="1" fontId="9" fillId="23" borderId="19" xfId="3" applyNumberFormat="1" applyFont="1" applyFill="1" applyBorder="1" applyAlignment="1">
      <alignment horizontal="center" vertical="center"/>
    </xf>
    <xf numFmtId="1" fontId="9" fillId="7" borderId="20" xfId="3" applyNumberFormat="1" applyFont="1" applyFill="1" applyBorder="1" applyAlignment="1">
      <alignment horizontal="center" vertical="center"/>
    </xf>
    <xf numFmtId="1" fontId="9" fillId="7" borderId="21" xfId="3" applyNumberFormat="1" applyFont="1" applyFill="1" applyBorder="1" applyAlignment="1">
      <alignment horizontal="center" vertical="center"/>
    </xf>
    <xf numFmtId="1" fontId="9" fillId="7" borderId="62" xfId="3" applyNumberFormat="1" applyFont="1" applyFill="1" applyBorder="1" applyAlignment="1">
      <alignment horizontal="center" vertical="center"/>
    </xf>
    <xf numFmtId="1" fontId="9" fillId="7" borderId="79" xfId="3" applyNumberFormat="1" applyFont="1" applyFill="1" applyBorder="1" applyAlignment="1">
      <alignment horizontal="center" vertical="center"/>
    </xf>
    <xf numFmtId="166" fontId="6" fillId="2" borderId="4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6" fillId="2" borderId="41" xfId="0" applyNumberFormat="1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44" xfId="0" applyFont="1" applyFill="1" applyBorder="1" applyAlignment="1">
      <alignment horizontal="center" vertical="center"/>
    </xf>
    <xf numFmtId="0" fontId="38" fillId="5" borderId="42" xfId="0" applyFont="1" applyFill="1" applyBorder="1" applyAlignment="1">
      <alignment horizontal="center" vertical="center"/>
    </xf>
    <xf numFmtId="0" fontId="9" fillId="2" borderId="60" xfId="3" applyFont="1" applyFill="1" applyBorder="1" applyAlignment="1">
      <alignment horizontal="center" vertical="center"/>
    </xf>
    <xf numFmtId="1" fontId="15" fillId="3" borderId="55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1" fontId="9" fillId="0" borderId="15" xfId="3" applyNumberFormat="1" applyFont="1" applyBorder="1" applyAlignment="1">
      <alignment horizontal="center" vertical="center"/>
    </xf>
    <xf numFmtId="1" fontId="9" fillId="0" borderId="75" xfId="3" applyNumberFormat="1" applyFont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55" xfId="3" applyFont="1" applyFill="1" applyBorder="1" applyAlignment="1">
      <alignment horizontal="center" vertical="center"/>
    </xf>
    <xf numFmtId="0" fontId="18" fillId="2" borderId="51" xfId="3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23" borderId="7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1" fontId="9" fillId="0" borderId="60" xfId="3" applyNumberFormat="1" applyFont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 wrapText="1"/>
    </xf>
    <xf numFmtId="1" fontId="13" fillId="3" borderId="66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165" fontId="8" fillId="0" borderId="71" xfId="0" applyNumberFormat="1" applyFont="1" applyBorder="1" applyAlignment="1">
      <alignment horizontal="center" vertical="center" wrapText="1"/>
    </xf>
    <xf numFmtId="165" fontId="8" fillId="0" borderId="72" xfId="0" applyNumberFormat="1" applyFont="1" applyBorder="1" applyAlignment="1">
      <alignment horizontal="center" vertical="center" wrapText="1"/>
    </xf>
    <xf numFmtId="165" fontId="8" fillId="0" borderId="73" xfId="0" applyNumberFormat="1" applyFont="1" applyBorder="1" applyAlignment="1">
      <alignment horizontal="center" vertical="center" wrapText="1"/>
    </xf>
    <xf numFmtId="14" fontId="4" fillId="2" borderId="71" xfId="0" applyNumberFormat="1" applyFont="1" applyFill="1" applyBorder="1" applyAlignment="1">
      <alignment horizontal="center" vertical="center" wrapText="1"/>
    </xf>
    <xf numFmtId="14" fontId="4" fillId="2" borderId="72" xfId="0" applyNumberFormat="1" applyFont="1" applyFill="1" applyBorder="1" applyAlignment="1">
      <alignment horizontal="center" vertical="center" wrapText="1"/>
    </xf>
    <xf numFmtId="14" fontId="4" fillId="2" borderId="73" xfId="0" applyNumberFormat="1" applyFont="1" applyFill="1" applyBorder="1" applyAlignment="1">
      <alignment horizontal="center" vertical="center" wrapText="1"/>
    </xf>
    <xf numFmtId="1" fontId="13" fillId="3" borderId="70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165" fontId="8" fillId="0" borderId="40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41" xfId="0" applyNumberFormat="1" applyFont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4" fontId="4" fillId="2" borderId="67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" fontId="13" fillId="3" borderId="33" xfId="0" applyNumberFormat="1" applyFont="1" applyFill="1" applyBorder="1" applyAlignment="1">
      <alignment horizontal="center" vertical="center" wrapText="1"/>
    </xf>
    <xf numFmtId="1" fontId="13" fillId="3" borderId="29" xfId="0" applyNumberFormat="1" applyFont="1" applyFill="1" applyBorder="1" applyAlignment="1">
      <alignment horizontal="center" vertical="center" wrapText="1"/>
    </xf>
    <xf numFmtId="14" fontId="9" fillId="2" borderId="71" xfId="0" applyNumberFormat="1" applyFont="1" applyFill="1" applyBorder="1" applyAlignment="1">
      <alignment horizontal="center" vertical="center" wrapText="1"/>
    </xf>
    <xf numFmtId="14" fontId="9" fillId="2" borderId="72" xfId="0" applyNumberFormat="1" applyFont="1" applyFill="1" applyBorder="1" applyAlignment="1">
      <alignment horizontal="center" vertical="center" wrapText="1"/>
    </xf>
    <xf numFmtId="14" fontId="9" fillId="2" borderId="73" xfId="0" applyNumberFormat="1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14" fontId="9" fillId="2" borderId="67" xfId="0" applyNumberFormat="1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1" fontId="13" fillId="3" borderId="72" xfId="0" applyNumberFormat="1" applyFont="1" applyFill="1" applyBorder="1" applyAlignment="1">
      <alignment horizontal="center" vertical="center" wrapText="1"/>
    </xf>
    <xf numFmtId="1" fontId="13" fillId="3" borderId="75" xfId="0" applyNumberFormat="1" applyFont="1" applyFill="1" applyBorder="1" applyAlignment="1">
      <alignment horizontal="center" vertical="center" wrapText="1"/>
    </xf>
    <xf numFmtId="1" fontId="13" fillId="3" borderId="61" xfId="0" applyNumberFormat="1" applyFont="1" applyFill="1" applyBorder="1" applyAlignment="1">
      <alignment horizontal="center" vertical="center" wrapText="1"/>
    </xf>
    <xf numFmtId="1" fontId="13" fillId="3" borderId="73" xfId="0" applyNumberFormat="1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/>
    </xf>
    <xf numFmtId="0" fontId="7" fillId="5" borderId="42" xfId="3" applyFont="1" applyFill="1" applyBorder="1" applyAlignment="1">
      <alignment horizontal="center" vertical="center"/>
    </xf>
    <xf numFmtId="0" fontId="7" fillId="5" borderId="44" xfId="3" applyFont="1" applyFill="1" applyBorder="1" applyAlignment="1">
      <alignment horizontal="center" vertical="center"/>
    </xf>
    <xf numFmtId="0" fontId="4" fillId="25" borderId="49" xfId="3" applyFont="1" applyFill="1" applyBorder="1" applyAlignment="1">
      <alignment horizontal="center" vertical="center"/>
    </xf>
    <xf numFmtId="0" fontId="4" fillId="25" borderId="51" xfId="3" applyFont="1" applyFill="1" applyBorder="1" applyAlignment="1">
      <alignment horizontal="center" vertical="center"/>
    </xf>
    <xf numFmtId="1" fontId="9" fillId="0" borderId="49" xfId="3" applyNumberFormat="1" applyFont="1" applyBorder="1" applyAlignment="1">
      <alignment horizontal="center" vertical="center"/>
    </xf>
    <xf numFmtId="1" fontId="9" fillId="0" borderId="22" xfId="3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6" fillId="5" borderId="44" xfId="3" applyFont="1" applyFill="1" applyBorder="1" applyAlignment="1">
      <alignment horizontal="center" vertical="center"/>
    </xf>
    <xf numFmtId="1" fontId="9" fillId="25" borderId="56" xfId="3" applyNumberFormat="1" applyFont="1" applyFill="1" applyBorder="1" applyAlignment="1">
      <alignment horizontal="center" vertical="center"/>
    </xf>
    <xf numFmtId="1" fontId="9" fillId="7" borderId="53" xfId="3" applyNumberFormat="1" applyFont="1" applyFill="1" applyBorder="1" applyAlignment="1">
      <alignment horizontal="center" vertical="center"/>
    </xf>
    <xf numFmtId="1" fontId="9" fillId="7" borderId="54" xfId="3" applyNumberFormat="1" applyFont="1" applyFill="1" applyBorder="1" applyAlignment="1">
      <alignment horizontal="center" vertical="center"/>
    </xf>
    <xf numFmtId="1" fontId="9" fillId="25" borderId="11" xfId="3" applyNumberFormat="1" applyFont="1" applyFill="1" applyBorder="1" applyAlignment="1">
      <alignment horizontal="center" vertical="center"/>
    </xf>
    <xf numFmtId="1" fontId="9" fillId="25" borderId="55" xfId="3" applyNumberFormat="1" applyFont="1" applyFill="1" applyBorder="1" applyAlignment="1">
      <alignment horizontal="center" vertical="center"/>
    </xf>
    <xf numFmtId="1" fontId="9" fillId="23" borderId="49" xfId="3" applyNumberFormat="1" applyFont="1" applyFill="1" applyBorder="1" applyAlignment="1">
      <alignment horizontal="center" vertical="center"/>
    </xf>
    <xf numFmtId="1" fontId="9" fillId="23" borderId="22" xfId="3" applyNumberFormat="1" applyFont="1" applyFill="1" applyBorder="1" applyAlignment="1">
      <alignment horizontal="center" vertical="center"/>
    </xf>
    <xf numFmtId="1" fontId="9" fillId="0" borderId="55" xfId="3" applyNumberFormat="1" applyFont="1" applyBorder="1" applyAlignment="1">
      <alignment horizontal="center" vertical="center"/>
    </xf>
    <xf numFmtId="166" fontId="6" fillId="2" borderId="42" xfId="0" applyNumberFormat="1" applyFont="1" applyFill="1" applyBorder="1" applyAlignment="1">
      <alignment horizontal="center" vertical="center"/>
    </xf>
    <xf numFmtId="166" fontId="6" fillId="2" borderId="43" xfId="0" applyNumberFormat="1" applyFont="1" applyFill="1" applyBorder="1" applyAlignment="1">
      <alignment horizontal="center" vertical="center"/>
    </xf>
    <xf numFmtId="166" fontId="6" fillId="2" borderId="44" xfId="0" applyNumberFormat="1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 wrapText="1"/>
    </xf>
    <xf numFmtId="1" fontId="13" fillId="3" borderId="77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1" fontId="13" fillId="3" borderId="71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76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166" fontId="6" fillId="2" borderId="40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165" fontId="8" fillId="0" borderId="62" xfId="0" applyNumberFormat="1" applyFont="1" applyBorder="1" applyAlignment="1">
      <alignment horizontal="center" vertical="center" wrapText="1"/>
    </xf>
    <xf numFmtId="165" fontId="8" fillId="0" borderId="79" xfId="0" applyNumberFormat="1" applyFont="1" applyBorder="1" applyAlignment="1">
      <alignment horizontal="center" vertical="center" wrapText="1"/>
    </xf>
    <xf numFmtId="165" fontId="8" fillId="0" borderId="71" xfId="0" applyNumberFormat="1" applyFont="1" applyBorder="1" applyAlignment="1">
      <alignment horizontal="center" vertical="center"/>
    </xf>
    <xf numFmtId="165" fontId="8" fillId="0" borderId="73" xfId="0" applyNumberFormat="1" applyFont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165" fontId="8" fillId="0" borderId="40" xfId="0" applyNumberFormat="1" applyFont="1" applyBorder="1" applyAlignment="1">
      <alignment horizontal="center" vertical="center"/>
    </xf>
    <xf numFmtId="165" fontId="8" fillId="0" borderId="41" xfId="0" applyNumberFormat="1" applyFont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74" xfId="0" applyFont="1" applyFill="1" applyBorder="1" applyAlignment="1">
      <alignment horizontal="center" vertical="center"/>
    </xf>
    <xf numFmtId="0" fontId="27" fillId="16" borderId="26" xfId="162" applyFont="1" applyFill="1" applyBorder="1" applyAlignment="1">
      <alignment horizontal="center" vertical="center"/>
    </xf>
    <xf numFmtId="0" fontId="27" fillId="16" borderId="27" xfId="162" applyFont="1" applyFill="1" applyBorder="1" applyAlignment="1">
      <alignment horizontal="center" vertical="center"/>
    </xf>
    <xf numFmtId="0" fontId="27" fillId="16" borderId="38" xfId="162" applyFont="1" applyFill="1" applyBorder="1" applyAlignment="1">
      <alignment horizontal="center" vertical="center"/>
    </xf>
    <xf numFmtId="0" fontId="26" fillId="16" borderId="34" xfId="162" applyFont="1" applyFill="1" applyBorder="1" applyAlignment="1">
      <alignment horizontal="center" vertical="center" wrapText="1"/>
    </xf>
    <xf numFmtId="0" fontId="28" fillId="18" borderId="80" xfId="2" applyFont="1" applyFill="1" applyBorder="1" applyAlignment="1">
      <alignment horizontal="center" vertical="center" wrapText="1"/>
    </xf>
    <xf numFmtId="0" fontId="28" fillId="18" borderId="85" xfId="2" applyFont="1" applyFill="1" applyBorder="1" applyAlignment="1">
      <alignment horizontal="center" vertical="center" wrapText="1"/>
    </xf>
    <xf numFmtId="0" fontId="28" fillId="18" borderId="81" xfId="2" applyFont="1" applyFill="1" applyBorder="1" applyAlignment="1">
      <alignment horizontal="center" vertical="center" wrapText="1"/>
    </xf>
    <xf numFmtId="0" fontId="29" fillId="19" borderId="11" xfId="162" applyFont="1" applyFill="1" applyBorder="1" applyAlignment="1">
      <alignment horizontal="left" vertical="center"/>
    </xf>
    <xf numFmtId="0" fontId="29" fillId="19" borderId="16" xfId="162" applyFont="1" applyFill="1" applyBorder="1" applyAlignment="1">
      <alignment horizontal="left" vertical="center"/>
    </xf>
    <xf numFmtId="0" fontId="29" fillId="19" borderId="12" xfId="162" applyFont="1" applyFill="1" applyBorder="1" applyAlignment="1">
      <alignment horizontal="left" vertical="center"/>
    </xf>
    <xf numFmtId="0" fontId="29" fillId="19" borderId="11" xfId="162" applyFont="1" applyFill="1" applyBorder="1" applyAlignment="1">
      <alignment horizontal="center" vertical="center"/>
    </xf>
    <xf numFmtId="0" fontId="29" fillId="19" borderId="16" xfId="162" applyFont="1" applyFill="1" applyBorder="1" applyAlignment="1">
      <alignment horizontal="center" vertical="center"/>
    </xf>
    <xf numFmtId="0" fontId="29" fillId="19" borderId="12" xfId="162" applyFont="1" applyFill="1" applyBorder="1" applyAlignment="1">
      <alignment horizontal="center" vertical="center"/>
    </xf>
    <xf numFmtId="0" fontId="9" fillId="19" borderId="11" xfId="162" applyFont="1" applyFill="1" applyBorder="1" applyAlignment="1">
      <alignment horizontal="center" vertical="center"/>
    </xf>
    <xf numFmtId="0" fontId="9" fillId="19" borderId="16" xfId="162" applyFont="1" applyFill="1" applyBorder="1" applyAlignment="1">
      <alignment horizontal="center" vertical="center"/>
    </xf>
    <xf numFmtId="0" fontId="9" fillId="19" borderId="12" xfId="162" applyFont="1" applyFill="1" applyBorder="1" applyAlignment="1">
      <alignment horizontal="center" vertical="center"/>
    </xf>
    <xf numFmtId="0" fontId="26" fillId="16" borderId="34" xfId="162" applyFont="1" applyFill="1" applyBorder="1" applyAlignment="1">
      <alignment horizontal="center" vertical="center"/>
    </xf>
    <xf numFmtId="0" fontId="27" fillId="16" borderId="34" xfId="162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2" applyFont="1" applyAlignment="1">
      <alignment horizontal="center" vertical="center"/>
    </xf>
    <xf numFmtId="0" fontId="32" fillId="20" borderId="2" xfId="162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 vertical="center"/>
    </xf>
    <xf numFmtId="165" fontId="8" fillId="13" borderId="2" xfId="0" applyNumberFormat="1" applyFont="1" applyFill="1" applyBorder="1" applyAlignment="1">
      <alignment horizontal="center" vertical="center" wrapText="1"/>
    </xf>
    <xf numFmtId="14" fontId="9" fillId="13" borderId="13" xfId="0" applyNumberFormat="1" applyFont="1" applyFill="1" applyBorder="1" applyAlignment="1">
      <alignment horizontal="center" vertical="center" wrapText="1"/>
    </xf>
    <xf numFmtId="14" fontId="9" fillId="13" borderId="14" xfId="0" applyNumberFormat="1" applyFont="1" applyFill="1" applyBorder="1" applyAlignment="1">
      <alignment horizontal="center" vertical="center" wrapText="1"/>
    </xf>
    <xf numFmtId="14" fontId="9" fillId="13" borderId="15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9" fillId="0" borderId="17" xfId="3" applyNumberFormat="1" applyFont="1" applyBorder="1" applyAlignment="1">
      <alignment horizontal="center" vertical="center"/>
    </xf>
    <xf numFmtId="1" fontId="9" fillId="0" borderId="19" xfId="3" applyNumberFormat="1" applyFont="1" applyBorder="1" applyAlignment="1">
      <alignment horizontal="center" vertical="center"/>
    </xf>
    <xf numFmtId="1" fontId="9" fillId="0" borderId="28" xfId="3" applyNumberFormat="1" applyFont="1" applyBorder="1" applyAlignment="1">
      <alignment horizontal="center" vertical="center"/>
    </xf>
    <xf numFmtId="1" fontId="9" fillId="0" borderId="29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65" fontId="8" fillId="2" borderId="17" xfId="0" applyNumberFormat="1" applyFont="1" applyFill="1" applyBorder="1" applyAlignment="1">
      <alignment horizontal="center" vertical="center" wrapText="1"/>
    </xf>
    <xf numFmtId="165" fontId="8" fillId="2" borderId="18" xfId="0" applyNumberFormat="1" applyFont="1" applyFill="1" applyBorder="1" applyAlignment="1">
      <alignment horizontal="center" vertical="center" wrapText="1"/>
    </xf>
    <xf numFmtId="165" fontId="8" fillId="2" borderId="19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7" fillId="5" borderId="26" xfId="3" applyFont="1" applyFill="1" applyBorder="1" applyAlignment="1">
      <alignment horizontal="center" vertical="center" wrapText="1"/>
    </xf>
    <xf numFmtId="0" fontId="7" fillId="5" borderId="30" xfId="3" applyFont="1" applyFill="1" applyBorder="1" applyAlignment="1">
      <alignment horizontal="center" vertical="center"/>
    </xf>
    <xf numFmtId="0" fontId="7" fillId="5" borderId="31" xfId="3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5" fontId="8" fillId="13" borderId="17" xfId="0" applyNumberFormat="1" applyFont="1" applyFill="1" applyBorder="1" applyAlignment="1">
      <alignment horizontal="center" vertical="center" wrapText="1"/>
    </xf>
    <xf numFmtId="165" fontId="8" fillId="13" borderId="18" xfId="0" applyNumberFormat="1" applyFont="1" applyFill="1" applyBorder="1" applyAlignment="1">
      <alignment horizontal="center" vertical="center" wrapText="1"/>
    </xf>
    <xf numFmtId="165" fontId="8" fillId="13" borderId="1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4" fontId="7" fillId="5" borderId="13" xfId="0" applyNumberFormat="1" applyFont="1" applyFill="1" applyBorder="1" applyAlignment="1">
      <alignment horizontal="center" vertical="center"/>
    </xf>
    <xf numFmtId="14" fontId="7" fillId="5" borderId="14" xfId="0" applyNumberFormat="1" applyFont="1" applyFill="1" applyBorder="1" applyAlignment="1">
      <alignment horizontal="center" vertical="center"/>
    </xf>
    <xf numFmtId="14" fontId="7" fillId="5" borderId="15" xfId="0" applyNumberFormat="1" applyFont="1" applyFill="1" applyBorder="1" applyAlignment="1">
      <alignment horizontal="center" vertical="center"/>
    </xf>
    <xf numFmtId="1" fontId="15" fillId="9" borderId="11" xfId="3" applyNumberFormat="1" applyFont="1" applyFill="1" applyBorder="1" applyAlignment="1">
      <alignment horizontal="center" vertical="center"/>
    </xf>
    <xf numFmtId="1" fontId="15" fillId="9" borderId="12" xfId="3" applyNumberFormat="1" applyFont="1" applyFill="1" applyBorder="1" applyAlignment="1">
      <alignment horizontal="center" vertical="center"/>
    </xf>
    <xf numFmtId="0" fontId="7" fillId="5" borderId="11" xfId="3" applyFont="1" applyFill="1" applyBorder="1" applyAlignment="1">
      <alignment horizontal="center" vertical="center" wrapText="1"/>
    </xf>
    <xf numFmtId="0" fontId="7" fillId="5" borderId="16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166" fontId="9" fillId="26" borderId="68" xfId="0" applyNumberFormat="1" applyFont="1" applyFill="1" applyBorder="1" applyAlignment="1">
      <alignment horizontal="center" vertical="center"/>
    </xf>
    <xf numFmtId="166" fontId="9" fillId="26" borderId="14" xfId="0" applyNumberFormat="1" applyFont="1" applyFill="1" applyBorder="1" applyAlignment="1">
      <alignment horizontal="center" vertical="center"/>
    </xf>
    <xf numFmtId="0" fontId="17" fillId="26" borderId="68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 wrapText="1"/>
    </xf>
    <xf numFmtId="0" fontId="17" fillId="26" borderId="6" xfId="0" applyFont="1" applyFill="1" applyBorder="1" applyAlignment="1">
      <alignment horizontal="center" vertical="center" wrapText="1"/>
    </xf>
    <xf numFmtId="0" fontId="17" fillId="26" borderId="69" xfId="0" applyFont="1" applyFill="1" applyBorder="1" applyAlignment="1">
      <alignment horizontal="center" vertical="center"/>
    </xf>
    <xf numFmtId="0" fontId="17" fillId="26" borderId="14" xfId="0" applyFont="1" applyFill="1" applyBorder="1" applyAlignment="1">
      <alignment horizontal="center" vertical="center"/>
    </xf>
    <xf numFmtId="0" fontId="17" fillId="26" borderId="70" xfId="0" applyFont="1" applyFill="1" applyBorder="1" applyAlignment="1">
      <alignment horizontal="center" vertical="center"/>
    </xf>
    <xf numFmtId="0" fontId="17" fillId="26" borderId="18" xfId="0" applyFont="1" applyFill="1" applyBorder="1" applyAlignment="1">
      <alignment horizontal="center" vertical="center"/>
    </xf>
    <xf numFmtId="165" fontId="8" fillId="26" borderId="40" xfId="0" applyNumberFormat="1" applyFont="1" applyFill="1" applyBorder="1" applyAlignment="1">
      <alignment horizontal="center" vertical="center" wrapText="1"/>
    </xf>
    <xf numFmtId="165" fontId="8" fillId="26" borderId="0" xfId="0" applyNumberFormat="1" applyFont="1" applyFill="1" applyAlignment="1">
      <alignment horizontal="center" vertical="center" wrapText="1"/>
    </xf>
    <xf numFmtId="165" fontId="8" fillId="26" borderId="41" xfId="0" applyNumberFormat="1" applyFont="1" applyFill="1" applyBorder="1" applyAlignment="1">
      <alignment horizontal="center" vertical="center" wrapText="1"/>
    </xf>
    <xf numFmtId="165" fontId="8" fillId="26" borderId="18" xfId="0" applyNumberFormat="1" applyFont="1" applyFill="1" applyBorder="1" applyAlignment="1">
      <alignment horizontal="center" vertical="center" wrapText="1"/>
    </xf>
    <xf numFmtId="14" fontId="9" fillId="26" borderId="5" xfId="0" applyNumberFormat="1" applyFont="1" applyFill="1" applyBorder="1" applyAlignment="1">
      <alignment horizontal="center" vertical="center" wrapText="1"/>
    </xf>
    <xf numFmtId="14" fontId="9" fillId="26" borderId="67" xfId="0" applyNumberFormat="1" applyFont="1" applyFill="1" applyBorder="1" applyAlignment="1">
      <alignment horizontal="center" vertical="center" wrapText="1"/>
    </xf>
    <xf numFmtId="14" fontId="9" fillId="26" borderId="6" xfId="0" applyNumberFormat="1" applyFont="1" applyFill="1" applyBorder="1" applyAlignment="1">
      <alignment horizontal="center" vertical="center" wrapText="1"/>
    </xf>
    <xf numFmtId="1" fontId="13" fillId="26" borderId="5" xfId="0" applyNumberFormat="1" applyFont="1" applyFill="1" applyBorder="1" applyAlignment="1">
      <alignment horizontal="center" vertical="center" wrapText="1"/>
    </xf>
    <xf numFmtId="1" fontId="13" fillId="26" borderId="76" xfId="0" applyNumberFormat="1" applyFont="1" applyFill="1" applyBorder="1" applyAlignment="1">
      <alignment horizontal="center" vertical="center" wrapText="1"/>
    </xf>
    <xf numFmtId="0" fontId="7" fillId="26" borderId="56" xfId="0" applyFont="1" applyFill="1" applyBorder="1" applyAlignment="1">
      <alignment horizontal="center" vertical="center"/>
    </xf>
    <xf numFmtId="1" fontId="13" fillId="26" borderId="77" xfId="0" applyNumberFormat="1" applyFont="1" applyFill="1" applyBorder="1" applyAlignment="1">
      <alignment horizontal="center" vertical="center" wrapText="1"/>
    </xf>
    <xf numFmtId="1" fontId="13" fillId="26" borderId="6" xfId="0" applyNumberFormat="1" applyFont="1" applyFill="1" applyBorder="1" applyAlignment="1">
      <alignment horizontal="center" vertical="center" wrapText="1"/>
    </xf>
    <xf numFmtId="166" fontId="9" fillId="26" borderId="74" xfId="0" applyNumberFormat="1" applyFont="1" applyFill="1" applyBorder="1" applyAlignment="1">
      <alignment horizontal="center" vertical="center"/>
    </xf>
    <xf numFmtId="166" fontId="9" fillId="26" borderId="72" xfId="0" applyNumberFormat="1" applyFont="1" applyFill="1" applyBorder="1" applyAlignment="1">
      <alignment horizontal="center" vertical="center"/>
    </xf>
    <xf numFmtId="0" fontId="17" fillId="26" borderId="74" xfId="0" applyFont="1" applyFill="1" applyBorder="1" applyAlignment="1">
      <alignment horizontal="center" vertical="center"/>
    </xf>
    <xf numFmtId="0" fontId="17" fillId="26" borderId="72" xfId="0" applyFont="1" applyFill="1" applyBorder="1" applyAlignment="1">
      <alignment horizontal="center" vertical="center" wrapText="1"/>
    </xf>
    <xf numFmtId="0" fontId="17" fillId="26" borderId="71" xfId="0" applyFont="1" applyFill="1" applyBorder="1" applyAlignment="1">
      <alignment horizontal="center" vertical="center"/>
    </xf>
    <xf numFmtId="0" fontId="17" fillId="26" borderId="72" xfId="0" applyFont="1" applyFill="1" applyBorder="1" applyAlignment="1">
      <alignment horizontal="center" vertical="center"/>
    </xf>
    <xf numFmtId="0" fontId="17" fillId="26" borderId="73" xfId="0" applyFont="1" applyFill="1" applyBorder="1" applyAlignment="1">
      <alignment horizontal="center" vertical="center"/>
    </xf>
    <xf numFmtId="0" fontId="17" fillId="26" borderId="72" xfId="0" applyFont="1" applyFill="1" applyBorder="1" applyAlignment="1">
      <alignment horizontal="center" vertical="center"/>
    </xf>
    <xf numFmtId="165" fontId="8" fillId="26" borderId="71" xfId="0" applyNumberFormat="1" applyFont="1" applyFill="1" applyBorder="1" applyAlignment="1">
      <alignment horizontal="center" vertical="center" wrapText="1"/>
    </xf>
    <xf numFmtId="165" fontId="8" fillId="26" borderId="72" xfId="0" applyNumberFormat="1" applyFont="1" applyFill="1" applyBorder="1" applyAlignment="1">
      <alignment horizontal="center" vertical="center" wrapText="1"/>
    </xf>
    <xf numFmtId="165" fontId="8" fillId="26" borderId="73" xfId="0" applyNumberFormat="1" applyFont="1" applyFill="1" applyBorder="1" applyAlignment="1">
      <alignment horizontal="center" vertical="center" wrapText="1"/>
    </xf>
    <xf numFmtId="165" fontId="8" fillId="26" borderId="72" xfId="0" applyNumberFormat="1" applyFont="1" applyFill="1" applyBorder="1" applyAlignment="1">
      <alignment horizontal="center" vertical="center" wrapText="1"/>
    </xf>
    <xf numFmtId="14" fontId="9" fillId="26" borderId="71" xfId="0" applyNumberFormat="1" applyFont="1" applyFill="1" applyBorder="1" applyAlignment="1">
      <alignment horizontal="center" vertical="center" wrapText="1"/>
    </xf>
    <xf numFmtId="14" fontId="9" fillId="26" borderId="72" xfId="0" applyNumberFormat="1" applyFont="1" applyFill="1" applyBorder="1" applyAlignment="1">
      <alignment horizontal="center" vertical="center" wrapText="1"/>
    </xf>
    <xf numFmtId="14" fontId="9" fillId="26" borderId="73" xfId="0" applyNumberFormat="1" applyFont="1" applyFill="1" applyBorder="1" applyAlignment="1">
      <alignment horizontal="center" vertical="center" wrapText="1"/>
    </xf>
    <xf numFmtId="1" fontId="13" fillId="26" borderId="71" xfId="0" applyNumberFormat="1" applyFont="1" applyFill="1" applyBorder="1" applyAlignment="1">
      <alignment horizontal="center" vertical="center" wrapText="1"/>
    </xf>
    <xf numFmtId="1" fontId="13" fillId="26" borderId="75" xfId="0" applyNumberFormat="1" applyFont="1" applyFill="1" applyBorder="1" applyAlignment="1">
      <alignment horizontal="center" vertical="center" wrapText="1"/>
    </xf>
    <xf numFmtId="0" fontId="7" fillId="26" borderId="55" xfId="0" applyFont="1" applyFill="1" applyBorder="1" applyAlignment="1">
      <alignment horizontal="center" vertical="center"/>
    </xf>
    <xf numFmtId="1" fontId="13" fillId="26" borderId="61" xfId="0" applyNumberFormat="1" applyFont="1" applyFill="1" applyBorder="1" applyAlignment="1">
      <alignment horizontal="center" vertical="center" wrapText="1"/>
    </xf>
    <xf numFmtId="1" fontId="13" fillId="26" borderId="73" xfId="0" applyNumberFormat="1" applyFont="1" applyFill="1" applyBorder="1" applyAlignment="1">
      <alignment horizontal="center" vertical="center" wrapText="1"/>
    </xf>
  </cellXfs>
  <cellStyles count="163">
    <cellStyle name="Euro" xfId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Normal" xfId="0" builtinId="0"/>
    <cellStyle name="Normal 2" xfId="2"/>
    <cellStyle name="Normal 5" xfId="3"/>
    <cellStyle name="Normal 5 2" xfId="162"/>
  </cellStyles>
  <dxfs count="0"/>
  <tableStyles count="0" defaultTableStyle="TableStyleMedium2" defaultPivotStyle="PivotStyleLight16"/>
  <colors>
    <mruColors>
      <color rgb="FFFF3399"/>
      <color rgb="FF00CC66"/>
      <color rgb="FFFFCCCC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8</xdr:row>
      <xdr:rowOff>0</xdr:rowOff>
    </xdr:from>
    <xdr:to>
      <xdr:col>28</xdr:col>
      <xdr:colOff>304800</xdr:colOff>
      <xdr:row>9</xdr:row>
      <xdr:rowOff>27454</xdr:rowOff>
    </xdr:to>
    <xdr:sp macro="" textlink="">
      <xdr:nvSpPr>
        <xdr:cNvPr id="2" name="AutoShape 38" descr="Resultado de imagen para LOGO CAR CUNDINAMARC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304800</xdr:colOff>
      <xdr:row>9</xdr:row>
      <xdr:rowOff>27454</xdr:rowOff>
    </xdr:to>
    <xdr:sp macro="" textlink="">
      <xdr:nvSpPr>
        <xdr:cNvPr id="3" name="AutoShape 39" descr="Resultado de imagen para LOGO CAR CUNDINAMARC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161925</xdr:colOff>
      <xdr:row>0</xdr:row>
      <xdr:rowOff>57149</xdr:rowOff>
    </xdr:from>
    <xdr:to>
      <xdr:col>15</xdr:col>
      <xdr:colOff>158326</xdr:colOff>
      <xdr:row>7</xdr:row>
      <xdr:rowOff>66674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57149"/>
          <a:ext cx="2110951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9</xdr:row>
      <xdr:rowOff>0</xdr:rowOff>
    </xdr:from>
    <xdr:to>
      <xdr:col>29</xdr:col>
      <xdr:colOff>304800</xdr:colOff>
      <xdr:row>10</xdr:row>
      <xdr:rowOff>113179</xdr:rowOff>
    </xdr:to>
    <xdr:sp macro="" textlink="">
      <xdr:nvSpPr>
        <xdr:cNvPr id="2" name="AutoShape 38" descr="Resultado de imagen para LOGO CAR CUNDINAMARCA">
          <a:extLst>
            <a:ext uri="{FF2B5EF4-FFF2-40B4-BE49-F238E27FC236}">
              <a16:creationId xmlns:a16="http://schemas.microsoft.com/office/drawing/2014/main" xmlns="" id="{ADE2190C-7E78-4B05-8A89-B480B03AC21D}"/>
            </a:ext>
          </a:extLst>
        </xdr:cNvPr>
        <xdr:cNvSpPr>
          <a:spLocks noChangeAspect="1" noChangeArrowheads="1"/>
        </xdr:cNvSpPr>
      </xdr:nvSpPr>
      <xdr:spPr bwMode="auto">
        <a:xfrm>
          <a:off x="16430625" y="1724025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9</xdr:row>
      <xdr:rowOff>0</xdr:rowOff>
    </xdr:from>
    <xdr:to>
      <xdr:col>29</xdr:col>
      <xdr:colOff>304800</xdr:colOff>
      <xdr:row>10</xdr:row>
      <xdr:rowOff>113179</xdr:rowOff>
    </xdr:to>
    <xdr:sp macro="" textlink="">
      <xdr:nvSpPr>
        <xdr:cNvPr id="3" name="AutoShape 39" descr="Resultado de imagen para LOGO CAR CUNDINAMARCA">
          <a:extLst>
            <a:ext uri="{FF2B5EF4-FFF2-40B4-BE49-F238E27FC236}">
              <a16:creationId xmlns:a16="http://schemas.microsoft.com/office/drawing/2014/main" xmlns="" id="{F8FA6309-4D8F-4DDB-811A-2E21D982F759}"/>
            </a:ext>
          </a:extLst>
        </xdr:cNvPr>
        <xdr:cNvSpPr>
          <a:spLocks noChangeAspect="1" noChangeArrowheads="1"/>
        </xdr:cNvSpPr>
      </xdr:nvSpPr>
      <xdr:spPr bwMode="auto">
        <a:xfrm>
          <a:off x="16430625" y="1724025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152400</xdr:colOff>
      <xdr:row>1</xdr:row>
      <xdr:rowOff>57149</xdr:rowOff>
    </xdr:from>
    <xdr:to>
      <xdr:col>15</xdr:col>
      <xdr:colOff>84965</xdr:colOff>
      <xdr:row>7</xdr:row>
      <xdr:rowOff>156444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76B3EA9-A660-48C9-9D64-7132A2BD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5275" y="257174"/>
          <a:ext cx="1974091" cy="1242295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9</xdr:row>
      <xdr:rowOff>0</xdr:rowOff>
    </xdr:from>
    <xdr:to>
      <xdr:col>29</xdr:col>
      <xdr:colOff>304800</xdr:colOff>
      <xdr:row>10</xdr:row>
      <xdr:rowOff>113179</xdr:rowOff>
    </xdr:to>
    <xdr:sp macro="" textlink="">
      <xdr:nvSpPr>
        <xdr:cNvPr id="5" name="AutoShape 38" descr="Resultado de imagen para LOGO CAR CUNDINAMARCA">
          <a:extLst>
            <a:ext uri="{FF2B5EF4-FFF2-40B4-BE49-F238E27FC236}">
              <a16:creationId xmlns:a16="http://schemas.microsoft.com/office/drawing/2014/main" xmlns="" id="{2FC1342B-2808-419C-BC5A-9243D1D2D4DB}"/>
            </a:ext>
          </a:extLst>
        </xdr:cNvPr>
        <xdr:cNvSpPr>
          <a:spLocks noChangeAspect="1" noChangeArrowheads="1"/>
        </xdr:cNvSpPr>
      </xdr:nvSpPr>
      <xdr:spPr bwMode="auto">
        <a:xfrm>
          <a:off x="13401675" y="1724025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9</xdr:row>
      <xdr:rowOff>0</xdr:rowOff>
    </xdr:from>
    <xdr:to>
      <xdr:col>29</xdr:col>
      <xdr:colOff>304800</xdr:colOff>
      <xdr:row>10</xdr:row>
      <xdr:rowOff>113179</xdr:rowOff>
    </xdr:to>
    <xdr:sp macro="" textlink="">
      <xdr:nvSpPr>
        <xdr:cNvPr id="6" name="AutoShape 39" descr="Resultado de imagen para LOGO CAR CUNDINAMARCA">
          <a:extLst>
            <a:ext uri="{FF2B5EF4-FFF2-40B4-BE49-F238E27FC236}">
              <a16:creationId xmlns:a16="http://schemas.microsoft.com/office/drawing/2014/main" xmlns="" id="{8AEA0499-60BD-4B1D-AD89-22E0B7672ECD}"/>
            </a:ext>
          </a:extLst>
        </xdr:cNvPr>
        <xdr:cNvSpPr>
          <a:spLocks noChangeAspect="1" noChangeArrowheads="1"/>
        </xdr:cNvSpPr>
      </xdr:nvSpPr>
      <xdr:spPr bwMode="auto">
        <a:xfrm>
          <a:off x="13401675" y="1724025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152400</xdr:colOff>
      <xdr:row>1</xdr:row>
      <xdr:rowOff>57149</xdr:rowOff>
    </xdr:from>
    <xdr:to>
      <xdr:col>15</xdr:col>
      <xdr:colOff>84965</xdr:colOff>
      <xdr:row>7</xdr:row>
      <xdr:rowOff>156444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E73297A-A995-4814-A20D-E8DF37589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257174"/>
          <a:ext cx="1961391" cy="124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113179</xdr:rowOff>
    </xdr:to>
    <xdr:sp macro="" textlink="">
      <xdr:nvSpPr>
        <xdr:cNvPr id="2" name="AutoShape 38" descr="Resultado de imagen para LOGO CAR CUNDINAMARCA">
          <a:extLst>
            <a:ext uri="{FF2B5EF4-FFF2-40B4-BE49-F238E27FC236}">
              <a16:creationId xmlns:a16="http://schemas.microsoft.com/office/drawing/2014/main" xmlns="" id="{2A8021DA-1139-4A36-A7B7-F00EFBF3F556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1724025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304800</xdr:colOff>
      <xdr:row>10</xdr:row>
      <xdr:rowOff>113179</xdr:rowOff>
    </xdr:to>
    <xdr:sp macro="" textlink="">
      <xdr:nvSpPr>
        <xdr:cNvPr id="3" name="AutoShape 39" descr="Resultado de imagen para LOGO CAR CUNDINAMARCA">
          <a:extLst>
            <a:ext uri="{FF2B5EF4-FFF2-40B4-BE49-F238E27FC236}">
              <a16:creationId xmlns:a16="http://schemas.microsoft.com/office/drawing/2014/main" xmlns="" id="{51714F97-2226-4502-9E61-363561AB439B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1724025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678259</xdr:colOff>
      <xdr:row>1</xdr:row>
      <xdr:rowOff>27383</xdr:rowOff>
    </xdr:from>
    <xdr:to>
      <xdr:col>13</xdr:col>
      <xdr:colOff>351666</xdr:colOff>
      <xdr:row>7</xdr:row>
      <xdr:rowOff>126678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C79DBB9-5355-407C-885B-BF35D7557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8103" y="225821"/>
          <a:ext cx="1965360" cy="12303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491134</xdr:colOff>
      <xdr:row>0</xdr:row>
      <xdr:rowOff>89296</xdr:rowOff>
    </xdr:from>
    <xdr:ext cx="1109684" cy="2232422"/>
    <xdr:pic>
      <xdr:nvPicPr>
        <xdr:cNvPr id="2" name="Imagen 1">
          <a:extLst>
            <a:ext uri="{FF2B5EF4-FFF2-40B4-BE49-F238E27FC236}">
              <a16:creationId xmlns:a16="http://schemas.microsoft.com/office/drawing/2014/main" xmlns="" id="{F8B53B91-43B5-454F-9573-B8803C5377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20" b="89924" l="9936" r="89904">
                      <a14:foregroundMark x1="47756" y1="18388" x2="47756" y2="18388"/>
                      <a14:foregroundMark x1="56571" y1="24433" x2="56571" y2="24433"/>
                      <a14:foregroundMark x1="38462" y1="23426" x2="38462" y2="23426"/>
                      <a14:foregroundMark x1="41827" y1="60705" x2="51122" y2="64987"/>
                      <a14:foregroundMark x1="51122" y1="64987" x2="45032" y2="80605"/>
                      <a14:foregroundMark x1="45032" y1="80605" x2="44551" y2="59698"/>
                      <a14:foregroundMark x1="39904" y1="73804" x2="53365" y2="83879"/>
                      <a14:foregroundMark x1="53365" y1="83879" x2="54647" y2="68262"/>
                      <a14:foregroundMark x1="54647" y1="68262" x2="54487" y2="68010"/>
                      <a14:foregroundMark x1="37821" y1="85390" x2="53846" y2="84383"/>
                      <a14:foregroundMark x1="53846" y1="84383" x2="55769" y2="84887"/>
                      <a14:foregroundMark x1="41186" y1="78841" x2="48718" y2="58186"/>
                      <a14:foregroundMark x1="48718" y1="58186" x2="55128" y2="73300"/>
                      <a14:foregroundMark x1="41827" y1="80353" x2="41827" y2="80353"/>
                      <a14:foregroundMark x1="55128" y1="21159" x2="53045" y2="9320"/>
                      <a14:foregroundMark x1="40865" y1="22166" x2="42147" y2="9824"/>
                      <a14:foregroundMark x1="50481" y1="57431" x2="46154" y2="79345"/>
                      <a14:foregroundMark x1="46154" y1="79345" x2="42147" y2="68010"/>
                    </a14:backgroundRemoval>
                  </a14:imgEffect>
                </a14:imgLayer>
              </a14:imgProps>
            </a:ext>
          </a:extLst>
        </a:blip>
        <a:srcRect l="35117" t="7792" r="39150" b="13825"/>
        <a:stretch/>
      </xdr:blipFill>
      <xdr:spPr>
        <a:xfrm>
          <a:off x="7301509" y="89296"/>
          <a:ext cx="1109684" cy="223242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491134</xdr:colOff>
      <xdr:row>0</xdr:row>
      <xdr:rowOff>89296</xdr:rowOff>
    </xdr:from>
    <xdr:to>
      <xdr:col>6</xdr:col>
      <xdr:colOff>82771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EC32B9-FC97-4CDA-AB12-EC72E40EBC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20" b="89924" l="9936" r="89904">
                      <a14:foregroundMark x1="47756" y1="18388" x2="47756" y2="18388"/>
                      <a14:foregroundMark x1="56571" y1="24433" x2="56571" y2="24433"/>
                      <a14:foregroundMark x1="38462" y1="23426" x2="38462" y2="23426"/>
                      <a14:foregroundMark x1="41827" y1="60705" x2="51122" y2="64987"/>
                      <a14:foregroundMark x1="51122" y1="64987" x2="45032" y2="80605"/>
                      <a14:foregroundMark x1="45032" y1="80605" x2="44551" y2="59698"/>
                      <a14:foregroundMark x1="39904" y1="73804" x2="53365" y2="83879"/>
                      <a14:foregroundMark x1="53365" y1="83879" x2="54647" y2="68262"/>
                      <a14:foregroundMark x1="54647" y1="68262" x2="54487" y2="68010"/>
                      <a14:foregroundMark x1="37821" y1="85390" x2="53846" y2="84383"/>
                      <a14:foregroundMark x1="53846" y1="84383" x2="55769" y2="84887"/>
                      <a14:foregroundMark x1="41186" y1="78841" x2="48718" y2="58186"/>
                      <a14:foregroundMark x1="48718" y1="58186" x2="55128" y2="73300"/>
                      <a14:foregroundMark x1="41827" y1="80353" x2="41827" y2="80353"/>
                      <a14:foregroundMark x1="55128" y1="21159" x2="53045" y2="9320"/>
                      <a14:foregroundMark x1="40865" y1="22166" x2="42147" y2="9824"/>
                      <a14:foregroundMark x1="50481" y1="57431" x2="46154" y2="79345"/>
                      <a14:foregroundMark x1="46154" y1="79345" x2="42147" y2="68010"/>
                    </a14:backgroundRemoval>
                  </a14:imgEffect>
                </a14:imgLayer>
              </a14:imgProps>
            </a:ext>
          </a:extLst>
        </a:blip>
        <a:srcRect l="35117" t="7792" r="39150" b="13825"/>
        <a:stretch/>
      </xdr:blipFill>
      <xdr:spPr>
        <a:xfrm>
          <a:off x="7453909" y="89296"/>
          <a:ext cx="1115637" cy="19490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491134</xdr:colOff>
      <xdr:row>0</xdr:row>
      <xdr:rowOff>89296</xdr:rowOff>
    </xdr:from>
    <xdr:ext cx="1109684" cy="2080287"/>
    <xdr:pic>
      <xdr:nvPicPr>
        <xdr:cNvPr id="2" name="Imagen 1">
          <a:extLst>
            <a:ext uri="{FF2B5EF4-FFF2-40B4-BE49-F238E27FC236}">
              <a16:creationId xmlns:a16="http://schemas.microsoft.com/office/drawing/2014/main" xmlns="" id="{DA4E0553-70D2-4740-BFD5-5E928E5387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20" b="89924" l="9936" r="89904">
                      <a14:foregroundMark x1="47756" y1="18388" x2="47756" y2="18388"/>
                      <a14:foregroundMark x1="56571" y1="24433" x2="56571" y2="24433"/>
                      <a14:foregroundMark x1="38462" y1="23426" x2="38462" y2="23426"/>
                      <a14:foregroundMark x1="41827" y1="60705" x2="51122" y2="64987"/>
                      <a14:foregroundMark x1="51122" y1="64987" x2="45032" y2="80605"/>
                      <a14:foregroundMark x1="45032" y1="80605" x2="44551" y2="59698"/>
                      <a14:foregroundMark x1="39904" y1="73804" x2="53365" y2="83879"/>
                      <a14:foregroundMark x1="53365" y1="83879" x2="54647" y2="68262"/>
                      <a14:foregroundMark x1="54647" y1="68262" x2="54487" y2="68010"/>
                      <a14:foregroundMark x1="37821" y1="85390" x2="53846" y2="84383"/>
                      <a14:foregroundMark x1="53846" y1="84383" x2="55769" y2="84887"/>
                      <a14:foregroundMark x1="41186" y1="78841" x2="48718" y2="58186"/>
                      <a14:foregroundMark x1="48718" y1="58186" x2="55128" y2="73300"/>
                      <a14:foregroundMark x1="41827" y1="80353" x2="41827" y2="80353"/>
                      <a14:foregroundMark x1="55128" y1="21159" x2="53045" y2="9320"/>
                      <a14:foregroundMark x1="40865" y1="22166" x2="42147" y2="9824"/>
                      <a14:foregroundMark x1="50481" y1="57431" x2="46154" y2="79345"/>
                      <a14:foregroundMark x1="46154" y1="79345" x2="42147" y2="68010"/>
                    </a14:backgroundRemoval>
                  </a14:imgEffect>
                </a14:imgLayer>
              </a14:imgProps>
            </a:ext>
          </a:extLst>
        </a:blip>
        <a:srcRect l="35117" t="7792" r="39150" b="13825"/>
        <a:stretch/>
      </xdr:blipFill>
      <xdr:spPr>
        <a:xfrm>
          <a:off x="5234584" y="89296"/>
          <a:ext cx="1109684" cy="208028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97404</xdr:rowOff>
    </xdr:from>
    <xdr:to>
      <xdr:col>6</xdr:col>
      <xdr:colOff>907256</xdr:colOff>
      <xdr:row>3</xdr:row>
      <xdr:rowOff>158036</xdr:rowOff>
    </xdr:to>
    <xdr:pic>
      <xdr:nvPicPr>
        <xdr:cNvPr id="2" name="Imagen 4" descr="cid:image008.png@01D7BF6E.DA5FD3E0">
          <a:extLst>
            <a:ext uri="{FF2B5EF4-FFF2-40B4-BE49-F238E27FC236}">
              <a16:creationId xmlns:a16="http://schemas.microsoft.com/office/drawing/2014/main" xmlns="" id="{C02C32AD-C153-4355-AC11-B9EAB70F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87904"/>
          <a:ext cx="1897856" cy="441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269082</xdr:colOff>
      <xdr:row>0</xdr:row>
      <xdr:rowOff>171451</xdr:rowOff>
    </xdr:from>
    <xdr:to>
      <xdr:col>1</xdr:col>
      <xdr:colOff>1228725</xdr:colOff>
      <xdr:row>7</xdr:row>
      <xdr:rowOff>96401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B748C0A7-C0C3-4813-B1A5-1F85B7A8D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082" y="171451"/>
          <a:ext cx="1512093" cy="1420375"/>
        </a:xfrm>
        <a:prstGeom prst="rect">
          <a:avLst/>
        </a:prstGeom>
      </xdr:spPr>
    </xdr:pic>
    <xdr:clientData/>
  </xdr:twoCellAnchor>
  <xdr:twoCellAnchor>
    <xdr:from>
      <xdr:col>5</xdr:col>
      <xdr:colOff>1200150</xdr:colOff>
      <xdr:row>4</xdr:row>
      <xdr:rowOff>66674</xdr:rowOff>
    </xdr:from>
    <xdr:to>
      <xdr:col>6</xdr:col>
      <xdr:colOff>790575</xdr:colOff>
      <xdr:row>7</xdr:row>
      <xdr:rowOff>9524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xmlns="" id="{032849AD-1401-44C2-903D-63DB28C9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828674"/>
          <a:ext cx="88582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47625</xdr:rowOff>
    </xdr:from>
    <xdr:to>
      <xdr:col>2</xdr:col>
      <xdr:colOff>1590675</xdr:colOff>
      <xdr:row>4</xdr:row>
      <xdr:rowOff>189416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7625"/>
          <a:ext cx="1495425" cy="9514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9</xdr:row>
      <xdr:rowOff>0</xdr:rowOff>
    </xdr:from>
    <xdr:to>
      <xdr:col>25</xdr:col>
      <xdr:colOff>304800</xdr:colOff>
      <xdr:row>10</xdr:row>
      <xdr:rowOff>113179</xdr:rowOff>
    </xdr:to>
    <xdr:sp macro="" textlink="">
      <xdr:nvSpPr>
        <xdr:cNvPr id="8" name="AutoShape 38" descr="Resultado de imagen para LOGO CAR CUNDINAMARCA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9</xdr:row>
      <xdr:rowOff>0</xdr:rowOff>
    </xdr:from>
    <xdr:to>
      <xdr:col>25</xdr:col>
      <xdr:colOff>304800</xdr:colOff>
      <xdr:row>10</xdr:row>
      <xdr:rowOff>113179</xdr:rowOff>
    </xdr:to>
    <xdr:sp macro="" textlink="">
      <xdr:nvSpPr>
        <xdr:cNvPr id="9" name="AutoShape 39" descr="Resultado de imagen para LOGO CAR CUNDINAMARCA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0</xdr:row>
      <xdr:rowOff>19050</xdr:rowOff>
    </xdr:from>
    <xdr:to>
      <xdr:col>2</xdr:col>
      <xdr:colOff>650581</xdr:colOff>
      <xdr:row>9</xdr:row>
      <xdr:rowOff>76200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050"/>
          <a:ext cx="1574506" cy="177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02/Downloads/BOLETIN%20N&#176;15%20FUTBOL%205%20FEMENINO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ASE 2 FEMENINO"/>
      <sheetName val="SORTEO OCTAVOS "/>
      <sheetName val="FASE 1 FEMENINO"/>
      <sheetName val="SEMIS Y FINAL"/>
      <sheetName val="GOLEADORAS"/>
      <sheetName val="JUEGO LIMPIOO"/>
      <sheetName val="SORTEO"/>
      <sheetName val="VALLA MENOS VENCIDA"/>
      <sheetName val="SANCIONES"/>
      <sheetName val="FASE 2 MASCULINO "/>
      <sheetName val="SORTEO (2)"/>
    </sheetNames>
    <sheetDataSet>
      <sheetData sheetId="0"/>
      <sheetData sheetId="1"/>
      <sheetData sheetId="2">
        <row r="7">
          <cell r="F7" t="str">
            <v>EDUCACION</v>
          </cell>
          <cell r="I7" t="str">
            <v>INDEPORTES</v>
          </cell>
        </row>
        <row r="8">
          <cell r="F8" t="str">
            <v>IDECUT</v>
          </cell>
          <cell r="I8" t="str">
            <v>ICCU</v>
          </cell>
        </row>
        <row r="9">
          <cell r="F9" t="str">
            <v>SALUD</v>
          </cell>
          <cell r="I9" t="str">
            <v xml:space="preserve">AGENCIA DE EMPLEO </v>
          </cell>
        </row>
        <row r="10">
          <cell r="F10" t="str">
            <v>FONDECUN</v>
          </cell>
          <cell r="I10" t="str">
            <v xml:space="preserve">AGENCIA CATASTRAL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2:C21"/>
  <sheetViews>
    <sheetView workbookViewId="0">
      <selection activeCell="B14" sqref="B14"/>
    </sheetView>
  </sheetViews>
  <sheetFormatPr baseColWidth="10" defaultRowHeight="15" x14ac:dyDescent="0.25"/>
  <cols>
    <col min="2" max="2" width="24.28515625" bestFit="1" customWidth="1"/>
  </cols>
  <sheetData>
    <row r="2" spans="1:3" x14ac:dyDescent="0.25">
      <c r="A2" t="s">
        <v>60</v>
      </c>
      <c r="B2" t="s">
        <v>78</v>
      </c>
      <c r="C2" s="22">
        <v>1</v>
      </c>
    </row>
    <row r="3" spans="1:3" x14ac:dyDescent="0.25">
      <c r="A3" t="s">
        <v>64</v>
      </c>
      <c r="B3" t="s">
        <v>88</v>
      </c>
      <c r="C3" s="22">
        <v>2</v>
      </c>
    </row>
    <row r="4" spans="1:3" x14ac:dyDescent="0.25">
      <c r="A4" t="s">
        <v>70</v>
      </c>
      <c r="B4" t="s">
        <v>91</v>
      </c>
      <c r="C4" s="22">
        <v>3</v>
      </c>
    </row>
    <row r="5" spans="1:3" x14ac:dyDescent="0.25">
      <c r="A5" t="s">
        <v>72</v>
      </c>
      <c r="B5" t="s">
        <v>82</v>
      </c>
      <c r="C5" s="22">
        <v>4</v>
      </c>
    </row>
    <row r="6" spans="1:3" x14ac:dyDescent="0.25">
      <c r="A6" t="s">
        <v>61</v>
      </c>
      <c r="B6" t="s">
        <v>85</v>
      </c>
      <c r="C6" s="23">
        <v>5</v>
      </c>
    </row>
    <row r="7" spans="1:3" x14ac:dyDescent="0.25">
      <c r="A7" t="s">
        <v>71</v>
      </c>
      <c r="B7" t="s">
        <v>81</v>
      </c>
      <c r="C7" s="23">
        <v>6</v>
      </c>
    </row>
    <row r="8" spans="1:3" x14ac:dyDescent="0.25">
      <c r="A8" t="s">
        <v>68</v>
      </c>
      <c r="B8" t="s">
        <v>32</v>
      </c>
      <c r="C8" s="23">
        <v>7</v>
      </c>
    </row>
    <row r="9" spans="1:3" x14ac:dyDescent="0.25">
      <c r="A9" t="s">
        <v>75</v>
      </c>
      <c r="B9" t="s">
        <v>23</v>
      </c>
      <c r="C9" s="23">
        <v>8</v>
      </c>
    </row>
    <row r="10" spans="1:3" x14ac:dyDescent="0.25">
      <c r="A10" t="s">
        <v>65</v>
      </c>
      <c r="B10" t="s">
        <v>83</v>
      </c>
      <c r="C10" s="24">
        <v>9</v>
      </c>
    </row>
    <row r="11" spans="1:3" x14ac:dyDescent="0.25">
      <c r="A11" t="s">
        <v>76</v>
      </c>
      <c r="B11" t="s">
        <v>90</v>
      </c>
      <c r="C11" s="24">
        <v>10</v>
      </c>
    </row>
    <row r="12" spans="1:3" x14ac:dyDescent="0.25">
      <c r="A12" t="s">
        <v>69</v>
      </c>
      <c r="B12" t="s">
        <v>80</v>
      </c>
      <c r="C12" s="24">
        <v>11</v>
      </c>
    </row>
    <row r="13" spans="1:3" x14ac:dyDescent="0.25">
      <c r="A13" t="s">
        <v>66</v>
      </c>
      <c r="B13" t="s">
        <v>84</v>
      </c>
      <c r="C13" s="24">
        <v>12</v>
      </c>
    </row>
    <row r="14" spans="1:3" x14ac:dyDescent="0.25">
      <c r="A14" t="s">
        <v>58</v>
      </c>
      <c r="B14" t="s">
        <v>89</v>
      </c>
      <c r="C14" s="25">
        <v>13</v>
      </c>
    </row>
    <row r="15" spans="1:3" x14ac:dyDescent="0.25">
      <c r="A15" t="s">
        <v>73</v>
      </c>
      <c r="B15" t="s">
        <v>92</v>
      </c>
      <c r="C15" s="25">
        <v>14</v>
      </c>
    </row>
    <row r="16" spans="1:3" x14ac:dyDescent="0.25">
      <c r="A16" t="s">
        <v>67</v>
      </c>
      <c r="B16" t="s">
        <v>79</v>
      </c>
      <c r="C16" s="25">
        <v>15</v>
      </c>
    </row>
    <row r="17" spans="1:3" x14ac:dyDescent="0.25">
      <c r="A17" t="s">
        <v>63</v>
      </c>
      <c r="B17" t="s">
        <v>87</v>
      </c>
      <c r="C17" s="25">
        <v>16</v>
      </c>
    </row>
    <row r="18" spans="1:3" x14ac:dyDescent="0.25">
      <c r="A18" t="s">
        <v>59</v>
      </c>
      <c r="B18" t="s">
        <v>20</v>
      </c>
      <c r="C18" s="22">
        <v>17</v>
      </c>
    </row>
    <row r="19" spans="1:3" x14ac:dyDescent="0.25">
      <c r="A19" t="s">
        <v>62</v>
      </c>
      <c r="B19" t="s">
        <v>86</v>
      </c>
      <c r="C19" s="22">
        <v>18</v>
      </c>
    </row>
    <row r="20" spans="1:3" x14ac:dyDescent="0.25">
      <c r="A20" t="s">
        <v>57</v>
      </c>
      <c r="B20" t="s">
        <v>77</v>
      </c>
      <c r="C20" s="22">
        <v>19</v>
      </c>
    </row>
    <row r="21" spans="1:3" x14ac:dyDescent="0.25">
      <c r="A21" t="s">
        <v>74</v>
      </c>
      <c r="B21" t="s">
        <v>93</v>
      </c>
      <c r="C21" s="22">
        <v>20</v>
      </c>
    </row>
  </sheetData>
  <sortState ref="A2:C21">
    <sortCondition ref="C2:C21"/>
  </sortState>
  <phoneticPr fontId="1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8"/>
  <sheetViews>
    <sheetView topLeftCell="A4" workbookViewId="0">
      <selection activeCell="C13" sqref="C13:D14"/>
    </sheetView>
  </sheetViews>
  <sheetFormatPr baseColWidth="10" defaultRowHeight="15" x14ac:dyDescent="0.25"/>
  <cols>
    <col min="5" max="28" width="5.7109375" customWidth="1"/>
  </cols>
  <sheetData>
    <row r="1" spans="1:28" s="1" customFormat="1" x14ac:dyDescent="0.3">
      <c r="U1" s="7"/>
      <c r="X1" s="37"/>
      <c r="AA1" s="37"/>
    </row>
    <row r="2" spans="1:28" s="1" customFormat="1" x14ac:dyDescent="0.3">
      <c r="U2" s="7"/>
      <c r="X2" s="37"/>
      <c r="AA2" s="37"/>
    </row>
    <row r="3" spans="1:28" s="1" customFormat="1" x14ac:dyDescent="0.3">
      <c r="N3" s="592" t="s">
        <v>36</v>
      </c>
      <c r="O3" s="592"/>
      <c r="P3" s="592"/>
      <c r="U3" s="7"/>
      <c r="X3" s="37"/>
      <c r="AA3" s="37"/>
    </row>
    <row r="4" spans="1:28" s="1" customFormat="1" x14ac:dyDescent="0.3">
      <c r="N4" s="593" t="s">
        <v>37</v>
      </c>
      <c r="O4" s="593"/>
      <c r="P4" s="593"/>
      <c r="U4" s="7"/>
      <c r="X4" s="37"/>
      <c r="AA4" s="37"/>
    </row>
    <row r="5" spans="1:28" s="1" customFormat="1" x14ac:dyDescent="0.3">
      <c r="N5" s="594" t="s">
        <v>38</v>
      </c>
      <c r="O5" s="594"/>
      <c r="P5" s="594"/>
      <c r="U5" s="7"/>
      <c r="X5" s="37"/>
      <c r="AA5" s="37"/>
    </row>
    <row r="6" spans="1:28" s="1" customFormat="1" x14ac:dyDescent="0.3">
      <c r="U6" s="7"/>
      <c r="X6" s="37"/>
      <c r="AA6" s="37"/>
    </row>
    <row r="7" spans="1:28" s="1" customFormat="1" x14ac:dyDescent="0.3">
      <c r="U7" s="7"/>
      <c r="X7" s="37"/>
      <c r="AA7" s="37"/>
    </row>
    <row r="8" spans="1:28" s="1" customFormat="1" x14ac:dyDescent="0.3">
      <c r="U8" s="7"/>
      <c r="X8" s="37"/>
      <c r="AA8" s="37"/>
    </row>
    <row r="9" spans="1:28" s="1" customFormat="1" ht="15" customHeight="1" x14ac:dyDescent="0.3">
      <c r="A9" s="4" t="s">
        <v>98</v>
      </c>
      <c r="B9" s="4"/>
      <c r="U9" s="7"/>
      <c r="W9" s="595" t="s">
        <v>110</v>
      </c>
      <c r="X9" s="595"/>
      <c r="Y9" s="595"/>
      <c r="Z9" s="595"/>
      <c r="AA9" s="595"/>
      <c r="AB9" s="595"/>
    </row>
    <row r="10" spans="1:28" s="1" customFormat="1" ht="21.75" customHeight="1" x14ac:dyDescent="0.3">
      <c r="A10" s="331" t="s">
        <v>109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9"/>
      <c r="Z10" s="9"/>
      <c r="AA10" s="39"/>
      <c r="AB10" s="9"/>
    </row>
    <row r="11" spans="1:28" s="1" customFormat="1" ht="1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"/>
      <c r="V11" s="3"/>
      <c r="W11" s="3"/>
      <c r="X11" s="38"/>
      <c r="Y11" s="2"/>
      <c r="Z11" s="2"/>
      <c r="AA11" s="38"/>
      <c r="AB11" s="2"/>
    </row>
    <row r="12" spans="1:28" s="1" customFormat="1" ht="15" customHeight="1" x14ac:dyDescent="0.3">
      <c r="A12" s="586" t="s">
        <v>10</v>
      </c>
      <c r="B12" s="58"/>
      <c r="C12" s="302" t="s">
        <v>0</v>
      </c>
      <c r="D12" s="303"/>
      <c r="E12" s="302">
        <v>1</v>
      </c>
      <c r="F12" s="303"/>
      <c r="G12" s="302">
        <v>2</v>
      </c>
      <c r="H12" s="303"/>
      <c r="I12" s="302">
        <v>3</v>
      </c>
      <c r="J12" s="303"/>
      <c r="K12" s="302">
        <v>4</v>
      </c>
      <c r="L12" s="303"/>
      <c r="M12" s="302">
        <v>5</v>
      </c>
      <c r="N12" s="303"/>
      <c r="O12" s="589"/>
      <c r="P12" s="20" t="s">
        <v>13</v>
      </c>
      <c r="Q12" s="20" t="s">
        <v>14</v>
      </c>
      <c r="R12" s="20" t="s">
        <v>15</v>
      </c>
      <c r="S12" s="20" t="s">
        <v>117</v>
      </c>
      <c r="T12" s="21" t="s">
        <v>108</v>
      </c>
      <c r="U12" s="20" t="s">
        <v>111</v>
      </c>
      <c r="V12" s="20" t="s">
        <v>112</v>
      </c>
      <c r="W12" s="20" t="s">
        <v>107</v>
      </c>
      <c r="X12" s="42" t="s">
        <v>1</v>
      </c>
      <c r="Y12" s="20" t="s">
        <v>17</v>
      </c>
      <c r="AA12" s="37"/>
    </row>
    <row r="13" spans="1:28" s="1" customFormat="1" ht="15" customHeight="1" x14ac:dyDescent="0.3">
      <c r="A13" s="587"/>
      <c r="B13" s="291">
        <v>1</v>
      </c>
      <c r="C13" s="293"/>
      <c r="D13" s="294"/>
      <c r="E13" s="315"/>
      <c r="F13" s="316"/>
      <c r="G13" s="319"/>
      <c r="H13" s="31"/>
      <c r="I13" s="299"/>
      <c r="J13" s="17"/>
      <c r="K13" s="299"/>
      <c r="L13" s="17"/>
      <c r="M13" s="299"/>
      <c r="N13" s="30"/>
      <c r="O13" s="590"/>
      <c r="P13" s="268">
        <v>0</v>
      </c>
      <c r="Q13" s="278">
        <f>IF(Y30&gt;AA30,"1")+IF(AA33&gt;Y33,"1")+IF(Y36&gt;AA36,"1")+IF(AA40&gt;Y40,"1")</f>
        <v>0</v>
      </c>
      <c r="R13" s="278">
        <f>IF(Y30&lt;AA30,"1")+IF(AA33&lt;Y33,"1")+IF(Y36&lt;AA36,"1")+IF(AA40&lt;Y40,"1")</f>
        <v>0</v>
      </c>
      <c r="S13" s="278">
        <v>0</v>
      </c>
      <c r="T13" s="268">
        <v>0</v>
      </c>
      <c r="U13" s="280">
        <f>SUM(H13,J13,L13,N13)</f>
        <v>0</v>
      </c>
      <c r="V13" s="280">
        <f>SUM(H14,J14,L14,N14)</f>
        <v>0</v>
      </c>
      <c r="W13" s="280">
        <f>+U13-V13</f>
        <v>0</v>
      </c>
      <c r="X13" s="305">
        <f>SUM(G13,I13,K13,M13)</f>
        <v>0</v>
      </c>
      <c r="Y13" s="268"/>
      <c r="AA13" s="37"/>
    </row>
    <row r="14" spans="1:28" s="1" customFormat="1" ht="15" customHeight="1" x14ac:dyDescent="0.3">
      <c r="A14" s="587"/>
      <c r="B14" s="292"/>
      <c r="C14" s="295"/>
      <c r="D14" s="296"/>
      <c r="E14" s="317"/>
      <c r="F14" s="318"/>
      <c r="G14" s="320"/>
      <c r="H14" s="31"/>
      <c r="I14" s="300"/>
      <c r="J14" s="17"/>
      <c r="K14" s="300"/>
      <c r="L14" s="17"/>
      <c r="M14" s="300"/>
      <c r="N14" s="30"/>
      <c r="O14" s="590"/>
      <c r="P14" s="268"/>
      <c r="Q14" s="279"/>
      <c r="R14" s="279"/>
      <c r="S14" s="279"/>
      <c r="T14" s="268"/>
      <c r="U14" s="268"/>
      <c r="V14" s="268"/>
      <c r="W14" s="268"/>
      <c r="X14" s="305"/>
      <c r="Y14" s="268"/>
      <c r="AA14" s="37"/>
    </row>
    <row r="15" spans="1:28" s="1" customFormat="1" ht="15" customHeight="1" x14ac:dyDescent="0.3">
      <c r="A15" s="587"/>
      <c r="B15" s="291">
        <v>2</v>
      </c>
      <c r="C15" s="293"/>
      <c r="D15" s="294"/>
      <c r="E15" s="297"/>
      <c r="F15" s="17"/>
      <c r="G15" s="310"/>
      <c r="H15" s="311"/>
      <c r="I15" s="299"/>
      <c r="J15" s="17"/>
      <c r="K15" s="299"/>
      <c r="L15" s="17"/>
      <c r="M15" s="299"/>
      <c r="N15" s="30"/>
      <c r="O15" s="590"/>
      <c r="P15" s="268">
        <f>Q15+R15</f>
        <v>0</v>
      </c>
      <c r="Q15" s="278">
        <f>IF(Y37&gt;AA37,"1")+IF(AA30&gt;Y30,"1")+IF(Y39&gt;AA39,"1")+IF(Y27&gt;AA27,"1")</f>
        <v>0</v>
      </c>
      <c r="R15" s="268">
        <f>IF(Y37&lt;AA37,"1")+IF(AA30&lt;Y30,"1")+IF(Y39&lt;AA39,"1")+IF(Y27&lt;AA27,"1")</f>
        <v>0</v>
      </c>
      <c r="S15" s="278">
        <v>0</v>
      </c>
      <c r="T15" s="268">
        <v>0</v>
      </c>
      <c r="U15" s="280">
        <f>SUM(F15,J15,L15,N15)</f>
        <v>0</v>
      </c>
      <c r="V15" s="280">
        <f>SUM(F16,J16,L16,N16)</f>
        <v>0</v>
      </c>
      <c r="W15" s="280">
        <f>+U15-V15</f>
        <v>0</v>
      </c>
      <c r="X15" s="305">
        <f>SUM(E15,I15,K15,M15)</f>
        <v>0</v>
      </c>
      <c r="Y15" s="268"/>
      <c r="AA15" s="37"/>
    </row>
    <row r="16" spans="1:28" s="1" customFormat="1" ht="15" customHeight="1" x14ac:dyDescent="0.3">
      <c r="A16" s="587"/>
      <c r="B16" s="292"/>
      <c r="C16" s="295"/>
      <c r="D16" s="296"/>
      <c r="E16" s="298"/>
      <c r="F16" s="17"/>
      <c r="G16" s="312"/>
      <c r="H16" s="313"/>
      <c r="I16" s="300"/>
      <c r="J16" s="17"/>
      <c r="K16" s="300"/>
      <c r="L16" s="17"/>
      <c r="M16" s="300"/>
      <c r="N16" s="30"/>
      <c r="O16" s="590"/>
      <c r="P16" s="268"/>
      <c r="Q16" s="279"/>
      <c r="R16" s="268"/>
      <c r="S16" s="279"/>
      <c r="T16" s="268"/>
      <c r="U16" s="268"/>
      <c r="V16" s="268"/>
      <c r="W16" s="268"/>
      <c r="X16" s="305"/>
      <c r="Y16" s="268"/>
      <c r="AA16" s="37"/>
    </row>
    <row r="17" spans="1:28" s="1" customFormat="1" ht="15" customHeight="1" x14ac:dyDescent="0.3">
      <c r="A17" s="587"/>
      <c r="B17" s="291">
        <v>3</v>
      </c>
      <c r="C17" s="293"/>
      <c r="D17" s="294"/>
      <c r="E17" s="297"/>
      <c r="F17" s="17"/>
      <c r="G17" s="299"/>
      <c r="H17" s="17"/>
      <c r="I17" s="310"/>
      <c r="J17" s="311"/>
      <c r="K17" s="299"/>
      <c r="L17" s="17"/>
      <c r="M17" s="299"/>
      <c r="N17" s="30"/>
      <c r="O17" s="590"/>
      <c r="P17" s="268">
        <f>Q17+R17</f>
        <v>0</v>
      </c>
      <c r="Q17" s="268">
        <f>IF(AA37&gt;Y37,"1")+IF(AA28&gt;Y28,"1")+IF(Y33&gt;AA33,"1")+IF(AA31&gt;Y31,"1")</f>
        <v>0</v>
      </c>
      <c r="R17" s="268">
        <f>IF(AA37&lt;Y37,"1")+IF(AA28&lt;Y28,"1")+IF(Y33&lt;AA33,"1")+IF(AA31&lt;Y31,"1")</f>
        <v>0</v>
      </c>
      <c r="S17" s="278">
        <v>0</v>
      </c>
      <c r="T17" s="268">
        <v>0</v>
      </c>
      <c r="U17" s="280">
        <f>SUM(F17,H17,L17,N17)</f>
        <v>0</v>
      </c>
      <c r="V17" s="280">
        <f>SUM(F18,H18,L18,N18)</f>
        <v>0</v>
      </c>
      <c r="W17" s="268">
        <f>+U17-V17</f>
        <v>0</v>
      </c>
      <c r="X17" s="305">
        <f>SUM(E17,G17,K17,M17)</f>
        <v>0</v>
      </c>
      <c r="Y17" s="268"/>
      <c r="AA17" s="37"/>
    </row>
    <row r="18" spans="1:28" s="1" customFormat="1" ht="15" customHeight="1" x14ac:dyDescent="0.3">
      <c r="A18" s="587"/>
      <c r="B18" s="292"/>
      <c r="C18" s="295"/>
      <c r="D18" s="296"/>
      <c r="E18" s="298"/>
      <c r="F18" s="17"/>
      <c r="G18" s="300"/>
      <c r="H18" s="17"/>
      <c r="I18" s="312"/>
      <c r="J18" s="313"/>
      <c r="K18" s="300"/>
      <c r="L18" s="17"/>
      <c r="M18" s="300"/>
      <c r="N18" s="30"/>
      <c r="O18" s="590"/>
      <c r="P18" s="268"/>
      <c r="Q18" s="268"/>
      <c r="R18" s="268"/>
      <c r="S18" s="279"/>
      <c r="T18" s="268"/>
      <c r="U18" s="268"/>
      <c r="V18" s="268"/>
      <c r="W18" s="268"/>
      <c r="X18" s="305"/>
      <c r="Y18" s="268"/>
      <c r="AA18" s="37"/>
    </row>
    <row r="19" spans="1:28" s="1" customFormat="1" ht="15" customHeight="1" x14ac:dyDescent="0.3">
      <c r="A19" s="587"/>
      <c r="B19" s="291">
        <v>4</v>
      </c>
      <c r="C19" s="293"/>
      <c r="D19" s="294"/>
      <c r="E19" s="297"/>
      <c r="F19" s="17"/>
      <c r="G19" s="299"/>
      <c r="H19" s="17"/>
      <c r="I19" s="299"/>
      <c r="J19" s="17"/>
      <c r="K19" s="310"/>
      <c r="L19" s="311"/>
      <c r="M19" s="299"/>
      <c r="N19" s="30"/>
      <c r="O19" s="590"/>
      <c r="P19" s="268">
        <f>Q19+R19</f>
        <v>0</v>
      </c>
      <c r="Q19" s="268">
        <f>IF(AA36&gt;Y36,"1")+IF(Y28&gt;AA28,"1")+IF(AA39&gt;Y39,"1")+IF(Y34&gt;AA34,"1")</f>
        <v>0</v>
      </c>
      <c r="R19" s="268">
        <f>IF(AA36&lt;Y36,"1")+IF(Y28&lt;AA28,"1")+IF(AA39&lt;Y39,"1")+IF(Y34&lt;AA34,"1")</f>
        <v>0</v>
      </c>
      <c r="S19" s="278">
        <v>0</v>
      </c>
      <c r="T19" s="268">
        <v>0</v>
      </c>
      <c r="U19" s="280">
        <f>SUM(F19,H19,J19,N19)</f>
        <v>0</v>
      </c>
      <c r="V19" s="280">
        <f>SUM(F20,H20,J20,N20)</f>
        <v>0</v>
      </c>
      <c r="W19" s="268">
        <f>+U19-V19</f>
        <v>0</v>
      </c>
      <c r="X19" s="305">
        <f>SUM(E19,G19,I19,M19)</f>
        <v>0</v>
      </c>
      <c r="Y19" s="268"/>
      <c r="AA19" s="37"/>
    </row>
    <row r="20" spans="1:28" s="1" customFormat="1" ht="15" customHeight="1" x14ac:dyDescent="0.3">
      <c r="A20" s="587"/>
      <c r="B20" s="292"/>
      <c r="C20" s="295"/>
      <c r="D20" s="296"/>
      <c r="E20" s="298"/>
      <c r="F20" s="17"/>
      <c r="G20" s="300"/>
      <c r="H20" s="17"/>
      <c r="I20" s="300"/>
      <c r="J20" s="17"/>
      <c r="K20" s="312"/>
      <c r="L20" s="313"/>
      <c r="M20" s="300"/>
      <c r="N20" s="30"/>
      <c r="O20" s="590"/>
      <c r="P20" s="268"/>
      <c r="Q20" s="268"/>
      <c r="R20" s="268"/>
      <c r="S20" s="279"/>
      <c r="T20" s="268"/>
      <c r="U20" s="268"/>
      <c r="V20" s="268"/>
      <c r="W20" s="268"/>
      <c r="X20" s="305"/>
      <c r="Y20" s="268"/>
      <c r="AA20" s="37"/>
    </row>
    <row r="21" spans="1:28" s="1" customFormat="1" ht="15" hidden="1" customHeight="1" x14ac:dyDescent="0.3">
      <c r="A21" s="587"/>
      <c r="B21" s="291">
        <v>5</v>
      </c>
      <c r="C21" s="293"/>
      <c r="D21" s="294"/>
      <c r="E21" s="297"/>
      <c r="F21" s="17"/>
      <c r="G21" s="299"/>
      <c r="H21" s="17"/>
      <c r="I21" s="299"/>
      <c r="J21" s="17"/>
      <c r="K21" s="299"/>
      <c r="L21" s="17"/>
      <c r="M21" s="310"/>
      <c r="N21" s="311"/>
      <c r="O21" s="590"/>
      <c r="P21" s="278">
        <f>Q21+R21</f>
        <v>0</v>
      </c>
      <c r="Q21" s="278">
        <f>IF(AA27&gt;Y27,"1")+IF(Y31&gt;AA31,"1")+IF(AA34&gt;Y34,"1")+IF(Y40&gt;AA40,"1")</f>
        <v>0</v>
      </c>
      <c r="R21" s="278">
        <f>IF(AA27&lt;Y27,"1")+IF(Y31&lt;AA31,"1")+IF(AA34&lt;Y34,"1")+IF(Y40&lt;AA40,"1")</f>
        <v>0</v>
      </c>
      <c r="S21" s="278">
        <v>0</v>
      </c>
      <c r="T21" s="278">
        <v>0</v>
      </c>
      <c r="U21" s="322">
        <f>SUM(F21,H21,J21,L21)</f>
        <v>0</v>
      </c>
      <c r="V21" s="322">
        <f>SUM(F22,H22,J22,L22)</f>
        <v>0</v>
      </c>
      <c r="W21" s="278">
        <f>+U21-V21</f>
        <v>0</v>
      </c>
      <c r="X21" s="584">
        <f>SUM(E21,G21,I21,K21)</f>
        <v>0</v>
      </c>
      <c r="Y21" s="278"/>
      <c r="AA21" s="37"/>
    </row>
    <row r="22" spans="1:28" s="1" customFormat="1" ht="15" hidden="1" customHeight="1" x14ac:dyDescent="0.3">
      <c r="A22" s="588"/>
      <c r="B22" s="292"/>
      <c r="C22" s="295"/>
      <c r="D22" s="296"/>
      <c r="E22" s="298"/>
      <c r="F22" s="17"/>
      <c r="G22" s="300"/>
      <c r="H22" s="17"/>
      <c r="I22" s="300"/>
      <c r="J22" s="17"/>
      <c r="K22" s="300"/>
      <c r="L22" s="17"/>
      <c r="M22" s="312"/>
      <c r="N22" s="313"/>
      <c r="O22" s="591"/>
      <c r="P22" s="279"/>
      <c r="Q22" s="279"/>
      <c r="R22" s="279"/>
      <c r="S22" s="279"/>
      <c r="T22" s="279"/>
      <c r="U22" s="323"/>
      <c r="V22" s="323"/>
      <c r="W22" s="279"/>
      <c r="X22" s="585"/>
      <c r="Y22" s="279"/>
      <c r="AA22" s="37"/>
    </row>
    <row r="23" spans="1:28" s="1" customFormat="1" ht="16.5" customHeight="1" x14ac:dyDescent="0.3">
      <c r="U23" s="7"/>
      <c r="X23" s="37"/>
      <c r="AA23" s="37"/>
    </row>
    <row r="24" spans="1:28" s="1" customFormat="1" ht="15" customHeight="1" x14ac:dyDescent="0.3">
      <c r="A24" s="272" t="s">
        <v>116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10"/>
      <c r="Z24" s="10"/>
      <c r="AA24" s="39"/>
      <c r="AB24" s="10"/>
    </row>
    <row r="25" spans="1:28" s="1" customFormat="1" ht="15" hidden="1" customHeight="1" x14ac:dyDescent="0.3">
      <c r="A25" s="5"/>
      <c r="B25" s="5"/>
      <c r="U25" s="7"/>
      <c r="X25" s="37"/>
      <c r="Y25" s="273" t="s">
        <v>2</v>
      </c>
      <c r="Z25" s="273"/>
      <c r="AA25" s="273"/>
      <c r="AB25" s="273"/>
    </row>
    <row r="26" spans="1:28" s="1" customFormat="1" ht="15" customHeight="1" x14ac:dyDescent="0.3">
      <c r="A26" s="19" t="s">
        <v>3</v>
      </c>
      <c r="B26" s="19"/>
      <c r="C26" s="19" t="s">
        <v>4</v>
      </c>
      <c r="D26" s="32"/>
      <c r="E26" s="32"/>
      <c r="F26" s="251" t="s">
        <v>5</v>
      </c>
      <c r="G26" s="287"/>
      <c r="H26" s="287"/>
      <c r="I26" s="287"/>
      <c r="J26" s="287"/>
      <c r="K26" s="287"/>
      <c r="L26" s="287"/>
      <c r="M26" s="287"/>
      <c r="N26" s="252"/>
      <c r="O26" s="262" t="s">
        <v>35</v>
      </c>
      <c r="P26" s="262"/>
      <c r="Q26" s="262"/>
      <c r="R26" s="262"/>
      <c r="S26" s="19"/>
      <c r="T26" s="262" t="s">
        <v>6</v>
      </c>
      <c r="U26" s="262"/>
      <c r="V26" s="262"/>
      <c r="W26" s="262"/>
      <c r="X26" s="40" t="s">
        <v>0</v>
      </c>
      <c r="Y26" s="36" t="s">
        <v>7</v>
      </c>
      <c r="Z26" s="36"/>
      <c r="AA26" s="40" t="s">
        <v>0</v>
      </c>
      <c r="AB26" s="36" t="s">
        <v>8</v>
      </c>
    </row>
    <row r="27" spans="1:28" s="1" customFormat="1" ht="15" customHeight="1" x14ac:dyDescent="0.3">
      <c r="A27" s="6" t="s">
        <v>103</v>
      </c>
      <c r="B27" s="6"/>
      <c r="C27" s="54">
        <f>C15</f>
        <v>0</v>
      </c>
      <c r="D27" s="55" t="s">
        <v>101</v>
      </c>
      <c r="E27" s="55"/>
      <c r="F27" s="578">
        <f>C21</f>
        <v>0</v>
      </c>
      <c r="G27" s="579"/>
      <c r="H27" s="579"/>
      <c r="I27" s="579"/>
      <c r="J27" s="579"/>
      <c r="K27" s="579"/>
      <c r="L27" s="579"/>
      <c r="M27" s="579"/>
      <c r="N27" s="580"/>
      <c r="O27" s="563" t="s">
        <v>95</v>
      </c>
      <c r="P27" s="564"/>
      <c r="Q27" s="564"/>
      <c r="R27" s="565"/>
      <c r="S27" s="48"/>
      <c r="T27" s="257">
        <v>44789</v>
      </c>
      <c r="U27" s="258"/>
      <c r="V27" s="258"/>
      <c r="W27" s="259"/>
      <c r="X27" s="43"/>
      <c r="Y27" s="18"/>
      <c r="Z27" s="262" t="s">
        <v>9</v>
      </c>
      <c r="AA27" s="43"/>
      <c r="AB27" s="18"/>
    </row>
    <row r="28" spans="1:28" s="1" customFormat="1" ht="15" customHeight="1" x14ac:dyDescent="0.3">
      <c r="A28" s="6" t="s">
        <v>102</v>
      </c>
      <c r="B28" s="6"/>
      <c r="C28" s="54">
        <f>C19</f>
        <v>0</v>
      </c>
      <c r="D28" s="55" t="s">
        <v>101</v>
      </c>
      <c r="E28" s="55"/>
      <c r="F28" s="578">
        <f>C17</f>
        <v>0</v>
      </c>
      <c r="G28" s="579"/>
      <c r="H28" s="579"/>
      <c r="I28" s="579"/>
      <c r="J28" s="579"/>
      <c r="K28" s="579"/>
      <c r="L28" s="579"/>
      <c r="M28" s="579"/>
      <c r="N28" s="580"/>
      <c r="O28" s="563" t="s">
        <v>95</v>
      </c>
      <c r="P28" s="564"/>
      <c r="Q28" s="564"/>
      <c r="R28" s="565"/>
      <c r="S28" s="48"/>
      <c r="T28" s="257">
        <v>44789</v>
      </c>
      <c r="U28" s="258"/>
      <c r="V28" s="258"/>
      <c r="W28" s="259"/>
      <c r="X28" s="43"/>
      <c r="Y28" s="18"/>
      <c r="Z28" s="262"/>
      <c r="AA28" s="43"/>
      <c r="AB28" s="18"/>
    </row>
    <row r="29" spans="1:28" s="1" customFormat="1" ht="15" customHeight="1" x14ac:dyDescent="0.3">
      <c r="A29" s="19" t="s">
        <v>3</v>
      </c>
      <c r="B29" s="19"/>
      <c r="C29" s="56" t="s">
        <v>4</v>
      </c>
      <c r="D29" s="57"/>
      <c r="E29" s="57"/>
      <c r="F29" s="247" t="s">
        <v>5</v>
      </c>
      <c r="G29" s="266"/>
      <c r="H29" s="266"/>
      <c r="I29" s="266"/>
      <c r="J29" s="266"/>
      <c r="K29" s="266"/>
      <c r="L29" s="266"/>
      <c r="M29" s="266"/>
      <c r="N29" s="248"/>
      <c r="O29" s="262" t="s">
        <v>35</v>
      </c>
      <c r="P29" s="262"/>
      <c r="Q29" s="262"/>
      <c r="R29" s="262"/>
      <c r="S29" s="19"/>
      <c r="T29" s="267" t="s">
        <v>6</v>
      </c>
      <c r="U29" s="267"/>
      <c r="V29" s="267"/>
      <c r="W29" s="267"/>
      <c r="X29" s="40" t="s">
        <v>0</v>
      </c>
      <c r="Y29" s="36" t="s">
        <v>7</v>
      </c>
      <c r="Z29" s="36"/>
      <c r="AA29" s="40" t="s">
        <v>0</v>
      </c>
      <c r="AB29" s="36" t="s">
        <v>8</v>
      </c>
    </row>
    <row r="30" spans="1:28" s="1" customFormat="1" ht="15" customHeight="1" x14ac:dyDescent="0.3">
      <c r="A30" s="6" t="s">
        <v>104</v>
      </c>
      <c r="B30" s="6"/>
      <c r="C30" s="54">
        <f>C13</f>
        <v>0</v>
      </c>
      <c r="D30" s="55" t="s">
        <v>101</v>
      </c>
      <c r="E30" s="55"/>
      <c r="F30" s="578">
        <f>C15</f>
        <v>0</v>
      </c>
      <c r="G30" s="579"/>
      <c r="H30" s="579"/>
      <c r="I30" s="579"/>
      <c r="J30" s="579"/>
      <c r="K30" s="579"/>
      <c r="L30" s="579"/>
      <c r="M30" s="579"/>
      <c r="N30" s="580"/>
      <c r="O30" s="563" t="s">
        <v>95</v>
      </c>
      <c r="P30" s="564"/>
      <c r="Q30" s="564"/>
      <c r="R30" s="565"/>
      <c r="S30" s="48"/>
      <c r="T30" s="257">
        <v>44791</v>
      </c>
      <c r="U30" s="258"/>
      <c r="V30" s="258"/>
      <c r="W30" s="259"/>
      <c r="X30" s="43"/>
      <c r="Y30" s="18"/>
      <c r="Z30" s="274" t="s">
        <v>9</v>
      </c>
      <c r="AA30" s="43"/>
      <c r="AB30" s="18"/>
    </row>
    <row r="31" spans="1:28" s="1" customFormat="1" ht="15" customHeight="1" x14ac:dyDescent="0.3">
      <c r="A31" s="6" t="s">
        <v>104</v>
      </c>
      <c r="B31" s="6"/>
      <c r="C31" s="54">
        <f>C21</f>
        <v>0</v>
      </c>
      <c r="D31" s="55" t="s">
        <v>101</v>
      </c>
      <c r="E31" s="55"/>
      <c r="F31" s="578">
        <f>C17</f>
        <v>0</v>
      </c>
      <c r="G31" s="579"/>
      <c r="H31" s="579"/>
      <c r="I31" s="579"/>
      <c r="J31" s="579"/>
      <c r="K31" s="579"/>
      <c r="L31" s="579"/>
      <c r="M31" s="579"/>
      <c r="N31" s="580"/>
      <c r="O31" s="563" t="s">
        <v>96</v>
      </c>
      <c r="P31" s="564"/>
      <c r="Q31" s="564"/>
      <c r="R31" s="565"/>
      <c r="S31" s="48"/>
      <c r="T31" s="257">
        <v>44792</v>
      </c>
      <c r="U31" s="258"/>
      <c r="V31" s="258"/>
      <c r="W31" s="259"/>
      <c r="X31" s="43"/>
      <c r="Y31" s="18"/>
      <c r="Z31" s="275"/>
      <c r="AA31" s="43"/>
      <c r="AB31" s="18"/>
    </row>
    <row r="32" spans="1:28" s="1" customFormat="1" ht="15" customHeight="1" x14ac:dyDescent="0.3">
      <c r="A32" s="19" t="s">
        <v>3</v>
      </c>
      <c r="B32" s="19"/>
      <c r="C32" s="56" t="s">
        <v>4</v>
      </c>
      <c r="D32" s="57"/>
      <c r="E32" s="57"/>
      <c r="F32" s="247" t="s">
        <v>5</v>
      </c>
      <c r="G32" s="266"/>
      <c r="H32" s="266"/>
      <c r="I32" s="266"/>
      <c r="J32" s="266"/>
      <c r="K32" s="266"/>
      <c r="L32" s="266"/>
      <c r="M32" s="266"/>
      <c r="N32" s="248"/>
      <c r="O32" s="262" t="s">
        <v>35</v>
      </c>
      <c r="P32" s="262"/>
      <c r="Q32" s="262"/>
      <c r="R32" s="262"/>
      <c r="S32" s="19"/>
      <c r="T32" s="267" t="s">
        <v>6</v>
      </c>
      <c r="U32" s="267"/>
      <c r="V32" s="267"/>
      <c r="W32" s="267"/>
      <c r="X32" s="40" t="s">
        <v>0</v>
      </c>
      <c r="Y32" s="36" t="s">
        <v>7</v>
      </c>
      <c r="Z32" s="36"/>
      <c r="AA32" s="40" t="s">
        <v>0</v>
      </c>
      <c r="AB32" s="36" t="s">
        <v>8</v>
      </c>
    </row>
    <row r="33" spans="1:28" s="1" customFormat="1" ht="15" customHeight="1" x14ac:dyDescent="0.3">
      <c r="A33" s="6" t="s">
        <v>103</v>
      </c>
      <c r="B33" s="6"/>
      <c r="C33" s="54">
        <f>C17</f>
        <v>0</v>
      </c>
      <c r="D33" s="55" t="s">
        <v>101</v>
      </c>
      <c r="E33" s="55"/>
      <c r="F33" s="578">
        <f>C13</f>
        <v>0</v>
      </c>
      <c r="G33" s="579"/>
      <c r="H33" s="579"/>
      <c r="I33" s="579"/>
      <c r="J33" s="579"/>
      <c r="K33" s="579"/>
      <c r="L33" s="579"/>
      <c r="M33" s="579"/>
      <c r="N33" s="580"/>
      <c r="O33" s="563" t="s">
        <v>95</v>
      </c>
      <c r="P33" s="564"/>
      <c r="Q33" s="564"/>
      <c r="R33" s="565"/>
      <c r="S33" s="48"/>
      <c r="T33" s="257">
        <v>44796</v>
      </c>
      <c r="U33" s="258"/>
      <c r="V33" s="258"/>
      <c r="W33" s="259"/>
      <c r="X33" s="43"/>
      <c r="Y33" s="18"/>
      <c r="Z33" s="262" t="s">
        <v>9</v>
      </c>
      <c r="AA33" s="43"/>
      <c r="AB33" s="18"/>
    </row>
    <row r="34" spans="1:28" s="1" customFormat="1" ht="15" customHeight="1" x14ac:dyDescent="0.3">
      <c r="A34" s="6" t="s">
        <v>102</v>
      </c>
      <c r="B34" s="6"/>
      <c r="C34" s="54">
        <f>C19</f>
        <v>0</v>
      </c>
      <c r="D34" s="55" t="s">
        <v>101</v>
      </c>
      <c r="E34" s="55"/>
      <c r="F34" s="578">
        <f>C21</f>
        <v>0</v>
      </c>
      <c r="G34" s="579"/>
      <c r="H34" s="579"/>
      <c r="I34" s="579"/>
      <c r="J34" s="579"/>
      <c r="K34" s="579"/>
      <c r="L34" s="579"/>
      <c r="M34" s="579"/>
      <c r="N34" s="580"/>
      <c r="O34" s="575" t="s">
        <v>96</v>
      </c>
      <c r="P34" s="576"/>
      <c r="Q34" s="576"/>
      <c r="R34" s="577"/>
      <c r="S34" s="50"/>
      <c r="T34" s="257">
        <v>44796</v>
      </c>
      <c r="U34" s="258"/>
      <c r="V34" s="258"/>
      <c r="W34" s="259"/>
      <c r="X34" s="43"/>
      <c r="Y34" s="18"/>
      <c r="Z34" s="262"/>
      <c r="AA34" s="43"/>
      <c r="AB34" s="18"/>
    </row>
    <row r="35" spans="1:28" s="1" customFormat="1" ht="15" hidden="1" customHeight="1" x14ac:dyDescent="0.3">
      <c r="A35" s="19" t="s">
        <v>3</v>
      </c>
      <c r="B35" s="19"/>
      <c r="C35" s="56" t="s">
        <v>4</v>
      </c>
      <c r="D35" s="57"/>
      <c r="E35" s="57"/>
      <c r="F35" s="247" t="s">
        <v>5</v>
      </c>
      <c r="G35" s="266"/>
      <c r="H35" s="266"/>
      <c r="I35" s="266"/>
      <c r="J35" s="266"/>
      <c r="K35" s="266"/>
      <c r="L35" s="266"/>
      <c r="M35" s="266"/>
      <c r="N35" s="248"/>
      <c r="O35" s="251" t="s">
        <v>35</v>
      </c>
      <c r="P35" s="287"/>
      <c r="Q35" s="287"/>
      <c r="R35" s="252"/>
      <c r="S35" s="19"/>
      <c r="T35" s="581" t="s">
        <v>6</v>
      </c>
      <c r="U35" s="582"/>
      <c r="V35" s="582"/>
      <c r="W35" s="583"/>
      <c r="X35" s="40" t="s">
        <v>0</v>
      </c>
      <c r="Y35" s="36" t="s">
        <v>7</v>
      </c>
      <c r="Z35" s="36"/>
      <c r="AA35" s="40" t="s">
        <v>0</v>
      </c>
      <c r="AB35" s="36" t="s">
        <v>8</v>
      </c>
    </row>
    <row r="36" spans="1:28" s="1" customFormat="1" ht="15" hidden="1" customHeight="1" x14ac:dyDescent="0.3">
      <c r="A36" s="6" t="s">
        <v>102</v>
      </c>
      <c r="B36" s="6"/>
      <c r="C36" s="54">
        <f>C13</f>
        <v>0</v>
      </c>
      <c r="D36" s="55" t="s">
        <v>101</v>
      </c>
      <c r="E36" s="55"/>
      <c r="F36" s="578">
        <f>C19</f>
        <v>0</v>
      </c>
      <c r="G36" s="579"/>
      <c r="H36" s="579"/>
      <c r="I36" s="579"/>
      <c r="J36" s="579"/>
      <c r="K36" s="579"/>
      <c r="L36" s="579"/>
      <c r="M36" s="579"/>
      <c r="N36" s="580"/>
      <c r="O36" s="575" t="s">
        <v>96</v>
      </c>
      <c r="P36" s="576"/>
      <c r="Q36" s="576"/>
      <c r="R36" s="577"/>
      <c r="S36" s="49"/>
      <c r="T36" s="257">
        <v>44798</v>
      </c>
      <c r="U36" s="258"/>
      <c r="V36" s="258"/>
      <c r="W36" s="259"/>
      <c r="X36" s="43"/>
      <c r="Y36" s="18"/>
      <c r="Z36" s="274" t="s">
        <v>9</v>
      </c>
      <c r="AA36" s="43"/>
      <c r="AB36" s="18"/>
    </row>
    <row r="37" spans="1:28" s="1" customFormat="1" ht="15" hidden="1" customHeight="1" x14ac:dyDescent="0.3">
      <c r="A37" s="6" t="s">
        <v>104</v>
      </c>
      <c r="B37" s="6"/>
      <c r="C37" s="54">
        <f>+C15</f>
        <v>0</v>
      </c>
      <c r="D37" s="55" t="s">
        <v>101</v>
      </c>
      <c r="E37" s="55"/>
      <c r="F37" s="578">
        <f>C17</f>
        <v>0</v>
      </c>
      <c r="G37" s="579"/>
      <c r="H37" s="579"/>
      <c r="I37" s="579"/>
      <c r="J37" s="579"/>
      <c r="K37" s="579"/>
      <c r="L37" s="579"/>
      <c r="M37" s="579"/>
      <c r="N37" s="580"/>
      <c r="O37" s="575" t="s">
        <v>96</v>
      </c>
      <c r="P37" s="576"/>
      <c r="Q37" s="576"/>
      <c r="R37" s="577"/>
      <c r="S37" s="49"/>
      <c r="T37" s="257">
        <v>44798</v>
      </c>
      <c r="U37" s="258"/>
      <c r="V37" s="258"/>
      <c r="W37" s="259"/>
      <c r="X37" s="43"/>
      <c r="Y37" s="18"/>
      <c r="Z37" s="275"/>
      <c r="AA37" s="43"/>
      <c r="AB37" s="18"/>
    </row>
    <row r="38" spans="1:28" s="1" customFormat="1" ht="15" hidden="1" customHeight="1" x14ac:dyDescent="0.3">
      <c r="A38" s="19" t="s">
        <v>3</v>
      </c>
      <c r="B38" s="19"/>
      <c r="C38" s="56" t="s">
        <v>4</v>
      </c>
      <c r="D38" s="57"/>
      <c r="E38" s="57"/>
      <c r="F38" s="247" t="s">
        <v>5</v>
      </c>
      <c r="G38" s="266"/>
      <c r="H38" s="266"/>
      <c r="I38" s="266"/>
      <c r="J38" s="266"/>
      <c r="K38" s="266"/>
      <c r="L38" s="266"/>
      <c r="M38" s="266"/>
      <c r="N38" s="248"/>
      <c r="O38" s="251" t="s">
        <v>35</v>
      </c>
      <c r="P38" s="287"/>
      <c r="Q38" s="287"/>
      <c r="R38" s="252"/>
      <c r="S38" s="19"/>
      <c r="T38" s="581" t="s">
        <v>6</v>
      </c>
      <c r="U38" s="582"/>
      <c r="V38" s="582"/>
      <c r="W38" s="583"/>
      <c r="X38" s="40" t="s">
        <v>0</v>
      </c>
      <c r="Y38" s="19" t="s">
        <v>7</v>
      </c>
      <c r="Z38" s="19"/>
      <c r="AA38" s="40" t="s">
        <v>0</v>
      </c>
      <c r="AB38" s="19" t="s">
        <v>8</v>
      </c>
    </row>
    <row r="39" spans="1:28" s="1" customFormat="1" ht="15" hidden="1" customHeight="1" x14ac:dyDescent="0.3">
      <c r="A39" s="6" t="s">
        <v>103</v>
      </c>
      <c r="B39" s="6"/>
      <c r="C39" s="54">
        <f>C15</f>
        <v>0</v>
      </c>
      <c r="D39" s="55" t="s">
        <v>101</v>
      </c>
      <c r="E39" s="55"/>
      <c r="F39" s="578">
        <f>C19</f>
        <v>0</v>
      </c>
      <c r="G39" s="579"/>
      <c r="H39" s="579"/>
      <c r="I39" s="579"/>
      <c r="J39" s="579"/>
      <c r="K39" s="579"/>
      <c r="L39" s="579"/>
      <c r="M39" s="579"/>
      <c r="N39" s="580"/>
      <c r="O39" s="575" t="s">
        <v>95</v>
      </c>
      <c r="P39" s="576"/>
      <c r="Q39" s="576"/>
      <c r="R39" s="577"/>
      <c r="S39" s="49"/>
      <c r="T39" s="257">
        <v>44799</v>
      </c>
      <c r="U39" s="258"/>
      <c r="V39" s="258"/>
      <c r="W39" s="259"/>
      <c r="X39" s="43"/>
      <c r="Y39" s="18"/>
      <c r="Z39" s="274" t="s">
        <v>9</v>
      </c>
      <c r="AA39" s="43"/>
      <c r="AB39" s="18"/>
    </row>
    <row r="40" spans="1:28" s="1" customFormat="1" ht="15" hidden="1" customHeight="1" x14ac:dyDescent="0.3">
      <c r="A40" s="6" t="s">
        <v>102</v>
      </c>
      <c r="B40" s="6"/>
      <c r="C40" s="54">
        <f>C21</f>
        <v>0</v>
      </c>
      <c r="D40" s="55" t="s">
        <v>101</v>
      </c>
      <c r="E40" s="55"/>
      <c r="F40" s="578">
        <f>C13</f>
        <v>0</v>
      </c>
      <c r="G40" s="579"/>
      <c r="H40" s="579"/>
      <c r="I40" s="579"/>
      <c r="J40" s="579"/>
      <c r="K40" s="579"/>
      <c r="L40" s="579"/>
      <c r="M40" s="579"/>
      <c r="N40" s="580"/>
      <c r="O40" s="575" t="s">
        <v>95</v>
      </c>
      <c r="P40" s="576"/>
      <c r="Q40" s="576"/>
      <c r="R40" s="577"/>
      <c r="S40" s="50"/>
      <c r="T40" s="257">
        <v>44799</v>
      </c>
      <c r="U40" s="258"/>
      <c r="V40" s="258"/>
      <c r="W40" s="259"/>
      <c r="X40" s="43"/>
      <c r="Y40" s="18"/>
      <c r="Z40" s="275"/>
      <c r="AA40" s="43"/>
      <c r="AB40" s="18"/>
    </row>
    <row r="41" spans="1:28" s="1" customFormat="1" ht="1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8"/>
      <c r="V41" s="3"/>
      <c r="W41" s="3"/>
      <c r="X41" s="38"/>
      <c r="Y41" s="2"/>
      <c r="Z41" s="2"/>
      <c r="AA41" s="38"/>
      <c r="AB41" s="2"/>
    </row>
    <row r="42" spans="1:28" s="1" customFormat="1" ht="15" customHeight="1" x14ac:dyDescent="0.3">
      <c r="A42" s="586" t="s">
        <v>11</v>
      </c>
      <c r="B42" s="58"/>
      <c r="C42" s="302" t="s">
        <v>0</v>
      </c>
      <c r="D42" s="303"/>
      <c r="E42" s="302">
        <v>1</v>
      </c>
      <c r="F42" s="303"/>
      <c r="G42" s="302">
        <v>2</v>
      </c>
      <c r="H42" s="303"/>
      <c r="I42" s="302">
        <v>3</v>
      </c>
      <c r="J42" s="303"/>
      <c r="K42" s="302">
        <v>4</v>
      </c>
      <c r="L42" s="303"/>
      <c r="M42" s="302">
        <v>5</v>
      </c>
      <c r="N42" s="303"/>
      <c r="O42" s="589"/>
      <c r="P42" s="20" t="s">
        <v>13</v>
      </c>
      <c r="Q42" s="20" t="s">
        <v>14</v>
      </c>
      <c r="R42" s="20" t="s">
        <v>15</v>
      </c>
      <c r="S42" s="20" t="s">
        <v>117</v>
      </c>
      <c r="T42" s="21" t="s">
        <v>108</v>
      </c>
      <c r="U42" s="20" t="s">
        <v>111</v>
      </c>
      <c r="V42" s="20" t="s">
        <v>112</v>
      </c>
      <c r="W42" s="20" t="s">
        <v>107</v>
      </c>
      <c r="X42" s="42" t="s">
        <v>1</v>
      </c>
      <c r="Y42" s="20" t="s">
        <v>17</v>
      </c>
      <c r="AA42" s="37"/>
    </row>
    <row r="43" spans="1:28" s="1" customFormat="1" ht="15" customHeight="1" x14ac:dyDescent="0.3">
      <c r="A43" s="587"/>
      <c r="B43" s="291">
        <v>1</v>
      </c>
      <c r="C43" s="293"/>
      <c r="D43" s="294"/>
      <c r="E43" s="315"/>
      <c r="F43" s="316"/>
      <c r="G43" s="560"/>
      <c r="H43" s="31"/>
      <c r="I43" s="299"/>
      <c r="J43" s="17"/>
      <c r="K43" s="299"/>
      <c r="L43" s="17"/>
      <c r="M43" s="299"/>
      <c r="N43" s="30"/>
      <c r="O43" s="590"/>
      <c r="P43" s="268">
        <f>Q43+R43</f>
        <v>0</v>
      </c>
      <c r="Q43" s="278">
        <f>IF(Y60&gt;AA60,"1")+IF(AA63&gt;Y63,"1")+IF(Y66&gt;AA66,"1")+IF(AA70&gt;Y70,"1")</f>
        <v>0</v>
      </c>
      <c r="R43" s="278">
        <f>IF(Y66&lt;AA66,"1")+IF(Y60&lt;AA60,"1")+IF(AA70&lt;Y70,"1")+IF(AA63&lt;Y63,"1")</f>
        <v>0</v>
      </c>
      <c r="S43" s="278">
        <v>0</v>
      </c>
      <c r="T43" s="268">
        <v>0</v>
      </c>
      <c r="U43" s="280">
        <f>SUM(H43,J43,L43,N43)</f>
        <v>0</v>
      </c>
      <c r="V43" s="280">
        <f>SUM(H44,J44,L44,N44)</f>
        <v>0</v>
      </c>
      <c r="W43" s="280">
        <f>+U43-V43</f>
        <v>0</v>
      </c>
      <c r="X43" s="305">
        <f>SUM(G43,I43,K43,M43)</f>
        <v>0</v>
      </c>
      <c r="Y43" s="268"/>
      <c r="AA43" s="37"/>
    </row>
    <row r="44" spans="1:28" s="1" customFormat="1" ht="15" customHeight="1" x14ac:dyDescent="0.3">
      <c r="A44" s="587"/>
      <c r="B44" s="292"/>
      <c r="C44" s="295"/>
      <c r="D44" s="296"/>
      <c r="E44" s="317"/>
      <c r="F44" s="318"/>
      <c r="G44" s="561"/>
      <c r="H44" s="31"/>
      <c r="I44" s="300"/>
      <c r="J44" s="17"/>
      <c r="K44" s="300"/>
      <c r="L44" s="17"/>
      <c r="M44" s="300"/>
      <c r="N44" s="30"/>
      <c r="O44" s="590"/>
      <c r="P44" s="268"/>
      <c r="Q44" s="279"/>
      <c r="R44" s="279"/>
      <c r="S44" s="279"/>
      <c r="T44" s="268"/>
      <c r="U44" s="268"/>
      <c r="V44" s="268"/>
      <c r="W44" s="268"/>
      <c r="X44" s="305"/>
      <c r="Y44" s="268"/>
      <c r="AA44" s="37"/>
    </row>
    <row r="45" spans="1:28" s="1" customFormat="1" ht="15" customHeight="1" x14ac:dyDescent="0.3">
      <c r="A45" s="587"/>
      <c r="B45" s="291">
        <v>2</v>
      </c>
      <c r="C45" s="293"/>
      <c r="D45" s="294"/>
      <c r="E45" s="297"/>
      <c r="F45" s="17"/>
      <c r="G45" s="310"/>
      <c r="H45" s="311"/>
      <c r="I45" s="299"/>
      <c r="J45" s="17"/>
      <c r="K45" s="299"/>
      <c r="L45" s="17"/>
      <c r="M45" s="299"/>
      <c r="N45" s="30"/>
      <c r="O45" s="590"/>
      <c r="P45" s="268">
        <f>Q45+R45</f>
        <v>0</v>
      </c>
      <c r="Q45" s="268">
        <f>IF(Y57&gt;AA57,"1")+IF(AA60&gt;Y60,"1")+IF(Y67&gt;AA67,"1")+IF(Y69&gt;AA69,"1")</f>
        <v>0</v>
      </c>
      <c r="R45" s="268">
        <f>IF(Y57&lt;AA57,"1")+IF(AA60&lt;Y60,"1")+IF(Y67&lt;AA67,"1")+IF(Y69&lt;AA69,"1")</f>
        <v>0</v>
      </c>
      <c r="S45" s="278">
        <v>0</v>
      </c>
      <c r="T45" s="268">
        <v>0</v>
      </c>
      <c r="U45" s="280">
        <f>SUM(F45,J45,L45,N45)</f>
        <v>0</v>
      </c>
      <c r="V45" s="280">
        <f>SUM(F46,J46,L46,N46)</f>
        <v>0</v>
      </c>
      <c r="W45" s="280">
        <f>+U45-V45</f>
        <v>0</v>
      </c>
      <c r="X45" s="305">
        <f>SUM(E45,I45,K45,M45)</f>
        <v>0</v>
      </c>
      <c r="Y45" s="268"/>
      <c r="AA45" s="37"/>
    </row>
    <row r="46" spans="1:28" s="1" customFormat="1" ht="15" customHeight="1" x14ac:dyDescent="0.3">
      <c r="A46" s="587"/>
      <c r="B46" s="292"/>
      <c r="C46" s="295"/>
      <c r="D46" s="296"/>
      <c r="E46" s="298"/>
      <c r="F46" s="17"/>
      <c r="G46" s="312"/>
      <c r="H46" s="313"/>
      <c r="I46" s="300"/>
      <c r="J46" s="17"/>
      <c r="K46" s="300"/>
      <c r="L46" s="17"/>
      <c r="M46" s="300"/>
      <c r="N46" s="30"/>
      <c r="O46" s="590"/>
      <c r="P46" s="268"/>
      <c r="Q46" s="268"/>
      <c r="R46" s="268"/>
      <c r="S46" s="279"/>
      <c r="T46" s="268"/>
      <c r="U46" s="268"/>
      <c r="V46" s="268"/>
      <c r="W46" s="268"/>
      <c r="X46" s="305"/>
      <c r="Y46" s="268"/>
      <c r="AA46" s="37"/>
    </row>
    <row r="47" spans="1:28" s="1" customFormat="1" ht="15" customHeight="1" x14ac:dyDescent="0.3">
      <c r="A47" s="587"/>
      <c r="B47" s="291">
        <v>3</v>
      </c>
      <c r="C47" s="293"/>
      <c r="D47" s="294"/>
      <c r="E47" s="297"/>
      <c r="F47" s="17"/>
      <c r="G47" s="299"/>
      <c r="H47" s="17"/>
      <c r="I47" s="310"/>
      <c r="J47" s="311"/>
      <c r="K47" s="299"/>
      <c r="L47" s="17"/>
      <c r="M47" s="299"/>
      <c r="N47" s="30"/>
      <c r="O47" s="590"/>
      <c r="P47" s="268">
        <f>Q47+R47</f>
        <v>0</v>
      </c>
      <c r="Q47" s="268">
        <f>IF(AA67&gt;Y67,"1")+IF(AA58&gt;Y58,"1")+IF(Y63&gt;AA63,"1")+IF(AA61&gt;Y61,"1")</f>
        <v>0</v>
      </c>
      <c r="R47" s="268">
        <f>IF(AA67&lt;Y67,"1")+IF(AA58&lt;Y58,"1")+IF(Y63&lt;AA63,"1")+IF(AA61&lt;Y61,"1")</f>
        <v>0</v>
      </c>
      <c r="S47" s="278">
        <v>0</v>
      </c>
      <c r="T47" s="268">
        <v>0</v>
      </c>
      <c r="U47" s="280">
        <f>SUM(F47,H47,L47,N47)</f>
        <v>0</v>
      </c>
      <c r="V47" s="280">
        <f>SUM(F48,H48,L48,N48)</f>
        <v>0</v>
      </c>
      <c r="W47" s="268">
        <f>+U47-V47</f>
        <v>0</v>
      </c>
      <c r="X47" s="305">
        <f>SUM(E47,G47,K47,M47)</f>
        <v>0</v>
      </c>
      <c r="Y47" s="268"/>
      <c r="AA47" s="37"/>
    </row>
    <row r="48" spans="1:28" s="1" customFormat="1" ht="15" customHeight="1" x14ac:dyDescent="0.3">
      <c r="A48" s="587"/>
      <c r="B48" s="292"/>
      <c r="C48" s="295"/>
      <c r="D48" s="296"/>
      <c r="E48" s="298"/>
      <c r="F48" s="17"/>
      <c r="G48" s="300"/>
      <c r="H48" s="17"/>
      <c r="I48" s="312"/>
      <c r="J48" s="313"/>
      <c r="K48" s="300"/>
      <c r="L48" s="17"/>
      <c r="M48" s="300"/>
      <c r="N48" s="30"/>
      <c r="O48" s="590"/>
      <c r="P48" s="268"/>
      <c r="Q48" s="268"/>
      <c r="R48" s="268"/>
      <c r="S48" s="279"/>
      <c r="T48" s="268"/>
      <c r="U48" s="268"/>
      <c r="V48" s="268"/>
      <c r="W48" s="268"/>
      <c r="X48" s="305"/>
      <c r="Y48" s="268"/>
      <c r="AA48" s="37"/>
    </row>
    <row r="49" spans="1:28" s="1" customFormat="1" ht="15" hidden="1" customHeight="1" x14ac:dyDescent="0.3">
      <c r="A49" s="587"/>
      <c r="B49" s="291">
        <v>4</v>
      </c>
      <c r="C49" s="293"/>
      <c r="D49" s="294"/>
      <c r="E49" s="297"/>
      <c r="F49" s="17"/>
      <c r="G49" s="299"/>
      <c r="H49" s="17"/>
      <c r="I49" s="299"/>
      <c r="J49" s="17"/>
      <c r="K49" s="310"/>
      <c r="L49" s="311"/>
      <c r="M49" s="299"/>
      <c r="N49" s="30"/>
      <c r="O49" s="590"/>
      <c r="P49" s="268">
        <f>Q49+R49</f>
        <v>0</v>
      </c>
      <c r="Q49" s="268">
        <f>IF(AA66&gt;Y66,"1")+IF(Y58&gt;AA58,"1")+IF(AA69&gt;Y69,"1")+IF(Y64&gt;AA64,"1")</f>
        <v>0</v>
      </c>
      <c r="R49" s="268">
        <f>IF(AA66&lt;Y66,"1")+IF(Y58&lt;AA58,"1")+IF(AA69&lt;Y69,"1")+IF(Y64&lt;AA64,"1")</f>
        <v>0</v>
      </c>
      <c r="S49" s="278">
        <v>0</v>
      </c>
      <c r="T49" s="268">
        <v>0</v>
      </c>
      <c r="U49" s="280">
        <f>SUM(F49,H49,J49,N49)</f>
        <v>0</v>
      </c>
      <c r="V49" s="280">
        <f>SUM(F50,H50,J50,N50)</f>
        <v>0</v>
      </c>
      <c r="W49" s="268">
        <f>+U49-V49</f>
        <v>0</v>
      </c>
      <c r="X49" s="305">
        <f>SUM(E49,G49,I49,M49)</f>
        <v>0</v>
      </c>
      <c r="Y49" s="268"/>
      <c r="AA49" s="37"/>
    </row>
    <row r="50" spans="1:28" s="1" customFormat="1" ht="15" hidden="1" customHeight="1" x14ac:dyDescent="0.3">
      <c r="A50" s="587"/>
      <c r="B50" s="292"/>
      <c r="C50" s="295"/>
      <c r="D50" s="296"/>
      <c r="E50" s="298"/>
      <c r="F50" s="17"/>
      <c r="G50" s="300"/>
      <c r="H50" s="17"/>
      <c r="I50" s="300"/>
      <c r="J50" s="17"/>
      <c r="K50" s="312"/>
      <c r="L50" s="313"/>
      <c r="M50" s="300"/>
      <c r="N50" s="30"/>
      <c r="O50" s="590"/>
      <c r="P50" s="268"/>
      <c r="Q50" s="268"/>
      <c r="R50" s="268"/>
      <c r="S50" s="279"/>
      <c r="T50" s="268"/>
      <c r="U50" s="268"/>
      <c r="V50" s="268"/>
      <c r="W50" s="268"/>
      <c r="X50" s="305"/>
      <c r="Y50" s="268"/>
      <c r="AA50" s="37"/>
    </row>
    <row r="51" spans="1:28" s="1" customFormat="1" ht="15" hidden="1" customHeight="1" x14ac:dyDescent="0.3">
      <c r="A51" s="587"/>
      <c r="B51" s="59"/>
      <c r="C51" s="293"/>
      <c r="D51" s="294"/>
      <c r="E51" s="297"/>
      <c r="F51" s="17"/>
      <c r="G51" s="299"/>
      <c r="H51" s="17"/>
      <c r="I51" s="299"/>
      <c r="J51" s="17"/>
      <c r="K51" s="299"/>
      <c r="L51" s="17"/>
      <c r="M51" s="310"/>
      <c r="N51" s="311"/>
      <c r="O51" s="590"/>
      <c r="P51" s="278">
        <f>Q51+R51</f>
        <v>0</v>
      </c>
      <c r="Q51" s="278">
        <f>IF(AA57&gt;Y57,"1")+IF(Y61&gt;AA61,"1")+IF(AA64&gt;Y64,"1")+IF(Y70&gt;AA70,"1")</f>
        <v>0</v>
      </c>
      <c r="R51" s="278">
        <f>IF(AA57&lt;Y57,"1")+IF(Y61&lt;AA61,"1")+IF(AA64&lt;Y64,"1")+IF(Y70&lt;AA70,"1")</f>
        <v>0</v>
      </c>
      <c r="S51" s="278">
        <v>0</v>
      </c>
      <c r="T51" s="278">
        <v>0</v>
      </c>
      <c r="U51" s="322">
        <f>SUM(F51,H51,J51,L51)</f>
        <v>0</v>
      </c>
      <c r="V51" s="322">
        <f>SUM(F52,H52,J52,L52)</f>
        <v>0</v>
      </c>
      <c r="W51" s="278">
        <f>+U51-V51</f>
        <v>0</v>
      </c>
      <c r="X51" s="584">
        <f>SUM(E51,G51,I51,K51)</f>
        <v>0</v>
      </c>
      <c r="Y51" s="278"/>
      <c r="AA51" s="37"/>
    </row>
    <row r="52" spans="1:28" s="1" customFormat="1" ht="15" hidden="1" customHeight="1" x14ac:dyDescent="0.3">
      <c r="A52" s="588"/>
      <c r="B52" s="60"/>
      <c r="C52" s="295"/>
      <c r="D52" s="296"/>
      <c r="E52" s="298"/>
      <c r="F52" s="17"/>
      <c r="G52" s="300"/>
      <c r="H52" s="17"/>
      <c r="I52" s="300"/>
      <c r="J52" s="17"/>
      <c r="K52" s="300"/>
      <c r="L52" s="17"/>
      <c r="M52" s="312"/>
      <c r="N52" s="313"/>
      <c r="O52" s="591"/>
      <c r="P52" s="279"/>
      <c r="Q52" s="279"/>
      <c r="R52" s="279"/>
      <c r="S52" s="279"/>
      <c r="T52" s="279"/>
      <c r="U52" s="323"/>
      <c r="V52" s="323"/>
      <c r="W52" s="279"/>
      <c r="X52" s="585"/>
      <c r="Y52" s="279"/>
      <c r="AA52" s="37"/>
    </row>
    <row r="53" spans="1:28" s="1" customFormat="1" ht="9.9499999999999993" customHeight="1" x14ac:dyDescent="0.3">
      <c r="U53" s="7"/>
      <c r="X53" s="37"/>
      <c r="AA53" s="37"/>
    </row>
    <row r="54" spans="1:28" s="1" customFormat="1" ht="15" customHeight="1" x14ac:dyDescent="0.3">
      <c r="A54" s="272" t="s">
        <v>115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10"/>
      <c r="Z54" s="10"/>
      <c r="AA54" s="39"/>
      <c r="AB54" s="10"/>
    </row>
    <row r="55" spans="1:28" s="1" customFormat="1" ht="15" hidden="1" customHeight="1" x14ac:dyDescent="0.3">
      <c r="A55" s="5"/>
      <c r="B55" s="5"/>
      <c r="U55" s="7"/>
      <c r="X55" s="37"/>
      <c r="Y55" s="273" t="s">
        <v>2</v>
      </c>
      <c r="Z55" s="273"/>
      <c r="AA55" s="273"/>
      <c r="AB55" s="273"/>
    </row>
    <row r="56" spans="1:28" s="1" customFormat="1" ht="15" customHeight="1" x14ac:dyDescent="0.3">
      <c r="A56" s="19" t="s">
        <v>3</v>
      </c>
      <c r="B56" s="19"/>
      <c r="C56" s="19" t="s">
        <v>4</v>
      </c>
      <c r="D56" s="32"/>
      <c r="E56" s="32"/>
      <c r="F56" s="251" t="s">
        <v>5</v>
      </c>
      <c r="G56" s="287"/>
      <c r="H56" s="287"/>
      <c r="I56" s="287"/>
      <c r="J56" s="287"/>
      <c r="K56" s="287"/>
      <c r="L56" s="287"/>
      <c r="M56" s="287"/>
      <c r="N56" s="252"/>
      <c r="O56" s="262" t="s">
        <v>35</v>
      </c>
      <c r="P56" s="262"/>
      <c r="Q56" s="262"/>
      <c r="R56" s="262"/>
      <c r="S56" s="19"/>
      <c r="T56" s="262" t="s">
        <v>6</v>
      </c>
      <c r="U56" s="262"/>
      <c r="V56" s="262"/>
      <c r="W56" s="262"/>
      <c r="X56" s="40" t="s">
        <v>0</v>
      </c>
      <c r="Y56" s="36" t="s">
        <v>7</v>
      </c>
      <c r="Z56" s="36"/>
      <c r="AA56" s="40" t="s">
        <v>0</v>
      </c>
      <c r="AB56" s="36" t="s">
        <v>8</v>
      </c>
    </row>
    <row r="57" spans="1:28" s="1" customFormat="1" ht="15" customHeight="1" x14ac:dyDescent="0.3">
      <c r="A57" s="6" t="s">
        <v>104</v>
      </c>
      <c r="B57" s="6"/>
      <c r="C57" s="54">
        <f>C45</f>
        <v>0</v>
      </c>
      <c r="D57" s="55" t="s">
        <v>101</v>
      </c>
      <c r="E57" s="55"/>
      <c r="F57" s="578">
        <f>C51</f>
        <v>0</v>
      </c>
      <c r="G57" s="579"/>
      <c r="H57" s="579"/>
      <c r="I57" s="579"/>
      <c r="J57" s="579"/>
      <c r="K57" s="579"/>
      <c r="L57" s="579"/>
      <c r="M57" s="579"/>
      <c r="N57" s="580"/>
      <c r="O57" s="563" t="s">
        <v>96</v>
      </c>
      <c r="P57" s="564"/>
      <c r="Q57" s="564"/>
      <c r="R57" s="565"/>
      <c r="S57" s="48"/>
      <c r="T57" s="257">
        <v>44789</v>
      </c>
      <c r="U57" s="258"/>
      <c r="V57" s="258"/>
      <c r="W57" s="259"/>
      <c r="X57" s="43"/>
      <c r="Y57" s="18"/>
      <c r="Z57" s="262" t="s">
        <v>9</v>
      </c>
      <c r="AA57" s="43"/>
      <c r="AB57" s="18"/>
    </row>
    <row r="58" spans="1:28" s="1" customFormat="1" ht="15" customHeight="1" x14ac:dyDescent="0.3">
      <c r="A58" s="6" t="s">
        <v>18</v>
      </c>
      <c r="B58" s="6"/>
      <c r="C58" s="54">
        <f>C49</f>
        <v>0</v>
      </c>
      <c r="D58" s="55" t="s">
        <v>101</v>
      </c>
      <c r="E58" s="55"/>
      <c r="F58" s="578">
        <f>C47</f>
        <v>0</v>
      </c>
      <c r="G58" s="579"/>
      <c r="H58" s="579"/>
      <c r="I58" s="579"/>
      <c r="J58" s="579"/>
      <c r="K58" s="579"/>
      <c r="L58" s="579"/>
      <c r="M58" s="579"/>
      <c r="N58" s="580"/>
      <c r="O58" s="563" t="s">
        <v>96</v>
      </c>
      <c r="P58" s="564"/>
      <c r="Q58" s="564"/>
      <c r="R58" s="565"/>
      <c r="S58" s="48"/>
      <c r="T58" s="257">
        <v>44790</v>
      </c>
      <c r="U58" s="258"/>
      <c r="V58" s="258"/>
      <c r="W58" s="259"/>
      <c r="X58" s="43"/>
      <c r="Y58" s="18"/>
      <c r="Z58" s="262"/>
      <c r="AA58" s="43"/>
      <c r="AB58" s="18"/>
    </row>
    <row r="59" spans="1:28" s="1" customFormat="1" ht="15" customHeight="1" x14ac:dyDescent="0.3">
      <c r="A59" s="19" t="s">
        <v>3</v>
      </c>
      <c r="B59" s="19"/>
      <c r="C59" s="56" t="s">
        <v>4</v>
      </c>
      <c r="D59" s="57"/>
      <c r="E59" s="57"/>
      <c r="F59" s="247" t="s">
        <v>5</v>
      </c>
      <c r="G59" s="266"/>
      <c r="H59" s="266"/>
      <c r="I59" s="266"/>
      <c r="J59" s="266"/>
      <c r="K59" s="266"/>
      <c r="L59" s="266"/>
      <c r="M59" s="266"/>
      <c r="N59" s="248"/>
      <c r="O59" s="262" t="s">
        <v>35</v>
      </c>
      <c r="P59" s="262"/>
      <c r="Q59" s="262"/>
      <c r="R59" s="262"/>
      <c r="S59" s="32"/>
      <c r="T59" s="581" t="s">
        <v>6</v>
      </c>
      <c r="U59" s="582"/>
      <c r="V59" s="582"/>
      <c r="W59" s="583"/>
      <c r="X59" s="40" t="s">
        <v>0</v>
      </c>
      <c r="Y59" s="36" t="s">
        <v>7</v>
      </c>
      <c r="Z59" s="36"/>
      <c r="AA59" s="40" t="s">
        <v>0</v>
      </c>
      <c r="AB59" s="36" t="s">
        <v>8</v>
      </c>
    </row>
    <row r="60" spans="1:28" s="1" customFormat="1" ht="15" customHeight="1" x14ac:dyDescent="0.3">
      <c r="A60" s="6" t="s">
        <v>18</v>
      </c>
      <c r="B60" s="6"/>
      <c r="C60" s="54">
        <f>C43</f>
        <v>0</v>
      </c>
      <c r="D60" s="55" t="s">
        <v>101</v>
      </c>
      <c r="E60" s="55"/>
      <c r="F60" s="578">
        <f>C45</f>
        <v>0</v>
      </c>
      <c r="G60" s="579"/>
      <c r="H60" s="579"/>
      <c r="I60" s="579"/>
      <c r="J60" s="579"/>
      <c r="K60" s="579"/>
      <c r="L60" s="579"/>
      <c r="M60" s="579"/>
      <c r="N60" s="580"/>
      <c r="O60" s="563" t="s">
        <v>96</v>
      </c>
      <c r="P60" s="564"/>
      <c r="Q60" s="564"/>
      <c r="R60" s="565"/>
      <c r="S60" s="48"/>
      <c r="T60" s="257">
        <v>44792</v>
      </c>
      <c r="U60" s="258"/>
      <c r="V60" s="258"/>
      <c r="W60" s="259"/>
      <c r="X60" s="43"/>
      <c r="Y60" s="18"/>
      <c r="Z60" s="274" t="s">
        <v>9</v>
      </c>
      <c r="AA60" s="43"/>
      <c r="AB60" s="18"/>
    </row>
    <row r="61" spans="1:28" s="1" customFormat="1" ht="15" customHeight="1" x14ac:dyDescent="0.3">
      <c r="A61" s="6" t="s">
        <v>102</v>
      </c>
      <c r="B61" s="6"/>
      <c r="C61" s="54">
        <f>C51</f>
        <v>0</v>
      </c>
      <c r="D61" s="55" t="s">
        <v>101</v>
      </c>
      <c r="E61" s="55"/>
      <c r="F61" s="578">
        <f>C47</f>
        <v>0</v>
      </c>
      <c r="G61" s="579"/>
      <c r="H61" s="579"/>
      <c r="I61" s="579"/>
      <c r="J61" s="579"/>
      <c r="K61" s="579"/>
      <c r="L61" s="579"/>
      <c r="M61" s="579"/>
      <c r="N61" s="580"/>
      <c r="O61" s="563" t="s">
        <v>96</v>
      </c>
      <c r="P61" s="564"/>
      <c r="Q61" s="564"/>
      <c r="R61" s="565"/>
      <c r="S61" s="48"/>
      <c r="T61" s="257">
        <v>44792</v>
      </c>
      <c r="U61" s="258"/>
      <c r="V61" s="258"/>
      <c r="W61" s="259"/>
      <c r="X61" s="43"/>
      <c r="Y61" s="18"/>
      <c r="Z61" s="275"/>
      <c r="AA61" s="43"/>
      <c r="AB61" s="18"/>
    </row>
    <row r="62" spans="1:28" s="1" customFormat="1" ht="15" customHeight="1" x14ac:dyDescent="0.3">
      <c r="A62" s="19" t="s">
        <v>3</v>
      </c>
      <c r="B62" s="19"/>
      <c r="C62" s="56" t="s">
        <v>4</v>
      </c>
      <c r="D62" s="57"/>
      <c r="E62" s="57"/>
      <c r="F62" s="247" t="s">
        <v>5</v>
      </c>
      <c r="G62" s="266"/>
      <c r="H62" s="266"/>
      <c r="I62" s="266"/>
      <c r="J62" s="266"/>
      <c r="K62" s="266"/>
      <c r="L62" s="266"/>
      <c r="M62" s="266"/>
      <c r="N62" s="248"/>
      <c r="O62" s="262" t="s">
        <v>35</v>
      </c>
      <c r="P62" s="262"/>
      <c r="Q62" s="262"/>
      <c r="R62" s="262"/>
      <c r="S62" s="19"/>
      <c r="T62" s="267" t="s">
        <v>6</v>
      </c>
      <c r="U62" s="267"/>
      <c r="V62" s="267"/>
      <c r="W62" s="267"/>
      <c r="X62" s="40" t="s">
        <v>0</v>
      </c>
      <c r="Y62" s="36" t="s">
        <v>7</v>
      </c>
      <c r="Z62" s="36"/>
      <c r="AA62" s="40" t="s">
        <v>0</v>
      </c>
      <c r="AB62" s="36" t="s">
        <v>8</v>
      </c>
    </row>
    <row r="63" spans="1:28" s="1" customFormat="1" ht="15" customHeight="1" x14ac:dyDescent="0.3">
      <c r="A63" s="6" t="s">
        <v>104</v>
      </c>
      <c r="B63" s="6"/>
      <c r="C63" s="54">
        <f>C47</f>
        <v>0</v>
      </c>
      <c r="D63" s="55" t="s">
        <v>101</v>
      </c>
      <c r="E63" s="55"/>
      <c r="F63" s="578">
        <f>C43</f>
        <v>0</v>
      </c>
      <c r="G63" s="579"/>
      <c r="H63" s="579"/>
      <c r="I63" s="579"/>
      <c r="J63" s="579"/>
      <c r="K63" s="579"/>
      <c r="L63" s="579"/>
      <c r="M63" s="579"/>
      <c r="N63" s="580"/>
      <c r="O63" s="563" t="s">
        <v>96</v>
      </c>
      <c r="P63" s="564"/>
      <c r="Q63" s="564"/>
      <c r="R63" s="565"/>
      <c r="S63" s="48"/>
      <c r="T63" s="257">
        <v>44796</v>
      </c>
      <c r="U63" s="258"/>
      <c r="V63" s="258"/>
      <c r="W63" s="259"/>
      <c r="X63" s="43"/>
      <c r="Y63" s="18"/>
      <c r="Z63" s="262" t="s">
        <v>9</v>
      </c>
      <c r="AA63" s="43"/>
      <c r="AB63" s="18"/>
    </row>
    <row r="64" spans="1:28" s="1" customFormat="1" ht="15" customHeight="1" x14ac:dyDescent="0.3">
      <c r="A64" s="6" t="s">
        <v>18</v>
      </c>
      <c r="B64" s="6"/>
      <c r="C64" s="54">
        <f>C49</f>
        <v>0</v>
      </c>
      <c r="D64" s="55" t="s">
        <v>101</v>
      </c>
      <c r="E64" s="55"/>
      <c r="F64" s="578">
        <f>C51</f>
        <v>0</v>
      </c>
      <c r="G64" s="579"/>
      <c r="H64" s="579"/>
      <c r="I64" s="579"/>
      <c r="J64" s="579"/>
      <c r="K64" s="579"/>
      <c r="L64" s="579"/>
      <c r="M64" s="579"/>
      <c r="N64" s="580"/>
      <c r="O64" s="575" t="s">
        <v>96</v>
      </c>
      <c r="P64" s="576"/>
      <c r="Q64" s="576"/>
      <c r="R64" s="577"/>
      <c r="S64" s="50"/>
      <c r="T64" s="257">
        <v>44797</v>
      </c>
      <c r="U64" s="258"/>
      <c r="V64" s="258"/>
      <c r="W64" s="259"/>
      <c r="X64" s="43"/>
      <c r="Y64" s="18"/>
      <c r="Z64" s="262"/>
      <c r="AA64" s="43"/>
      <c r="AB64" s="18"/>
    </row>
    <row r="65" spans="1:28" s="1" customFormat="1" ht="15" hidden="1" customHeight="1" x14ac:dyDescent="0.3">
      <c r="A65" s="19" t="s">
        <v>3</v>
      </c>
      <c r="B65" s="19"/>
      <c r="C65" s="56" t="s">
        <v>4</v>
      </c>
      <c r="D65" s="57"/>
      <c r="E65" s="57"/>
      <c r="F65" s="247" t="s">
        <v>5</v>
      </c>
      <c r="G65" s="266"/>
      <c r="H65" s="266"/>
      <c r="I65" s="266"/>
      <c r="J65" s="266"/>
      <c r="K65" s="266"/>
      <c r="L65" s="266"/>
      <c r="M65" s="266"/>
      <c r="N65" s="248"/>
      <c r="O65" s="262" t="s">
        <v>35</v>
      </c>
      <c r="P65" s="262"/>
      <c r="Q65" s="262"/>
      <c r="R65" s="262"/>
      <c r="S65" s="19"/>
      <c r="T65" s="267" t="s">
        <v>6</v>
      </c>
      <c r="U65" s="267"/>
      <c r="V65" s="267"/>
      <c r="W65" s="267"/>
      <c r="X65" s="40" t="s">
        <v>0</v>
      </c>
      <c r="Y65" s="36" t="s">
        <v>7</v>
      </c>
      <c r="Z65" s="36"/>
      <c r="AA65" s="40" t="s">
        <v>0</v>
      </c>
      <c r="AB65" s="36" t="s">
        <v>8</v>
      </c>
    </row>
    <row r="66" spans="1:28" s="1" customFormat="1" ht="15" hidden="1" customHeight="1" x14ac:dyDescent="0.3">
      <c r="A66" s="6" t="s">
        <v>18</v>
      </c>
      <c r="B66" s="6"/>
      <c r="C66" s="54">
        <f>C43</f>
        <v>0</v>
      </c>
      <c r="D66" s="55" t="s">
        <v>101</v>
      </c>
      <c r="E66" s="55"/>
      <c r="F66" s="578">
        <f>C49</f>
        <v>0</v>
      </c>
      <c r="G66" s="579"/>
      <c r="H66" s="579"/>
      <c r="I66" s="579"/>
      <c r="J66" s="579"/>
      <c r="K66" s="579"/>
      <c r="L66" s="579"/>
      <c r="M66" s="579"/>
      <c r="N66" s="580"/>
      <c r="O66" s="563" t="s">
        <v>95</v>
      </c>
      <c r="P66" s="564"/>
      <c r="Q66" s="564"/>
      <c r="R66" s="565"/>
      <c r="S66" s="49"/>
      <c r="T66" s="566">
        <v>44798</v>
      </c>
      <c r="U66" s="566"/>
      <c r="V66" s="566"/>
      <c r="W66" s="566"/>
      <c r="X66" s="43"/>
      <c r="Y66" s="18"/>
      <c r="Z66" s="262" t="s">
        <v>9</v>
      </c>
      <c r="AA66" s="43"/>
      <c r="AB66" s="18"/>
    </row>
    <row r="67" spans="1:28" s="1" customFormat="1" ht="15" hidden="1" customHeight="1" x14ac:dyDescent="0.3">
      <c r="A67" s="6" t="s">
        <v>102</v>
      </c>
      <c r="B67" s="6"/>
      <c r="C67" s="54">
        <f>+C45</f>
        <v>0</v>
      </c>
      <c r="D67" s="55" t="s">
        <v>101</v>
      </c>
      <c r="E67" s="55"/>
      <c r="F67" s="578">
        <f>C47</f>
        <v>0</v>
      </c>
      <c r="G67" s="579"/>
      <c r="H67" s="579"/>
      <c r="I67" s="579"/>
      <c r="J67" s="579"/>
      <c r="K67" s="579"/>
      <c r="L67" s="579"/>
      <c r="M67" s="579"/>
      <c r="N67" s="580"/>
      <c r="O67" s="563" t="s">
        <v>95</v>
      </c>
      <c r="P67" s="564"/>
      <c r="Q67" s="564"/>
      <c r="R67" s="565"/>
      <c r="S67" s="49"/>
      <c r="T67" s="566">
        <v>44798</v>
      </c>
      <c r="U67" s="566"/>
      <c r="V67" s="566"/>
      <c r="W67" s="566"/>
      <c r="X67" s="43"/>
      <c r="Y67" s="18"/>
      <c r="Z67" s="262"/>
      <c r="AA67" s="43"/>
      <c r="AB67" s="18"/>
    </row>
    <row r="68" spans="1:28" s="1" customFormat="1" ht="15" hidden="1" customHeight="1" x14ac:dyDescent="0.3">
      <c r="A68" s="19" t="s">
        <v>3</v>
      </c>
      <c r="B68" s="19"/>
      <c r="C68" s="56" t="s">
        <v>4</v>
      </c>
      <c r="D68" s="57"/>
      <c r="E68" s="57"/>
      <c r="F68" s="247" t="s">
        <v>5</v>
      </c>
      <c r="G68" s="266"/>
      <c r="H68" s="266"/>
      <c r="I68" s="266"/>
      <c r="J68" s="266"/>
      <c r="K68" s="266"/>
      <c r="L68" s="266"/>
      <c r="M68" s="266"/>
      <c r="N68" s="248"/>
      <c r="O68" s="262" t="s">
        <v>35</v>
      </c>
      <c r="P68" s="262"/>
      <c r="Q68" s="262"/>
      <c r="R68" s="262"/>
      <c r="S68" s="19"/>
      <c r="T68" s="267" t="s">
        <v>6</v>
      </c>
      <c r="U68" s="267"/>
      <c r="V68" s="267"/>
      <c r="W68" s="267"/>
      <c r="X68" s="40" t="s">
        <v>0</v>
      </c>
      <c r="Y68" s="36" t="s">
        <v>7</v>
      </c>
      <c r="Z68" s="36"/>
      <c r="AA68" s="40" t="s">
        <v>0</v>
      </c>
      <c r="AB68" s="36" t="s">
        <v>8</v>
      </c>
    </row>
    <row r="69" spans="1:28" s="1" customFormat="1" ht="15" hidden="1" customHeight="1" x14ac:dyDescent="0.3">
      <c r="A69" s="6" t="s">
        <v>18</v>
      </c>
      <c r="B69" s="6"/>
      <c r="C69" s="54">
        <f>C45</f>
        <v>0</v>
      </c>
      <c r="D69" s="55" t="s">
        <v>101</v>
      </c>
      <c r="E69" s="55"/>
      <c r="F69" s="562">
        <f>C49</f>
        <v>0</v>
      </c>
      <c r="G69" s="562"/>
      <c r="H69" s="562"/>
      <c r="I69" s="562"/>
      <c r="J69" s="562"/>
      <c r="K69" s="562"/>
      <c r="L69" s="562"/>
      <c r="M69" s="562"/>
      <c r="N69" s="562"/>
      <c r="O69" s="563" t="s">
        <v>95</v>
      </c>
      <c r="P69" s="564"/>
      <c r="Q69" s="564"/>
      <c r="R69" s="565"/>
      <c r="S69" s="49"/>
      <c r="T69" s="566">
        <v>44799</v>
      </c>
      <c r="U69" s="566"/>
      <c r="V69" s="566"/>
      <c r="W69" s="566"/>
      <c r="X69" s="43"/>
      <c r="Y69" s="18"/>
      <c r="Z69" s="262" t="s">
        <v>9</v>
      </c>
      <c r="AA69" s="43"/>
      <c r="AB69" s="18"/>
    </row>
    <row r="70" spans="1:28" s="1" customFormat="1" ht="13.5" hidden="1" customHeight="1" x14ac:dyDescent="0.3">
      <c r="A70" s="6" t="s">
        <v>102</v>
      </c>
      <c r="B70" s="6"/>
      <c r="C70" s="54">
        <f>C51</f>
        <v>0</v>
      </c>
      <c r="D70" s="55" t="s">
        <v>101</v>
      </c>
      <c r="E70" s="55"/>
      <c r="F70" s="562">
        <f>C43</f>
        <v>0</v>
      </c>
      <c r="G70" s="562"/>
      <c r="H70" s="562"/>
      <c r="I70" s="562"/>
      <c r="J70" s="562"/>
      <c r="K70" s="562"/>
      <c r="L70" s="562"/>
      <c r="M70" s="562"/>
      <c r="N70" s="562"/>
      <c r="O70" s="575" t="s">
        <v>96</v>
      </c>
      <c r="P70" s="576"/>
      <c r="Q70" s="576"/>
      <c r="R70" s="577"/>
      <c r="S70" s="51"/>
      <c r="T70" s="566">
        <v>44799</v>
      </c>
      <c r="U70" s="566"/>
      <c r="V70" s="566"/>
      <c r="W70" s="566"/>
      <c r="X70" s="43"/>
      <c r="Y70" s="18"/>
      <c r="Z70" s="262"/>
      <c r="AA70" s="43"/>
      <c r="AB70" s="18"/>
    </row>
    <row r="71" spans="1:28" s="1" customFormat="1" ht="13.5" hidden="1" customHeight="1" x14ac:dyDescent="0.3">
      <c r="A71" s="62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4"/>
      <c r="P71" s="64"/>
      <c r="Q71" s="64"/>
      <c r="R71" s="64"/>
      <c r="S71" s="64"/>
      <c r="T71" s="65"/>
      <c r="U71" s="65"/>
      <c r="V71" s="65"/>
      <c r="W71" s="65"/>
      <c r="X71" s="66"/>
      <c r="Y71" s="67"/>
      <c r="Z71" s="46"/>
      <c r="AA71" s="66"/>
      <c r="AB71" s="67"/>
    </row>
    <row r="72" spans="1:28" s="82" customFormat="1" ht="15" customHeight="1" x14ac:dyDescent="0.3">
      <c r="A72" s="574"/>
      <c r="B72" s="574"/>
      <c r="C72" s="574"/>
      <c r="D72" s="574"/>
      <c r="E72" s="574"/>
      <c r="F72" s="574"/>
      <c r="G72" s="574"/>
      <c r="H72" s="574"/>
      <c r="I72" s="574"/>
      <c r="J72" s="574"/>
      <c r="K72" s="574"/>
      <c r="L72" s="574"/>
      <c r="M72" s="574"/>
      <c r="N72" s="574"/>
      <c r="O72" s="574"/>
      <c r="P72" s="574"/>
      <c r="Q72" s="574"/>
      <c r="R72" s="574"/>
      <c r="S72" s="574"/>
      <c r="T72" s="574"/>
      <c r="U72" s="574"/>
      <c r="V72" s="574"/>
      <c r="W72" s="574"/>
      <c r="X72" s="574"/>
      <c r="Y72" s="80"/>
      <c r="Z72" s="80"/>
      <c r="AA72" s="81"/>
      <c r="AB72" s="80"/>
    </row>
    <row r="73" spans="1:28" s="1" customFormat="1" ht="15" customHeight="1" x14ac:dyDescent="0.3">
      <c r="A73" s="567" t="s">
        <v>12</v>
      </c>
      <c r="B73" s="61"/>
      <c r="C73" s="79" t="s">
        <v>0</v>
      </c>
      <c r="D73" s="79"/>
      <c r="E73" s="568">
        <v>1</v>
      </c>
      <c r="F73" s="568"/>
      <c r="G73" s="568">
        <v>2</v>
      </c>
      <c r="H73" s="568"/>
      <c r="I73" s="568">
        <v>3</v>
      </c>
      <c r="J73" s="568"/>
      <c r="K73" s="568">
        <v>4</v>
      </c>
      <c r="L73" s="569"/>
      <c r="M73" s="47"/>
      <c r="N73" s="33"/>
      <c r="O73" s="20" t="s">
        <v>13</v>
      </c>
      <c r="P73" s="20" t="s">
        <v>14</v>
      </c>
      <c r="Q73" s="20" t="s">
        <v>15</v>
      </c>
      <c r="R73" s="20" t="s">
        <v>117</v>
      </c>
      <c r="S73" s="21" t="s">
        <v>108</v>
      </c>
      <c r="T73" s="20" t="s">
        <v>111</v>
      </c>
      <c r="U73" s="20" t="s">
        <v>112</v>
      </c>
      <c r="V73" s="20" t="s">
        <v>107</v>
      </c>
      <c r="W73" s="42" t="s">
        <v>1</v>
      </c>
      <c r="X73" s="20" t="s">
        <v>17</v>
      </c>
      <c r="Y73" s="47"/>
      <c r="Z73" s="47"/>
      <c r="AA73" s="52"/>
      <c r="AB73" s="47"/>
    </row>
    <row r="74" spans="1:28" s="1" customFormat="1" ht="15" customHeight="1" x14ac:dyDescent="0.3">
      <c r="A74" s="567"/>
      <c r="B74" s="291">
        <v>1</v>
      </c>
      <c r="C74" s="559"/>
      <c r="D74" s="559"/>
      <c r="E74" s="315"/>
      <c r="F74" s="316"/>
      <c r="G74" s="560"/>
      <c r="H74" s="31"/>
      <c r="I74" s="299"/>
      <c r="J74" s="17"/>
      <c r="K74" s="299"/>
      <c r="L74" s="17"/>
      <c r="M74" s="45"/>
      <c r="N74" s="34"/>
      <c r="O74" s="268">
        <f>P74+Q74</f>
        <v>0</v>
      </c>
      <c r="P74" s="278">
        <f>IF(Y86&gt;AA86,"1")+IF(Y90&gt;AA90,"1")+IF(AA93&gt;Y93,"1")</f>
        <v>0</v>
      </c>
      <c r="Q74" s="278">
        <f>IF(Y86&lt;AA86,"1")+IF(Y90&lt;AA90,"1")+IF(AA93&lt;Y93,"1")</f>
        <v>0</v>
      </c>
      <c r="R74" s="268">
        <v>0</v>
      </c>
      <c r="S74" s="278">
        <v>0</v>
      </c>
      <c r="T74" s="280">
        <f>SUM(H74,J74,L74)</f>
        <v>0</v>
      </c>
      <c r="U74" s="280">
        <f>SUM(H75,J75,L75)</f>
        <v>0</v>
      </c>
      <c r="V74" s="280">
        <f>+T74-U74</f>
        <v>0</v>
      </c>
      <c r="W74" s="305">
        <f>SUM(G74,I74,K74)</f>
        <v>0</v>
      </c>
      <c r="X74" s="268"/>
      <c r="Y74" s="549"/>
      <c r="Z74" s="549"/>
      <c r="AA74" s="553"/>
      <c r="AB74" s="549"/>
    </row>
    <row r="75" spans="1:28" s="1" customFormat="1" ht="17.25" customHeight="1" x14ac:dyDescent="0.3">
      <c r="A75" s="567"/>
      <c r="B75" s="292"/>
      <c r="C75" s="559"/>
      <c r="D75" s="559"/>
      <c r="E75" s="317"/>
      <c r="F75" s="318"/>
      <c r="G75" s="561"/>
      <c r="H75" s="31"/>
      <c r="I75" s="300"/>
      <c r="J75" s="17"/>
      <c r="K75" s="300"/>
      <c r="L75" s="17"/>
      <c r="M75" s="45"/>
      <c r="N75" s="34"/>
      <c r="O75" s="268"/>
      <c r="P75" s="279"/>
      <c r="Q75" s="279"/>
      <c r="R75" s="268"/>
      <c r="S75" s="279"/>
      <c r="T75" s="268"/>
      <c r="U75" s="268"/>
      <c r="V75" s="268"/>
      <c r="W75" s="305"/>
      <c r="X75" s="268"/>
      <c r="Y75" s="549"/>
      <c r="Z75" s="549"/>
      <c r="AA75" s="553"/>
      <c r="AB75" s="549"/>
    </row>
    <row r="76" spans="1:28" s="1" customFormat="1" ht="15" customHeight="1" x14ac:dyDescent="0.3">
      <c r="A76" s="567"/>
      <c r="B76" s="291">
        <v>2</v>
      </c>
      <c r="C76" s="554"/>
      <c r="D76" s="554"/>
      <c r="E76" s="297"/>
      <c r="F76" s="17"/>
      <c r="G76" s="310"/>
      <c r="H76" s="311"/>
      <c r="I76" s="299"/>
      <c r="J76" s="17"/>
      <c r="K76" s="299"/>
      <c r="L76" s="17"/>
      <c r="M76" s="45"/>
      <c r="N76" s="34"/>
      <c r="O76" s="268">
        <f t="shared" ref="O76" si="0">P76+Q76</f>
        <v>0</v>
      </c>
      <c r="P76" s="278">
        <f>IF(Y87&gt;AA87,"1")+IF(AA90&gt;Y90,"1")+IF(Y92&gt;AA92,"1")</f>
        <v>0</v>
      </c>
      <c r="Q76" s="278">
        <f>IF(Y87&lt;AA87,"1")+IF(AA90&lt;Y90,"1")+IF(Y92&lt;AA92,"1")</f>
        <v>0</v>
      </c>
      <c r="R76" s="268">
        <v>0</v>
      </c>
      <c r="S76" s="278">
        <v>0</v>
      </c>
      <c r="T76" s="280">
        <f>SUM(F76,J76,L76)</f>
        <v>0</v>
      </c>
      <c r="U76" s="280">
        <f>SUM(F77,J77,L77)</f>
        <v>0</v>
      </c>
      <c r="V76" s="280">
        <f>+T76-U76</f>
        <v>0</v>
      </c>
      <c r="W76" s="305">
        <f>SUM(E76,I76,K76)</f>
        <v>0</v>
      </c>
      <c r="X76" s="268"/>
      <c r="Y76" s="549"/>
      <c r="Z76" s="549"/>
      <c r="AA76" s="553"/>
      <c r="AB76" s="549"/>
    </row>
    <row r="77" spans="1:28" s="1" customFormat="1" ht="15" customHeight="1" x14ac:dyDescent="0.3">
      <c r="A77" s="567"/>
      <c r="B77" s="292"/>
      <c r="C77" s="554"/>
      <c r="D77" s="554"/>
      <c r="E77" s="298"/>
      <c r="F77" s="17"/>
      <c r="G77" s="312"/>
      <c r="H77" s="313"/>
      <c r="I77" s="300"/>
      <c r="J77" s="17"/>
      <c r="K77" s="300"/>
      <c r="L77" s="17"/>
      <c r="M77" s="45"/>
      <c r="N77" s="34"/>
      <c r="O77" s="268"/>
      <c r="P77" s="279"/>
      <c r="Q77" s="279"/>
      <c r="R77" s="268"/>
      <c r="S77" s="279"/>
      <c r="T77" s="268"/>
      <c r="U77" s="268"/>
      <c r="V77" s="268"/>
      <c r="W77" s="305"/>
      <c r="X77" s="268"/>
      <c r="Y77" s="549"/>
      <c r="Z77" s="549"/>
      <c r="AA77" s="553"/>
      <c r="AB77" s="549"/>
    </row>
    <row r="78" spans="1:28" s="1" customFormat="1" ht="15" customHeight="1" x14ac:dyDescent="0.3">
      <c r="A78" s="567"/>
      <c r="B78" s="291">
        <v>3</v>
      </c>
      <c r="C78" s="554"/>
      <c r="D78" s="554"/>
      <c r="E78" s="297"/>
      <c r="F78" s="17"/>
      <c r="G78" s="299"/>
      <c r="H78" s="17"/>
      <c r="I78" s="310"/>
      <c r="J78" s="311"/>
      <c r="K78" s="299"/>
      <c r="L78" s="17"/>
      <c r="M78" s="45"/>
      <c r="N78" s="34"/>
      <c r="O78" s="268">
        <f t="shared" ref="O78" si="1">P78+Q78</f>
        <v>0</v>
      </c>
      <c r="P78" s="278">
        <f>IF(AA87&gt;Y87,"1")+IF(AA89&gt;Y89,"1")+IF(AA93&gt;Y93,"1")</f>
        <v>0</v>
      </c>
      <c r="Q78" s="278">
        <f>IF(AA87&lt;Y87,"1")+IF(AA89&lt;Y89,"1")+IF(AA93&lt;Y93,"1")</f>
        <v>0</v>
      </c>
      <c r="R78" s="268">
        <v>0</v>
      </c>
      <c r="S78" s="278">
        <v>0</v>
      </c>
      <c r="T78" s="280">
        <f>SUM(F78,H78,L78)</f>
        <v>0</v>
      </c>
      <c r="U78" s="280">
        <f>SUM(F79,H79,L79)</f>
        <v>0</v>
      </c>
      <c r="V78" s="280">
        <f>+T78-U78</f>
        <v>0</v>
      </c>
      <c r="W78" s="305">
        <f>SUM(E78,G78,K78)</f>
        <v>0</v>
      </c>
      <c r="X78" s="268"/>
      <c r="Y78" s="549"/>
      <c r="Z78" s="549"/>
      <c r="AA78" s="553"/>
      <c r="AB78" s="549"/>
    </row>
    <row r="79" spans="1:28" s="1" customFormat="1" ht="15" customHeight="1" x14ac:dyDescent="0.3">
      <c r="A79" s="567"/>
      <c r="B79" s="292"/>
      <c r="C79" s="554"/>
      <c r="D79" s="554"/>
      <c r="E79" s="298"/>
      <c r="F79" s="17"/>
      <c r="G79" s="300"/>
      <c r="H79" s="17"/>
      <c r="I79" s="312"/>
      <c r="J79" s="313"/>
      <c r="K79" s="300"/>
      <c r="L79" s="17"/>
      <c r="M79" s="45"/>
      <c r="N79" s="34"/>
      <c r="O79" s="268"/>
      <c r="P79" s="279"/>
      <c r="Q79" s="279"/>
      <c r="R79" s="268"/>
      <c r="S79" s="279"/>
      <c r="T79" s="268"/>
      <c r="U79" s="268"/>
      <c r="V79" s="268"/>
      <c r="W79" s="305"/>
      <c r="X79" s="268"/>
      <c r="Y79" s="549"/>
      <c r="Z79" s="549"/>
      <c r="AA79" s="553"/>
      <c r="AB79" s="549"/>
    </row>
    <row r="80" spans="1:28" s="1" customFormat="1" ht="15" hidden="1" customHeight="1" x14ac:dyDescent="0.3">
      <c r="A80" s="567"/>
      <c r="B80" s="291">
        <v>4</v>
      </c>
      <c r="C80" s="554"/>
      <c r="D80" s="554"/>
      <c r="E80" s="297"/>
      <c r="F80" s="17"/>
      <c r="G80" s="299"/>
      <c r="H80" s="17"/>
      <c r="I80" s="299"/>
      <c r="J80" s="17"/>
      <c r="K80" s="310"/>
      <c r="L80" s="311"/>
      <c r="M80" s="45"/>
      <c r="N80" s="34"/>
      <c r="O80" s="268">
        <f t="shared" ref="O80" si="2">P80+Q80</f>
        <v>0</v>
      </c>
      <c r="P80" s="278">
        <f>IF(AA86&gt;Y86,"1")+IF(Y89&gt;AA89,"1")+IF(AA92&gt;Y92,"1")</f>
        <v>0</v>
      </c>
      <c r="Q80" s="278">
        <f>IF(AA86&lt;Y86,"1")+IF(Y89&lt;AA89,"1")+IF(AA92&lt;Y92,"1")</f>
        <v>0</v>
      </c>
      <c r="R80" s="268">
        <v>0</v>
      </c>
      <c r="S80" s="278">
        <v>0</v>
      </c>
      <c r="T80" s="280">
        <f>SUM(F80,H80,J80)</f>
        <v>0</v>
      </c>
      <c r="U80" s="280">
        <f>SUM(F81,H81,J81)</f>
        <v>0</v>
      </c>
      <c r="V80" s="280">
        <f>+T80-U80</f>
        <v>0</v>
      </c>
      <c r="W80" s="305">
        <f>SUM(E80,G80,I80)</f>
        <v>0</v>
      </c>
      <c r="X80" s="552"/>
      <c r="Y80" s="549"/>
      <c r="Z80" s="549"/>
      <c r="AA80" s="553"/>
      <c r="AB80" s="549"/>
    </row>
    <row r="81" spans="1:28" s="1" customFormat="1" ht="15" hidden="1" customHeight="1" x14ac:dyDescent="0.3">
      <c r="A81" s="567"/>
      <c r="B81" s="292"/>
      <c r="C81" s="554"/>
      <c r="D81" s="554"/>
      <c r="E81" s="298"/>
      <c r="F81" s="17"/>
      <c r="G81" s="300"/>
      <c r="H81" s="17"/>
      <c r="I81" s="300"/>
      <c r="J81" s="17"/>
      <c r="K81" s="312"/>
      <c r="L81" s="313"/>
      <c r="M81" s="45"/>
      <c r="N81" s="34"/>
      <c r="O81" s="268"/>
      <c r="P81" s="279"/>
      <c r="Q81" s="279"/>
      <c r="R81" s="268"/>
      <c r="S81" s="279"/>
      <c r="T81" s="268"/>
      <c r="U81" s="268"/>
      <c r="V81" s="268"/>
      <c r="W81" s="305"/>
      <c r="X81" s="552"/>
      <c r="Y81" s="549"/>
      <c r="Z81" s="549"/>
      <c r="AA81" s="553"/>
      <c r="AB81" s="549"/>
    </row>
    <row r="82" spans="1:28" s="1" customFormat="1" ht="9.9499999999999993" customHeight="1" x14ac:dyDescent="0.3">
      <c r="T82" s="7"/>
      <c r="X82" s="37"/>
      <c r="AA82" s="37"/>
    </row>
    <row r="83" spans="1:28" s="1" customFormat="1" ht="15" customHeight="1" x14ac:dyDescent="0.3">
      <c r="A83" s="272" t="s">
        <v>114</v>
      </c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39"/>
      <c r="Y83" s="10"/>
      <c r="Z83" s="10"/>
      <c r="AA83" s="39"/>
      <c r="AB83" s="10"/>
    </row>
    <row r="84" spans="1:28" s="1" customFormat="1" ht="15" hidden="1" customHeight="1" x14ac:dyDescent="0.3">
      <c r="A84" s="5"/>
      <c r="B84" s="5"/>
      <c r="T84" s="7"/>
      <c r="X84" s="550" t="s">
        <v>2</v>
      </c>
      <c r="Y84" s="550"/>
      <c r="Z84" s="550"/>
      <c r="AA84" s="550"/>
      <c r="AB84" s="273"/>
    </row>
    <row r="85" spans="1:28" s="1" customFormat="1" ht="15" customHeight="1" x14ac:dyDescent="0.3">
      <c r="A85" s="19" t="s">
        <v>3</v>
      </c>
      <c r="B85" s="19"/>
      <c r="C85" s="19" t="s">
        <v>4</v>
      </c>
      <c r="D85" s="19"/>
      <c r="E85" s="19"/>
      <c r="F85" s="262" t="s">
        <v>5</v>
      </c>
      <c r="G85" s="262"/>
      <c r="H85" s="262"/>
      <c r="I85" s="262"/>
      <c r="J85" s="262"/>
      <c r="K85" s="262"/>
      <c r="L85" s="262"/>
      <c r="M85" s="19"/>
      <c r="N85" s="19"/>
      <c r="O85" s="262" t="s">
        <v>35</v>
      </c>
      <c r="P85" s="262"/>
      <c r="Q85" s="262"/>
      <c r="R85" s="262"/>
      <c r="S85" s="19"/>
      <c r="T85" s="262" t="s">
        <v>6</v>
      </c>
      <c r="U85" s="262"/>
      <c r="V85" s="262"/>
      <c r="W85" s="262"/>
      <c r="X85" s="40" t="s">
        <v>0</v>
      </c>
      <c r="Y85" s="36" t="s">
        <v>7</v>
      </c>
      <c r="Z85" s="36"/>
      <c r="AA85" s="40" t="s">
        <v>0</v>
      </c>
      <c r="AB85" s="19" t="s">
        <v>8</v>
      </c>
    </row>
    <row r="86" spans="1:28" s="1" customFormat="1" ht="24.75" customHeight="1" x14ac:dyDescent="0.3">
      <c r="A86" s="6" t="s">
        <v>102</v>
      </c>
      <c r="B86" s="6"/>
      <c r="C86" s="68">
        <f>C74</f>
        <v>0</v>
      </c>
      <c r="D86" s="55" t="s">
        <v>101</v>
      </c>
      <c r="E86" s="55"/>
      <c r="F86" s="570">
        <f>C80</f>
        <v>0</v>
      </c>
      <c r="G86" s="570"/>
      <c r="H86" s="570"/>
      <c r="I86" s="570"/>
      <c r="J86" s="570"/>
      <c r="K86" s="570"/>
      <c r="L86" s="570"/>
      <c r="M86" s="74"/>
      <c r="N86" s="44"/>
      <c r="O86" s="563" t="s">
        <v>96</v>
      </c>
      <c r="P86" s="564"/>
      <c r="Q86" s="564"/>
      <c r="R86" s="565"/>
      <c r="S86" s="48"/>
      <c r="T86" s="257">
        <v>44790</v>
      </c>
      <c r="U86" s="258"/>
      <c r="V86" s="258"/>
      <c r="W86" s="259"/>
      <c r="X86" s="41"/>
      <c r="Y86" s="35"/>
      <c r="Z86" s="546" t="s">
        <v>9</v>
      </c>
      <c r="AA86" s="41"/>
      <c r="AB86" s="53"/>
    </row>
    <row r="87" spans="1:28" s="1" customFormat="1" ht="15" customHeight="1" x14ac:dyDescent="0.3">
      <c r="A87" s="6" t="s">
        <v>104</v>
      </c>
      <c r="B87" s="6"/>
      <c r="C87" s="75">
        <f>+C76</f>
        <v>0</v>
      </c>
      <c r="D87" s="55" t="s">
        <v>101</v>
      </c>
      <c r="E87" s="55"/>
      <c r="F87" s="570">
        <f>C78</f>
        <v>0</v>
      </c>
      <c r="G87" s="570"/>
      <c r="H87" s="570"/>
      <c r="I87" s="570"/>
      <c r="J87" s="570"/>
      <c r="K87" s="570"/>
      <c r="L87" s="570"/>
      <c r="M87" s="74"/>
      <c r="N87" s="44"/>
      <c r="O87" s="563" t="s">
        <v>96</v>
      </c>
      <c r="P87" s="564"/>
      <c r="Q87" s="564"/>
      <c r="R87" s="565"/>
      <c r="S87" s="48"/>
      <c r="T87" s="257">
        <v>44790</v>
      </c>
      <c r="U87" s="258"/>
      <c r="V87" s="258"/>
      <c r="W87" s="259"/>
      <c r="X87" s="41"/>
      <c r="Y87" s="35"/>
      <c r="Z87" s="546"/>
      <c r="AA87" s="41"/>
      <c r="AB87" s="53"/>
    </row>
    <row r="88" spans="1:28" s="1" customFormat="1" ht="15" customHeight="1" x14ac:dyDescent="0.3">
      <c r="A88" s="19" t="s">
        <v>3</v>
      </c>
      <c r="B88" s="19"/>
      <c r="C88" s="56" t="s">
        <v>4</v>
      </c>
      <c r="D88" s="56"/>
      <c r="E88" s="56"/>
      <c r="F88" s="551" t="s">
        <v>5</v>
      </c>
      <c r="G88" s="551"/>
      <c r="H88" s="551"/>
      <c r="I88" s="551"/>
      <c r="J88" s="551"/>
      <c r="K88" s="551"/>
      <c r="L88" s="551"/>
      <c r="M88" s="19"/>
      <c r="N88" s="19"/>
      <c r="O88" s="262" t="s">
        <v>35</v>
      </c>
      <c r="P88" s="262"/>
      <c r="Q88" s="262"/>
      <c r="R88" s="262"/>
      <c r="S88" s="19"/>
      <c r="T88" s="267" t="s">
        <v>6</v>
      </c>
      <c r="U88" s="267"/>
      <c r="V88" s="267"/>
      <c r="W88" s="267"/>
      <c r="X88" s="40" t="s">
        <v>0</v>
      </c>
      <c r="Y88" s="36" t="s">
        <v>7</v>
      </c>
      <c r="Z88" s="36"/>
      <c r="AA88" s="40" t="s">
        <v>0</v>
      </c>
      <c r="AB88" s="19" t="s">
        <v>8</v>
      </c>
    </row>
    <row r="89" spans="1:28" s="1" customFormat="1" ht="15" customHeight="1" x14ac:dyDescent="0.3">
      <c r="A89" s="6" t="s">
        <v>18</v>
      </c>
      <c r="B89" s="6"/>
      <c r="C89" s="54">
        <f>C80</f>
        <v>0</v>
      </c>
      <c r="D89" s="55" t="s">
        <v>101</v>
      </c>
      <c r="E89" s="55"/>
      <c r="F89" s="562">
        <f>C78</f>
        <v>0</v>
      </c>
      <c r="G89" s="562"/>
      <c r="H89" s="562"/>
      <c r="I89" s="562"/>
      <c r="J89" s="562"/>
      <c r="K89" s="562"/>
      <c r="L89" s="562"/>
      <c r="M89" s="44"/>
      <c r="N89" s="44"/>
      <c r="O89" s="563" t="s">
        <v>95</v>
      </c>
      <c r="P89" s="564"/>
      <c r="Q89" s="564"/>
      <c r="R89" s="565"/>
      <c r="S89" s="49"/>
      <c r="T89" s="566">
        <v>44795</v>
      </c>
      <c r="U89" s="566"/>
      <c r="V89" s="566"/>
      <c r="W89" s="566"/>
      <c r="X89" s="41"/>
      <c r="Y89" s="35"/>
      <c r="Z89" s="546" t="s">
        <v>9</v>
      </c>
      <c r="AA89" s="41"/>
      <c r="AB89" s="53"/>
    </row>
    <row r="90" spans="1:28" s="1" customFormat="1" ht="21.75" customHeight="1" x14ac:dyDescent="0.3">
      <c r="A90" s="6" t="s">
        <v>102</v>
      </c>
      <c r="B90" s="6"/>
      <c r="C90" s="68">
        <f>C74</f>
        <v>0</v>
      </c>
      <c r="D90" s="55" t="s">
        <v>101</v>
      </c>
      <c r="E90" s="55"/>
      <c r="F90" s="562">
        <f>C76</f>
        <v>0</v>
      </c>
      <c r="G90" s="562"/>
      <c r="H90" s="562"/>
      <c r="I90" s="562"/>
      <c r="J90" s="562"/>
      <c r="K90" s="562"/>
      <c r="L90" s="562"/>
      <c r="M90" s="44"/>
      <c r="N90" s="44"/>
      <c r="O90" s="563" t="s">
        <v>95</v>
      </c>
      <c r="P90" s="564"/>
      <c r="Q90" s="564"/>
      <c r="R90" s="565"/>
      <c r="S90" s="49"/>
      <c r="T90" s="566">
        <v>44795</v>
      </c>
      <c r="U90" s="566"/>
      <c r="V90" s="566"/>
      <c r="W90" s="566"/>
      <c r="X90" s="41"/>
      <c r="Y90" s="35"/>
      <c r="Z90" s="546"/>
      <c r="AA90" s="41"/>
      <c r="AB90" s="53"/>
    </row>
    <row r="91" spans="1:28" s="1" customFormat="1" ht="15" customHeight="1" x14ac:dyDescent="0.3">
      <c r="A91" s="19" t="s">
        <v>3</v>
      </c>
      <c r="B91" s="19"/>
      <c r="C91" s="56" t="s">
        <v>4</v>
      </c>
      <c r="D91" s="56"/>
      <c r="E91" s="56"/>
      <c r="F91" s="551" t="s">
        <v>5</v>
      </c>
      <c r="G91" s="551"/>
      <c r="H91" s="551"/>
      <c r="I91" s="551"/>
      <c r="J91" s="551"/>
      <c r="K91" s="551"/>
      <c r="L91" s="551"/>
      <c r="M91" s="19"/>
      <c r="N91" s="19"/>
      <c r="O91" s="262" t="s">
        <v>97</v>
      </c>
      <c r="P91" s="262"/>
      <c r="Q91" s="262"/>
      <c r="R91" s="262"/>
      <c r="S91" s="19"/>
      <c r="T91" s="267" t="s">
        <v>6</v>
      </c>
      <c r="U91" s="267"/>
      <c r="V91" s="267"/>
      <c r="W91" s="267"/>
      <c r="X91" s="40" t="s">
        <v>0</v>
      </c>
      <c r="Y91" s="36" t="s">
        <v>7</v>
      </c>
      <c r="Z91" s="36"/>
      <c r="AA91" s="40" t="s">
        <v>0</v>
      </c>
      <c r="AB91" s="19" t="s">
        <v>8</v>
      </c>
    </row>
    <row r="92" spans="1:28" s="72" customFormat="1" ht="15" customHeight="1" x14ac:dyDescent="0.3">
      <c r="A92" s="69" t="s">
        <v>102</v>
      </c>
      <c r="B92" s="69"/>
      <c r="C92" s="77">
        <f>C76</f>
        <v>0</v>
      </c>
      <c r="D92" s="70" t="s">
        <v>101</v>
      </c>
      <c r="E92" s="70"/>
      <c r="F92" s="541">
        <f>C80</f>
        <v>0</v>
      </c>
      <c r="G92" s="541"/>
      <c r="H92" s="541"/>
      <c r="I92" s="541"/>
      <c r="J92" s="541"/>
      <c r="K92" s="541"/>
      <c r="L92" s="541"/>
      <c r="M92" s="71"/>
      <c r="N92" s="71"/>
      <c r="O92" s="571" t="s">
        <v>96</v>
      </c>
      <c r="P92" s="572"/>
      <c r="Q92" s="572"/>
      <c r="R92" s="573"/>
      <c r="S92" s="78"/>
      <c r="T92" s="543">
        <v>44790</v>
      </c>
      <c r="U92" s="544"/>
      <c r="V92" s="544"/>
      <c r="W92" s="545"/>
      <c r="X92" s="41"/>
      <c r="Y92" s="35"/>
      <c r="Z92" s="546" t="s">
        <v>9</v>
      </c>
      <c r="AA92" s="41"/>
      <c r="AB92" s="53"/>
    </row>
    <row r="93" spans="1:28" s="1" customFormat="1" ht="30" customHeight="1" x14ac:dyDescent="0.3">
      <c r="A93" s="6" t="s">
        <v>102</v>
      </c>
      <c r="B93" s="6"/>
      <c r="C93" s="54">
        <f>C78</f>
        <v>0</v>
      </c>
      <c r="D93" s="55" t="s">
        <v>101</v>
      </c>
      <c r="E93" s="55"/>
      <c r="F93" s="547">
        <f>C74</f>
        <v>0</v>
      </c>
      <c r="G93" s="547"/>
      <c r="H93" s="547"/>
      <c r="I93" s="547"/>
      <c r="J93" s="547"/>
      <c r="K93" s="547"/>
      <c r="L93" s="547"/>
      <c r="M93" s="73"/>
      <c r="N93" s="44"/>
      <c r="O93" s="548" t="s">
        <v>96</v>
      </c>
      <c r="P93" s="548"/>
      <c r="Q93" s="548"/>
      <c r="R93" s="548"/>
      <c r="S93" s="76"/>
      <c r="T93" s="257">
        <v>44797</v>
      </c>
      <c r="U93" s="258"/>
      <c r="V93" s="258"/>
      <c r="W93" s="259"/>
      <c r="X93" s="41"/>
      <c r="Y93" s="35"/>
      <c r="Z93" s="546"/>
      <c r="AA93" s="41"/>
      <c r="AB93" s="53"/>
    </row>
    <row r="94" spans="1:28" s="1" customFormat="1" ht="1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8"/>
      <c r="U94" s="3"/>
      <c r="V94" s="3"/>
      <c r="W94" s="2"/>
      <c r="X94" s="38"/>
      <c r="Y94" s="2"/>
      <c r="Z94" s="2"/>
      <c r="AA94" s="38"/>
    </row>
    <row r="95" spans="1:28" hidden="1" x14ac:dyDescent="0.25"/>
    <row r="96" spans="1:28" s="1" customFormat="1" ht="15" hidden="1" customHeight="1" x14ac:dyDescent="0.3">
      <c r="A96" s="272" t="s">
        <v>113</v>
      </c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39"/>
      <c r="Y96" s="10"/>
      <c r="Z96" s="10"/>
      <c r="AA96" s="39"/>
      <c r="AB96" s="10"/>
    </row>
    <row r="97" spans="1:28" hidden="1" x14ac:dyDescent="0.25"/>
    <row r="98" spans="1:28" s="1" customFormat="1" ht="15" hidden="1" customHeight="1" x14ac:dyDescent="0.3">
      <c r="A98" s="567" t="s">
        <v>12</v>
      </c>
      <c r="B98" s="61"/>
      <c r="C98" s="79" t="s">
        <v>0</v>
      </c>
      <c r="D98" s="79"/>
      <c r="E98" s="568">
        <v>1</v>
      </c>
      <c r="F98" s="568"/>
      <c r="G98" s="568">
        <v>2</v>
      </c>
      <c r="H98" s="568"/>
      <c r="I98" s="568">
        <v>3</v>
      </c>
      <c r="J98" s="568"/>
      <c r="K98" s="568"/>
      <c r="L98" s="569"/>
      <c r="M98" s="47"/>
      <c r="N98" s="33"/>
      <c r="O98" s="20" t="s">
        <v>13</v>
      </c>
      <c r="P98" s="20" t="s">
        <v>14</v>
      </c>
      <c r="Q98" s="20" t="s">
        <v>15</v>
      </c>
      <c r="R98" s="21" t="s">
        <v>16</v>
      </c>
      <c r="S98" s="20" t="s">
        <v>108</v>
      </c>
      <c r="T98" s="20" t="s">
        <v>105</v>
      </c>
      <c r="U98" s="20" t="s">
        <v>106</v>
      </c>
      <c r="V98" s="20" t="s">
        <v>107</v>
      </c>
      <c r="W98" s="42" t="s">
        <v>1</v>
      </c>
      <c r="X98" s="20" t="s">
        <v>17</v>
      </c>
      <c r="Y98" s="47"/>
      <c r="Z98" s="47"/>
      <c r="AA98" s="52"/>
      <c r="AB98" s="47"/>
    </row>
    <row r="99" spans="1:28" s="1" customFormat="1" ht="15" hidden="1" customHeight="1" x14ac:dyDescent="0.3">
      <c r="A99" s="567"/>
      <c r="B99" s="291">
        <v>1</v>
      </c>
      <c r="C99" s="559"/>
      <c r="D99" s="559"/>
      <c r="E99" s="315"/>
      <c r="F99" s="316"/>
      <c r="G99" s="560"/>
      <c r="H99" s="31"/>
      <c r="I99" s="299"/>
      <c r="J99" s="17"/>
      <c r="K99" s="555"/>
      <c r="L99" s="556"/>
      <c r="M99" s="45"/>
      <c r="N99" s="34"/>
      <c r="O99" s="268">
        <f>P99+Q99</f>
        <v>0</v>
      </c>
      <c r="P99" s="278">
        <f>IF(Y111&gt;AA111,"1")+IF(Y115&gt;AA115,"1")+IF(AA118&gt;Y118,"1")</f>
        <v>0</v>
      </c>
      <c r="Q99" s="278">
        <f>IF(Y111&lt;AA111,"1")+IF(Y115&lt;AA115,"1")+IF(AA118&lt;Y118,"1")</f>
        <v>0</v>
      </c>
      <c r="R99" s="268">
        <v>0</v>
      </c>
      <c r="S99" s="278">
        <v>0</v>
      </c>
      <c r="T99" s="280">
        <f>SUM(H99,J99,L99)</f>
        <v>0</v>
      </c>
      <c r="U99" s="280">
        <f>SUM(H100,J100,L100)</f>
        <v>0</v>
      </c>
      <c r="V99" s="280">
        <f>+T99-U99</f>
        <v>0</v>
      </c>
      <c r="W99" s="305">
        <f>SUM(G99,I99,K99)</f>
        <v>0</v>
      </c>
      <c r="X99" s="268"/>
      <c r="Y99" s="549"/>
      <c r="Z99" s="549"/>
      <c r="AA99" s="553"/>
      <c r="AB99" s="549"/>
    </row>
    <row r="100" spans="1:28" s="1" customFormat="1" ht="17.25" hidden="1" customHeight="1" x14ac:dyDescent="0.3">
      <c r="A100" s="567"/>
      <c r="B100" s="292"/>
      <c r="C100" s="559"/>
      <c r="D100" s="559"/>
      <c r="E100" s="317"/>
      <c r="F100" s="318"/>
      <c r="G100" s="561"/>
      <c r="H100" s="31"/>
      <c r="I100" s="300"/>
      <c r="J100" s="17"/>
      <c r="K100" s="557"/>
      <c r="L100" s="558"/>
      <c r="M100" s="45"/>
      <c r="N100" s="34"/>
      <c r="O100" s="268"/>
      <c r="P100" s="279"/>
      <c r="Q100" s="279"/>
      <c r="R100" s="268"/>
      <c r="S100" s="279"/>
      <c r="T100" s="268"/>
      <c r="U100" s="268"/>
      <c r="V100" s="268"/>
      <c r="W100" s="305"/>
      <c r="X100" s="268"/>
      <c r="Y100" s="549"/>
      <c r="Z100" s="549"/>
      <c r="AA100" s="553"/>
      <c r="AB100" s="549"/>
    </row>
    <row r="101" spans="1:28" s="1" customFormat="1" ht="15" hidden="1" customHeight="1" x14ac:dyDescent="0.3">
      <c r="A101" s="567"/>
      <c r="B101" s="291">
        <v>2</v>
      </c>
      <c r="C101" s="554"/>
      <c r="D101" s="554"/>
      <c r="E101" s="297"/>
      <c r="F101" s="17"/>
      <c r="G101" s="310"/>
      <c r="H101" s="311"/>
      <c r="I101" s="299"/>
      <c r="J101" s="17"/>
      <c r="K101" s="555"/>
      <c r="L101" s="556"/>
      <c r="M101" s="45"/>
      <c r="N101" s="34"/>
      <c r="O101" s="268">
        <f t="shared" ref="O101" si="3">P101+Q101</f>
        <v>0</v>
      </c>
      <c r="P101" s="278">
        <f>IF(Y112&gt;AA112,"1")+IF(AA115&gt;Y115,"1")+IF(Y117&gt;AA117,"1")</f>
        <v>0</v>
      </c>
      <c r="Q101" s="278">
        <f>IF(Y112&lt;AA112,"1")+IF(AA115&lt;Y115,"1")+IF(Y117&lt;AA117,"1")</f>
        <v>0</v>
      </c>
      <c r="R101" s="268">
        <v>0</v>
      </c>
      <c r="S101" s="278">
        <v>0</v>
      </c>
      <c r="T101" s="280">
        <f>SUM(F101,J101,L101)</f>
        <v>0</v>
      </c>
      <c r="U101" s="280">
        <f>SUM(F102,J102,L102)</f>
        <v>0</v>
      </c>
      <c r="V101" s="280">
        <f>+T101-U101</f>
        <v>0</v>
      </c>
      <c r="W101" s="305">
        <f>SUM(E101,I101,K101)</f>
        <v>0</v>
      </c>
      <c r="X101" s="268"/>
      <c r="Y101" s="549"/>
      <c r="Z101" s="549"/>
      <c r="AA101" s="553"/>
      <c r="AB101" s="549"/>
    </row>
    <row r="102" spans="1:28" s="1" customFormat="1" ht="15" hidden="1" customHeight="1" x14ac:dyDescent="0.3">
      <c r="A102" s="567"/>
      <c r="B102" s="292"/>
      <c r="C102" s="554"/>
      <c r="D102" s="554"/>
      <c r="E102" s="298"/>
      <c r="F102" s="17"/>
      <c r="G102" s="312"/>
      <c r="H102" s="313"/>
      <c r="I102" s="300"/>
      <c r="J102" s="17"/>
      <c r="K102" s="557"/>
      <c r="L102" s="558"/>
      <c r="M102" s="45"/>
      <c r="N102" s="34"/>
      <c r="O102" s="268"/>
      <c r="P102" s="279"/>
      <c r="Q102" s="279"/>
      <c r="R102" s="268"/>
      <c r="S102" s="279"/>
      <c r="T102" s="268"/>
      <c r="U102" s="268"/>
      <c r="V102" s="268"/>
      <c r="W102" s="305"/>
      <c r="X102" s="268"/>
      <c r="Y102" s="549"/>
      <c r="Z102" s="549"/>
      <c r="AA102" s="553"/>
      <c r="AB102" s="549"/>
    </row>
    <row r="103" spans="1:28" s="1" customFormat="1" ht="15" hidden="1" customHeight="1" x14ac:dyDescent="0.3">
      <c r="A103" s="567"/>
      <c r="B103" s="291">
        <v>3</v>
      </c>
      <c r="C103" s="554"/>
      <c r="D103" s="554"/>
      <c r="E103" s="297"/>
      <c r="F103" s="17"/>
      <c r="G103" s="299"/>
      <c r="H103" s="17"/>
      <c r="I103" s="310"/>
      <c r="J103" s="311"/>
      <c r="K103" s="555"/>
      <c r="L103" s="556"/>
      <c r="M103" s="45"/>
      <c r="N103" s="34"/>
      <c r="O103" s="268">
        <f t="shared" ref="O103" si="4">P103+Q103</f>
        <v>0</v>
      </c>
      <c r="P103" s="278">
        <f>IF(AA112&gt;Y112,"1")+IF(AA114&gt;Y114,"1")+IF(AA118&gt;Y118,"1")</f>
        <v>0</v>
      </c>
      <c r="Q103" s="278">
        <f>IF(AA112&lt;Y112,"1")+IF(AA114&lt;Y114,"1")+IF(AA118&lt;Y118,"1")</f>
        <v>0</v>
      </c>
      <c r="R103" s="268">
        <v>0</v>
      </c>
      <c r="S103" s="278">
        <v>0</v>
      </c>
      <c r="T103" s="280">
        <f>SUM(F103,H103,L103)</f>
        <v>0</v>
      </c>
      <c r="U103" s="280">
        <f>SUM(F104,H104,L104)</f>
        <v>0</v>
      </c>
      <c r="V103" s="280">
        <f>+T103-U103</f>
        <v>0</v>
      </c>
      <c r="W103" s="305">
        <f>SUM(E103,G103,K103)</f>
        <v>0</v>
      </c>
      <c r="X103" s="268"/>
      <c r="Y103" s="549"/>
      <c r="Z103" s="549"/>
      <c r="AA103" s="553"/>
      <c r="AB103" s="549"/>
    </row>
    <row r="104" spans="1:28" s="1" customFormat="1" ht="15" hidden="1" customHeight="1" x14ac:dyDescent="0.3">
      <c r="A104" s="567"/>
      <c r="B104" s="292"/>
      <c r="C104" s="554"/>
      <c r="D104" s="554"/>
      <c r="E104" s="298"/>
      <c r="F104" s="17"/>
      <c r="G104" s="300"/>
      <c r="H104" s="17"/>
      <c r="I104" s="312"/>
      <c r="J104" s="313"/>
      <c r="K104" s="557"/>
      <c r="L104" s="558"/>
      <c r="M104" s="45"/>
      <c r="N104" s="34"/>
      <c r="O104" s="268"/>
      <c r="P104" s="279"/>
      <c r="Q104" s="279"/>
      <c r="R104" s="268"/>
      <c r="S104" s="279"/>
      <c r="T104" s="268"/>
      <c r="U104" s="268"/>
      <c r="V104" s="268"/>
      <c r="W104" s="305"/>
      <c r="X104" s="268"/>
      <c r="Y104" s="549"/>
      <c r="Z104" s="549"/>
      <c r="AA104" s="553"/>
      <c r="AB104" s="549"/>
    </row>
    <row r="105" spans="1:28" s="1" customFormat="1" ht="15" hidden="1" customHeight="1" x14ac:dyDescent="0.3">
      <c r="A105" s="567"/>
      <c r="B105" s="291">
        <v>4</v>
      </c>
      <c r="C105" s="554"/>
      <c r="D105" s="554"/>
      <c r="E105" s="297"/>
      <c r="F105" s="17"/>
      <c r="G105" s="299"/>
      <c r="H105" s="17"/>
      <c r="I105" s="299"/>
      <c r="J105" s="17"/>
      <c r="K105" s="310"/>
      <c r="L105" s="311"/>
      <c r="M105" s="45"/>
      <c r="N105" s="34"/>
      <c r="O105" s="268">
        <f t="shared" ref="O105" si="5">P105+Q105</f>
        <v>0</v>
      </c>
      <c r="P105" s="278">
        <f>IF(AA111&gt;Y111,"1")+IF(Y114&gt;AA114,"1")+IF(AA117&gt;Y117,"1")</f>
        <v>0</v>
      </c>
      <c r="Q105" s="278">
        <f>IF(AA111&lt;Y111,"1")+IF(Y114&lt;AA114,"1")+IF(AA117&lt;Y117,"1")</f>
        <v>0</v>
      </c>
      <c r="R105" s="268">
        <v>0</v>
      </c>
      <c r="S105" s="278">
        <v>0</v>
      </c>
      <c r="T105" s="280">
        <f>SUM(F105,H105,J105)</f>
        <v>0</v>
      </c>
      <c r="U105" s="280">
        <f>SUM(F106,H106,J106)</f>
        <v>0</v>
      </c>
      <c r="V105" s="280">
        <f>+T105-U105</f>
        <v>0</v>
      </c>
      <c r="W105" s="305">
        <f>SUM(E105,G105,I105)</f>
        <v>0</v>
      </c>
      <c r="X105" s="552"/>
      <c r="Y105" s="549"/>
      <c r="Z105" s="549"/>
      <c r="AA105" s="553"/>
      <c r="AB105" s="549"/>
    </row>
    <row r="106" spans="1:28" s="1" customFormat="1" ht="15" hidden="1" customHeight="1" x14ac:dyDescent="0.3">
      <c r="A106" s="567"/>
      <c r="B106" s="292"/>
      <c r="C106" s="554"/>
      <c r="D106" s="554"/>
      <c r="E106" s="298"/>
      <c r="F106" s="17"/>
      <c r="G106" s="300"/>
      <c r="H106" s="17"/>
      <c r="I106" s="300"/>
      <c r="J106" s="17"/>
      <c r="K106" s="312"/>
      <c r="L106" s="313"/>
      <c r="M106" s="45"/>
      <c r="N106" s="34"/>
      <c r="O106" s="268"/>
      <c r="P106" s="279"/>
      <c r="Q106" s="279"/>
      <c r="R106" s="268"/>
      <c r="S106" s="279"/>
      <c r="T106" s="268"/>
      <c r="U106" s="268"/>
      <c r="V106" s="268"/>
      <c r="W106" s="305"/>
      <c r="X106" s="552"/>
      <c r="Y106" s="549"/>
      <c r="Z106" s="549"/>
      <c r="AA106" s="553"/>
      <c r="AB106" s="549"/>
    </row>
    <row r="107" spans="1:28" s="1" customFormat="1" ht="9.9499999999999993" hidden="1" customHeight="1" x14ac:dyDescent="0.3">
      <c r="T107" s="7"/>
      <c r="X107" s="37"/>
      <c r="AA107" s="37"/>
    </row>
    <row r="108" spans="1:28" s="1" customFormat="1" ht="15" hidden="1" customHeight="1" x14ac:dyDescent="0.3">
      <c r="A108" s="272" t="s">
        <v>114</v>
      </c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272"/>
      <c r="V108" s="272"/>
      <c r="W108" s="272"/>
      <c r="X108" s="39"/>
      <c r="Y108" s="10"/>
      <c r="Z108" s="10"/>
      <c r="AA108" s="39"/>
      <c r="AB108" s="10"/>
    </row>
    <row r="109" spans="1:28" s="1" customFormat="1" ht="15" hidden="1" customHeight="1" x14ac:dyDescent="0.3">
      <c r="A109" s="5"/>
      <c r="B109" s="5"/>
      <c r="T109" s="7"/>
      <c r="X109" s="550" t="s">
        <v>2</v>
      </c>
      <c r="Y109" s="550"/>
      <c r="Z109" s="550"/>
      <c r="AA109" s="550"/>
      <c r="AB109" s="273"/>
    </row>
    <row r="110" spans="1:28" s="1" customFormat="1" ht="15" hidden="1" customHeight="1" x14ac:dyDescent="0.3">
      <c r="A110" s="19" t="s">
        <v>3</v>
      </c>
      <c r="B110" s="19"/>
      <c r="C110" s="19" t="s">
        <v>4</v>
      </c>
      <c r="D110" s="19"/>
      <c r="E110" s="19"/>
      <c r="F110" s="262" t="s">
        <v>5</v>
      </c>
      <c r="G110" s="262"/>
      <c r="H110" s="262"/>
      <c r="I110" s="262"/>
      <c r="J110" s="262"/>
      <c r="K110" s="262"/>
      <c r="L110" s="262"/>
      <c r="M110" s="19"/>
      <c r="N110" s="19"/>
      <c r="O110" s="262" t="s">
        <v>35</v>
      </c>
      <c r="P110" s="262"/>
      <c r="Q110" s="262"/>
      <c r="R110" s="262"/>
      <c r="S110" s="19"/>
      <c r="T110" s="262" t="s">
        <v>6</v>
      </c>
      <c r="U110" s="262"/>
      <c r="V110" s="262"/>
      <c r="W110" s="262"/>
      <c r="X110" s="40" t="s">
        <v>0</v>
      </c>
      <c r="Y110" s="36" t="s">
        <v>7</v>
      </c>
      <c r="Z110" s="36"/>
      <c r="AA110" s="40" t="s">
        <v>0</v>
      </c>
      <c r="AB110" s="19" t="s">
        <v>8</v>
      </c>
    </row>
    <row r="111" spans="1:28" s="1" customFormat="1" ht="24.75" hidden="1" customHeight="1" x14ac:dyDescent="0.3">
      <c r="A111" s="6" t="s">
        <v>102</v>
      </c>
      <c r="B111" s="6"/>
      <c r="C111" s="68">
        <f>C99</f>
        <v>0</v>
      </c>
      <c r="D111" s="55" t="s">
        <v>101</v>
      </c>
      <c r="E111" s="55"/>
      <c r="F111" s="570">
        <f>C105</f>
        <v>0</v>
      </c>
      <c r="G111" s="570"/>
      <c r="H111" s="570"/>
      <c r="I111" s="570"/>
      <c r="J111" s="570"/>
      <c r="K111" s="570"/>
      <c r="L111" s="570"/>
      <c r="M111" s="74"/>
      <c r="N111" s="44"/>
      <c r="O111" s="563" t="s">
        <v>96</v>
      </c>
      <c r="P111" s="564"/>
      <c r="Q111" s="564"/>
      <c r="R111" s="565"/>
      <c r="S111" s="48"/>
      <c r="T111" s="257">
        <v>44790</v>
      </c>
      <c r="U111" s="258"/>
      <c r="V111" s="258"/>
      <c r="W111" s="259"/>
      <c r="X111" s="41"/>
      <c r="Y111" s="35"/>
      <c r="Z111" s="546" t="s">
        <v>9</v>
      </c>
      <c r="AA111" s="41"/>
      <c r="AB111" s="53"/>
    </row>
    <row r="112" spans="1:28" s="1" customFormat="1" ht="15" hidden="1" customHeight="1" x14ac:dyDescent="0.3">
      <c r="A112" s="6" t="s">
        <v>104</v>
      </c>
      <c r="B112" s="6"/>
      <c r="C112" s="75">
        <f>+C101</f>
        <v>0</v>
      </c>
      <c r="D112" s="55" t="s">
        <v>101</v>
      </c>
      <c r="E112" s="55"/>
      <c r="F112" s="570">
        <f>C103</f>
        <v>0</v>
      </c>
      <c r="G112" s="570"/>
      <c r="H112" s="570"/>
      <c r="I112" s="570"/>
      <c r="J112" s="570"/>
      <c r="K112" s="570"/>
      <c r="L112" s="570"/>
      <c r="M112" s="74"/>
      <c r="N112" s="44"/>
      <c r="O112" s="563" t="s">
        <v>96</v>
      </c>
      <c r="P112" s="564"/>
      <c r="Q112" s="564"/>
      <c r="R112" s="565"/>
      <c r="S112" s="48"/>
      <c r="T112" s="257">
        <v>44790</v>
      </c>
      <c r="U112" s="258"/>
      <c r="V112" s="258"/>
      <c r="W112" s="259"/>
      <c r="X112" s="41"/>
      <c r="Y112" s="35"/>
      <c r="Z112" s="546"/>
      <c r="AA112" s="41"/>
      <c r="AB112" s="53"/>
    </row>
    <row r="113" spans="1:28" s="1" customFormat="1" ht="15" hidden="1" customHeight="1" x14ac:dyDescent="0.3">
      <c r="A113" s="19" t="s">
        <v>3</v>
      </c>
      <c r="B113" s="19"/>
      <c r="C113" s="56" t="s">
        <v>4</v>
      </c>
      <c r="D113" s="56"/>
      <c r="E113" s="56"/>
      <c r="F113" s="551" t="s">
        <v>5</v>
      </c>
      <c r="G113" s="551"/>
      <c r="H113" s="551"/>
      <c r="I113" s="551"/>
      <c r="J113" s="551"/>
      <c r="K113" s="551"/>
      <c r="L113" s="551"/>
      <c r="M113" s="19"/>
      <c r="N113" s="19"/>
      <c r="O113" s="262" t="s">
        <v>35</v>
      </c>
      <c r="P113" s="262"/>
      <c r="Q113" s="262"/>
      <c r="R113" s="262"/>
      <c r="S113" s="19"/>
      <c r="T113" s="267" t="s">
        <v>6</v>
      </c>
      <c r="U113" s="267"/>
      <c r="V113" s="267"/>
      <c r="W113" s="267"/>
      <c r="X113" s="40" t="s">
        <v>0</v>
      </c>
      <c r="Y113" s="36" t="s">
        <v>7</v>
      </c>
      <c r="Z113" s="36"/>
      <c r="AA113" s="40" t="s">
        <v>0</v>
      </c>
      <c r="AB113" s="19" t="s">
        <v>8</v>
      </c>
    </row>
    <row r="114" spans="1:28" s="1" customFormat="1" ht="15" hidden="1" customHeight="1" x14ac:dyDescent="0.3">
      <c r="A114" s="6" t="s">
        <v>18</v>
      </c>
      <c r="B114" s="6"/>
      <c r="C114" s="54">
        <f>C105</f>
        <v>0</v>
      </c>
      <c r="D114" s="55" t="s">
        <v>101</v>
      </c>
      <c r="E114" s="55"/>
      <c r="F114" s="562">
        <f>C103</f>
        <v>0</v>
      </c>
      <c r="G114" s="562"/>
      <c r="H114" s="562"/>
      <c r="I114" s="562"/>
      <c r="J114" s="562"/>
      <c r="K114" s="562"/>
      <c r="L114" s="562"/>
      <c r="M114" s="44"/>
      <c r="N114" s="44"/>
      <c r="O114" s="563" t="s">
        <v>95</v>
      </c>
      <c r="P114" s="564"/>
      <c r="Q114" s="564"/>
      <c r="R114" s="565"/>
      <c r="S114" s="49"/>
      <c r="T114" s="566">
        <v>44795</v>
      </c>
      <c r="U114" s="566"/>
      <c r="V114" s="566"/>
      <c r="W114" s="566"/>
      <c r="X114" s="41"/>
      <c r="Y114" s="35"/>
      <c r="Z114" s="546" t="s">
        <v>9</v>
      </c>
      <c r="AA114" s="41"/>
      <c r="AB114" s="53"/>
    </row>
    <row r="115" spans="1:28" s="1" customFormat="1" ht="21.75" hidden="1" customHeight="1" x14ac:dyDescent="0.3">
      <c r="A115" s="6" t="s">
        <v>102</v>
      </c>
      <c r="B115" s="6"/>
      <c r="C115" s="68">
        <f>C99</f>
        <v>0</v>
      </c>
      <c r="D115" s="55" t="s">
        <v>101</v>
      </c>
      <c r="E115" s="55"/>
      <c r="F115" s="562">
        <f>C101</f>
        <v>0</v>
      </c>
      <c r="G115" s="562"/>
      <c r="H115" s="562"/>
      <c r="I115" s="562"/>
      <c r="J115" s="562"/>
      <c r="K115" s="562"/>
      <c r="L115" s="562"/>
      <c r="M115" s="44"/>
      <c r="N115" s="44"/>
      <c r="O115" s="563" t="s">
        <v>95</v>
      </c>
      <c r="P115" s="564"/>
      <c r="Q115" s="564"/>
      <c r="R115" s="565"/>
      <c r="S115" s="49"/>
      <c r="T115" s="566">
        <v>44795</v>
      </c>
      <c r="U115" s="566"/>
      <c r="V115" s="566"/>
      <c r="W115" s="566"/>
      <c r="X115" s="41"/>
      <c r="Y115" s="35"/>
      <c r="Z115" s="546"/>
      <c r="AA115" s="41"/>
      <c r="AB115" s="53"/>
    </row>
    <row r="116" spans="1:28" s="1" customFormat="1" ht="15" hidden="1" customHeight="1" x14ac:dyDescent="0.3">
      <c r="A116" s="19" t="s">
        <v>3</v>
      </c>
      <c r="B116" s="19"/>
      <c r="C116" s="56" t="s">
        <v>4</v>
      </c>
      <c r="D116" s="56"/>
      <c r="E116" s="56"/>
      <c r="F116" s="551" t="s">
        <v>5</v>
      </c>
      <c r="G116" s="551"/>
      <c r="H116" s="551"/>
      <c r="I116" s="551"/>
      <c r="J116" s="551"/>
      <c r="K116" s="551"/>
      <c r="L116" s="551"/>
      <c r="M116" s="19"/>
      <c r="N116" s="19"/>
      <c r="O116" s="262" t="s">
        <v>97</v>
      </c>
      <c r="P116" s="262"/>
      <c r="Q116" s="262"/>
      <c r="R116" s="262"/>
      <c r="S116" s="19"/>
      <c r="T116" s="267" t="s">
        <v>6</v>
      </c>
      <c r="U116" s="267"/>
      <c r="V116" s="267"/>
      <c r="W116" s="267"/>
      <c r="X116" s="40" t="s">
        <v>0</v>
      </c>
      <c r="Y116" s="36" t="s">
        <v>7</v>
      </c>
      <c r="Z116" s="36"/>
      <c r="AA116" s="40" t="s">
        <v>0</v>
      </c>
      <c r="AB116" s="19" t="s">
        <v>8</v>
      </c>
    </row>
    <row r="117" spans="1:28" s="72" customFormat="1" ht="15" hidden="1" customHeight="1" x14ac:dyDescent="0.3">
      <c r="A117" s="69" t="s">
        <v>102</v>
      </c>
      <c r="B117" s="69"/>
      <c r="C117" s="77">
        <f>C101</f>
        <v>0</v>
      </c>
      <c r="D117" s="70" t="s">
        <v>101</v>
      </c>
      <c r="E117" s="70"/>
      <c r="F117" s="541">
        <f>C105</f>
        <v>0</v>
      </c>
      <c r="G117" s="541"/>
      <c r="H117" s="541"/>
      <c r="I117" s="541"/>
      <c r="J117" s="541"/>
      <c r="K117" s="541"/>
      <c r="L117" s="541"/>
      <c r="M117" s="71"/>
      <c r="N117" s="71"/>
      <c r="O117" s="542" t="s">
        <v>96</v>
      </c>
      <c r="P117" s="542"/>
      <c r="Q117" s="542"/>
      <c r="R117" s="542"/>
      <c r="S117" s="83"/>
      <c r="T117" s="543">
        <v>44790</v>
      </c>
      <c r="U117" s="544"/>
      <c r="V117" s="544"/>
      <c r="W117" s="545"/>
      <c r="X117" s="41"/>
      <c r="Y117" s="35"/>
      <c r="Z117" s="546" t="s">
        <v>9</v>
      </c>
      <c r="AA117" s="41"/>
      <c r="AB117" s="53"/>
    </row>
    <row r="118" spans="1:28" s="1" customFormat="1" ht="30" hidden="1" customHeight="1" x14ac:dyDescent="0.3">
      <c r="A118" s="6" t="s">
        <v>102</v>
      </c>
      <c r="B118" s="6"/>
      <c r="C118" s="54">
        <f>C103</f>
        <v>0</v>
      </c>
      <c r="D118" s="55" t="s">
        <v>101</v>
      </c>
      <c r="E118" s="55"/>
      <c r="F118" s="547">
        <f>C99</f>
        <v>0</v>
      </c>
      <c r="G118" s="547"/>
      <c r="H118" s="547"/>
      <c r="I118" s="547"/>
      <c r="J118" s="547"/>
      <c r="K118" s="547"/>
      <c r="L118" s="547"/>
      <c r="M118" s="73"/>
      <c r="N118" s="44"/>
      <c r="O118" s="548" t="s">
        <v>96</v>
      </c>
      <c r="P118" s="548"/>
      <c r="Q118" s="548"/>
      <c r="R118" s="548"/>
      <c r="S118" s="76"/>
      <c r="T118" s="257">
        <v>44797</v>
      </c>
      <c r="U118" s="258"/>
      <c r="V118" s="258"/>
      <c r="W118" s="259"/>
      <c r="X118" s="41"/>
      <c r="Y118" s="35"/>
      <c r="Z118" s="546"/>
      <c r="AA118" s="41"/>
      <c r="AB118" s="53"/>
    </row>
  </sheetData>
  <mergeCells count="530">
    <mergeCell ref="N3:P3"/>
    <mergeCell ref="N4:P4"/>
    <mergeCell ref="N5:P5"/>
    <mergeCell ref="W9:AB9"/>
    <mergeCell ref="A10:X10"/>
    <mergeCell ref="A12:A22"/>
    <mergeCell ref="C12:D12"/>
    <mergeCell ref="E12:F12"/>
    <mergeCell ref="G12:H12"/>
    <mergeCell ref="I12:J12"/>
    <mergeCell ref="K12:L12"/>
    <mergeCell ref="M12:N12"/>
    <mergeCell ref="O12:O22"/>
    <mergeCell ref="B13:B14"/>
    <mergeCell ref="C13:D14"/>
    <mergeCell ref="E13:F14"/>
    <mergeCell ref="G13:G14"/>
    <mergeCell ref="I13:I14"/>
    <mergeCell ref="K13:K14"/>
    <mergeCell ref="M13:M14"/>
    <mergeCell ref="V13:V14"/>
    <mergeCell ref="W13:W14"/>
    <mergeCell ref="X13:X14"/>
    <mergeCell ref="Y13:Y14"/>
    <mergeCell ref="B15:B16"/>
    <mergeCell ref="C15:D16"/>
    <mergeCell ref="E15:E16"/>
    <mergeCell ref="G15:H16"/>
    <mergeCell ref="I15:I16"/>
    <mergeCell ref="K15:K16"/>
    <mergeCell ref="P13:P14"/>
    <mergeCell ref="Q13:Q14"/>
    <mergeCell ref="R13:R14"/>
    <mergeCell ref="S13:S14"/>
    <mergeCell ref="T13:T14"/>
    <mergeCell ref="U13:U14"/>
    <mergeCell ref="U15:U16"/>
    <mergeCell ref="V15:V16"/>
    <mergeCell ref="W15:W16"/>
    <mergeCell ref="X15:X16"/>
    <mergeCell ref="Y15:Y16"/>
    <mergeCell ref="B17:B18"/>
    <mergeCell ref="C17:D18"/>
    <mergeCell ref="E17:E18"/>
    <mergeCell ref="G17:G18"/>
    <mergeCell ref="I17:J18"/>
    <mergeCell ref="M15:M16"/>
    <mergeCell ref="P15:P16"/>
    <mergeCell ref="Q15:Q16"/>
    <mergeCell ref="R15:R16"/>
    <mergeCell ref="S15:S16"/>
    <mergeCell ref="T15:T16"/>
    <mergeCell ref="T17:T18"/>
    <mergeCell ref="U17:U18"/>
    <mergeCell ref="V17:V18"/>
    <mergeCell ref="W17:W18"/>
    <mergeCell ref="X17:X18"/>
    <mergeCell ref="Y17:Y18"/>
    <mergeCell ref="K17:K18"/>
    <mergeCell ref="M17:M18"/>
    <mergeCell ref="P17:P18"/>
    <mergeCell ref="Q17:Q18"/>
    <mergeCell ref="R17:R18"/>
    <mergeCell ref="S17:S18"/>
    <mergeCell ref="U19:U20"/>
    <mergeCell ref="V19:V20"/>
    <mergeCell ref="W19:W20"/>
    <mergeCell ref="X19:X20"/>
    <mergeCell ref="Y19:Y20"/>
    <mergeCell ref="S19:S20"/>
    <mergeCell ref="T19:T20"/>
    <mergeCell ref="B21:B22"/>
    <mergeCell ref="C21:D22"/>
    <mergeCell ref="E21:E22"/>
    <mergeCell ref="G21:G22"/>
    <mergeCell ref="I21:I22"/>
    <mergeCell ref="M19:M20"/>
    <mergeCell ref="P19:P20"/>
    <mergeCell ref="Q19:Q20"/>
    <mergeCell ref="R19:R20"/>
    <mergeCell ref="B19:B20"/>
    <mergeCell ref="C19:D20"/>
    <mergeCell ref="E19:E20"/>
    <mergeCell ref="G19:G20"/>
    <mergeCell ref="I19:I20"/>
    <mergeCell ref="K19:L20"/>
    <mergeCell ref="T27:W27"/>
    <mergeCell ref="Z27:Z28"/>
    <mergeCell ref="F28:N28"/>
    <mergeCell ref="O28:R28"/>
    <mergeCell ref="T28:W28"/>
    <mergeCell ref="T21:T22"/>
    <mergeCell ref="U21:U22"/>
    <mergeCell ref="V21:V22"/>
    <mergeCell ref="W21:W22"/>
    <mergeCell ref="X21:X22"/>
    <mergeCell ref="Y21:Y22"/>
    <mergeCell ref="K21:K22"/>
    <mergeCell ref="M21:N22"/>
    <mergeCell ref="P21:P22"/>
    <mergeCell ref="Q21:Q22"/>
    <mergeCell ref="R21:R22"/>
    <mergeCell ref="S21:S22"/>
    <mergeCell ref="F29:N29"/>
    <mergeCell ref="O29:R29"/>
    <mergeCell ref="T29:W29"/>
    <mergeCell ref="F30:N30"/>
    <mergeCell ref="O30:R30"/>
    <mergeCell ref="T30:W30"/>
    <mergeCell ref="A24:X24"/>
    <mergeCell ref="Z33:Z34"/>
    <mergeCell ref="F34:N34"/>
    <mergeCell ref="O34:R34"/>
    <mergeCell ref="T34:W34"/>
    <mergeCell ref="Z30:Z31"/>
    <mergeCell ref="F31:N31"/>
    <mergeCell ref="O31:R31"/>
    <mergeCell ref="T31:W31"/>
    <mergeCell ref="F32:N32"/>
    <mergeCell ref="O32:R32"/>
    <mergeCell ref="T32:W32"/>
    <mergeCell ref="Y25:AB25"/>
    <mergeCell ref="F26:N26"/>
    <mergeCell ref="O26:R26"/>
    <mergeCell ref="T26:W26"/>
    <mergeCell ref="F27:N27"/>
    <mergeCell ref="O27:R27"/>
    <mergeCell ref="F35:N35"/>
    <mergeCell ref="O35:R35"/>
    <mergeCell ref="T35:W35"/>
    <mergeCell ref="F36:N36"/>
    <mergeCell ref="O36:R36"/>
    <mergeCell ref="T36:W36"/>
    <mergeCell ref="F33:N33"/>
    <mergeCell ref="O33:R33"/>
    <mergeCell ref="T33:W33"/>
    <mergeCell ref="F39:N39"/>
    <mergeCell ref="O39:R39"/>
    <mergeCell ref="T39:W39"/>
    <mergeCell ref="Z39:Z40"/>
    <mergeCell ref="F40:N40"/>
    <mergeCell ref="O40:R40"/>
    <mergeCell ref="T40:W40"/>
    <mergeCell ref="Z36:Z37"/>
    <mergeCell ref="F37:N37"/>
    <mergeCell ref="O37:R37"/>
    <mergeCell ref="T37:W37"/>
    <mergeCell ref="F38:N38"/>
    <mergeCell ref="O38:R38"/>
    <mergeCell ref="T38:W38"/>
    <mergeCell ref="M42:N42"/>
    <mergeCell ref="O42:O52"/>
    <mergeCell ref="B43:B44"/>
    <mergeCell ref="C43:D44"/>
    <mergeCell ref="E43:F44"/>
    <mergeCell ref="G43:G44"/>
    <mergeCell ref="I43:I44"/>
    <mergeCell ref="K43:K44"/>
    <mergeCell ref="M43:M44"/>
    <mergeCell ref="M45:M46"/>
    <mergeCell ref="C42:D42"/>
    <mergeCell ref="E42:F42"/>
    <mergeCell ref="G42:H42"/>
    <mergeCell ref="I42:J42"/>
    <mergeCell ref="K42:L42"/>
    <mergeCell ref="K49:L50"/>
    <mergeCell ref="B47:B48"/>
    <mergeCell ref="C47:D48"/>
    <mergeCell ref="E47:E48"/>
    <mergeCell ref="G47:G48"/>
    <mergeCell ref="I47:J48"/>
    <mergeCell ref="K47:K48"/>
    <mergeCell ref="C51:D52"/>
    <mergeCell ref="E51:E52"/>
    <mergeCell ref="V43:V44"/>
    <mergeCell ref="W43:W44"/>
    <mergeCell ref="X43:X44"/>
    <mergeCell ref="Y43:Y44"/>
    <mergeCell ref="B45:B46"/>
    <mergeCell ref="C45:D46"/>
    <mergeCell ref="E45:E46"/>
    <mergeCell ref="G45:H46"/>
    <mergeCell ref="I45:I46"/>
    <mergeCell ref="K45:K46"/>
    <mergeCell ref="P43:P44"/>
    <mergeCell ref="Q43:Q44"/>
    <mergeCell ref="R43:R44"/>
    <mergeCell ref="S43:S44"/>
    <mergeCell ref="T43:T44"/>
    <mergeCell ref="U43:U44"/>
    <mergeCell ref="V45:V46"/>
    <mergeCell ref="W45:W46"/>
    <mergeCell ref="X45:X46"/>
    <mergeCell ref="Y45:Y46"/>
    <mergeCell ref="P45:P46"/>
    <mergeCell ref="Q45:Q46"/>
    <mergeCell ref="R45:R46"/>
    <mergeCell ref="S45:S46"/>
    <mergeCell ref="U47:U48"/>
    <mergeCell ref="V47:V48"/>
    <mergeCell ref="W47:W48"/>
    <mergeCell ref="X47:X48"/>
    <mergeCell ref="Y47:Y48"/>
    <mergeCell ref="B49:B50"/>
    <mergeCell ref="C49:D50"/>
    <mergeCell ref="E49:E50"/>
    <mergeCell ref="G49:G50"/>
    <mergeCell ref="I49:I50"/>
    <mergeCell ref="M47:M48"/>
    <mergeCell ref="P47:P48"/>
    <mergeCell ref="Q47:Q48"/>
    <mergeCell ref="R47:R48"/>
    <mergeCell ref="S47:S48"/>
    <mergeCell ref="T47:T48"/>
    <mergeCell ref="U49:U50"/>
    <mergeCell ref="V49:V50"/>
    <mergeCell ref="W49:W50"/>
    <mergeCell ref="X49:X50"/>
    <mergeCell ref="Y49:Y50"/>
    <mergeCell ref="U51:U52"/>
    <mergeCell ref="V51:V52"/>
    <mergeCell ref="W51:W52"/>
    <mergeCell ref="X51:X52"/>
    <mergeCell ref="Y51:Y52"/>
    <mergeCell ref="A54:X54"/>
    <mergeCell ref="M51:N52"/>
    <mergeCell ref="P51:P52"/>
    <mergeCell ref="Q51:Q52"/>
    <mergeCell ref="R51:R52"/>
    <mergeCell ref="S51:S52"/>
    <mergeCell ref="T51:T52"/>
    <mergeCell ref="A42:A52"/>
    <mergeCell ref="G51:G52"/>
    <mergeCell ref="I51:I52"/>
    <mergeCell ref="K51:K52"/>
    <mergeCell ref="M49:M50"/>
    <mergeCell ref="P49:P50"/>
    <mergeCell ref="Q49:Q50"/>
    <mergeCell ref="R49:R50"/>
    <mergeCell ref="S49:S50"/>
    <mergeCell ref="T49:T50"/>
    <mergeCell ref="T45:T46"/>
    <mergeCell ref="U45:U46"/>
    <mergeCell ref="T58:W58"/>
    <mergeCell ref="F59:N59"/>
    <mergeCell ref="O59:R59"/>
    <mergeCell ref="T59:W59"/>
    <mergeCell ref="F60:N60"/>
    <mergeCell ref="O60:R60"/>
    <mergeCell ref="T60:W60"/>
    <mergeCell ref="Y55:AB55"/>
    <mergeCell ref="F56:N56"/>
    <mergeCell ref="O56:R56"/>
    <mergeCell ref="T56:W56"/>
    <mergeCell ref="F57:N57"/>
    <mergeCell ref="O57:R57"/>
    <mergeCell ref="T57:W57"/>
    <mergeCell ref="Z57:Z58"/>
    <mergeCell ref="F58:N58"/>
    <mergeCell ref="O58:R58"/>
    <mergeCell ref="Z63:Z64"/>
    <mergeCell ref="F64:N64"/>
    <mergeCell ref="O64:R64"/>
    <mergeCell ref="T64:W64"/>
    <mergeCell ref="Z60:Z61"/>
    <mergeCell ref="F61:N61"/>
    <mergeCell ref="O61:R61"/>
    <mergeCell ref="T61:W61"/>
    <mergeCell ref="F62:N62"/>
    <mergeCell ref="O62:R62"/>
    <mergeCell ref="T62:W62"/>
    <mergeCell ref="F65:N65"/>
    <mergeCell ref="O65:R65"/>
    <mergeCell ref="T65:W65"/>
    <mergeCell ref="F66:N66"/>
    <mergeCell ref="O66:R66"/>
    <mergeCell ref="T66:W66"/>
    <mergeCell ref="F63:N63"/>
    <mergeCell ref="O63:R63"/>
    <mergeCell ref="T63:W63"/>
    <mergeCell ref="F69:N69"/>
    <mergeCell ref="O69:R69"/>
    <mergeCell ref="T69:W69"/>
    <mergeCell ref="Z69:Z70"/>
    <mergeCell ref="F70:N70"/>
    <mergeCell ref="O70:R70"/>
    <mergeCell ref="T70:W70"/>
    <mergeCell ref="Z66:Z67"/>
    <mergeCell ref="F67:N67"/>
    <mergeCell ref="O67:R67"/>
    <mergeCell ref="T67:W67"/>
    <mergeCell ref="F68:N68"/>
    <mergeCell ref="O68:R68"/>
    <mergeCell ref="T68:W68"/>
    <mergeCell ref="A72:X72"/>
    <mergeCell ref="A73:A81"/>
    <mergeCell ref="E73:F73"/>
    <mergeCell ref="G73:H73"/>
    <mergeCell ref="I73:J73"/>
    <mergeCell ref="K73:L73"/>
    <mergeCell ref="B74:B75"/>
    <mergeCell ref="C74:D75"/>
    <mergeCell ref="E74:F75"/>
    <mergeCell ref="G74:G75"/>
    <mergeCell ref="B78:B79"/>
    <mergeCell ref="C78:D79"/>
    <mergeCell ref="E78:E79"/>
    <mergeCell ref="G78:G79"/>
    <mergeCell ref="I78:J79"/>
    <mergeCell ref="K78:K79"/>
    <mergeCell ref="O78:O79"/>
    <mergeCell ref="P78:P79"/>
    <mergeCell ref="U76:U77"/>
    <mergeCell ref="V76:V77"/>
    <mergeCell ref="W76:W77"/>
    <mergeCell ref="X76:X77"/>
    <mergeCell ref="B80:B81"/>
    <mergeCell ref="C80:D81"/>
    <mergeCell ref="Y74:Y75"/>
    <mergeCell ref="Z74:Z75"/>
    <mergeCell ref="AA74:AA75"/>
    <mergeCell ref="AB74:AB75"/>
    <mergeCell ref="B76:B77"/>
    <mergeCell ref="C76:D77"/>
    <mergeCell ref="E76:E77"/>
    <mergeCell ref="G76:H77"/>
    <mergeCell ref="I76:I77"/>
    <mergeCell ref="K76:K77"/>
    <mergeCell ref="S74:S75"/>
    <mergeCell ref="T74:T75"/>
    <mergeCell ref="U74:U75"/>
    <mergeCell ref="V74:V75"/>
    <mergeCell ref="W74:W75"/>
    <mergeCell ref="X74:X75"/>
    <mergeCell ref="I74:I75"/>
    <mergeCell ref="K74:K75"/>
    <mergeCell ref="O74:O75"/>
    <mergeCell ref="P74:P75"/>
    <mergeCell ref="Q74:Q75"/>
    <mergeCell ref="R74:R75"/>
    <mergeCell ref="AA76:AA77"/>
    <mergeCell ref="AB76:AB77"/>
    <mergeCell ref="Y76:Y77"/>
    <mergeCell ref="Z76:Z77"/>
    <mergeCell ref="O76:O77"/>
    <mergeCell ref="P76:P77"/>
    <mergeCell ref="Q76:Q77"/>
    <mergeCell ref="R76:R77"/>
    <mergeCell ref="S76:S77"/>
    <mergeCell ref="T76:T77"/>
    <mergeCell ref="X78:X79"/>
    <mergeCell ref="Y78:Y79"/>
    <mergeCell ref="Z78:Z79"/>
    <mergeCell ref="AA78:AA79"/>
    <mergeCell ref="AB78:AB79"/>
    <mergeCell ref="Q78:Q79"/>
    <mergeCell ref="R78:R79"/>
    <mergeCell ref="S78:S79"/>
    <mergeCell ref="T78:T79"/>
    <mergeCell ref="U78:U79"/>
    <mergeCell ref="V78:V79"/>
    <mergeCell ref="S80:S81"/>
    <mergeCell ref="T80:T81"/>
    <mergeCell ref="AA80:AA81"/>
    <mergeCell ref="AB80:AB81"/>
    <mergeCell ref="E80:E81"/>
    <mergeCell ref="G80:G81"/>
    <mergeCell ref="I80:I81"/>
    <mergeCell ref="K80:L81"/>
    <mergeCell ref="W78:W79"/>
    <mergeCell ref="F86:L86"/>
    <mergeCell ref="O86:R86"/>
    <mergeCell ref="T86:W86"/>
    <mergeCell ref="Z86:Z87"/>
    <mergeCell ref="F87:L87"/>
    <mergeCell ref="O87:R87"/>
    <mergeCell ref="T87:W87"/>
    <mergeCell ref="A83:W83"/>
    <mergeCell ref="X84:AB84"/>
    <mergeCell ref="F85:L85"/>
    <mergeCell ref="O85:R85"/>
    <mergeCell ref="T85:W85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Z89:Z90"/>
    <mergeCell ref="F90:L90"/>
    <mergeCell ref="O90:R90"/>
    <mergeCell ref="T90:W90"/>
    <mergeCell ref="F91:L91"/>
    <mergeCell ref="O91:R91"/>
    <mergeCell ref="T91:W91"/>
    <mergeCell ref="F88:L88"/>
    <mergeCell ref="O88:R88"/>
    <mergeCell ref="T88:W88"/>
    <mergeCell ref="F89:L89"/>
    <mergeCell ref="O89:R89"/>
    <mergeCell ref="T89:W89"/>
    <mergeCell ref="T114:W114"/>
    <mergeCell ref="F114:L114"/>
    <mergeCell ref="O114:R114"/>
    <mergeCell ref="T105:T106"/>
    <mergeCell ref="U105:U106"/>
    <mergeCell ref="F92:L92"/>
    <mergeCell ref="O92:R92"/>
    <mergeCell ref="T92:W92"/>
    <mergeCell ref="Z92:Z93"/>
    <mergeCell ref="F93:L93"/>
    <mergeCell ref="O93:R93"/>
    <mergeCell ref="T93:W93"/>
    <mergeCell ref="X99:X100"/>
    <mergeCell ref="Y99:Y100"/>
    <mergeCell ref="Z99:Z100"/>
    <mergeCell ref="S99:S100"/>
    <mergeCell ref="T99:T100"/>
    <mergeCell ref="U99:U100"/>
    <mergeCell ref="V99:V100"/>
    <mergeCell ref="F111:L111"/>
    <mergeCell ref="O111:R111"/>
    <mergeCell ref="T111:W111"/>
    <mergeCell ref="Q101:Q102"/>
    <mergeCell ref="Y101:Y102"/>
    <mergeCell ref="B99:B100"/>
    <mergeCell ref="C99:D100"/>
    <mergeCell ref="E99:F100"/>
    <mergeCell ref="G99:G100"/>
    <mergeCell ref="Z114:Z115"/>
    <mergeCell ref="F115:L115"/>
    <mergeCell ref="O115:R115"/>
    <mergeCell ref="T115:W115"/>
    <mergeCell ref="A96:W96"/>
    <mergeCell ref="A98:A106"/>
    <mergeCell ref="E98:F98"/>
    <mergeCell ref="G98:H98"/>
    <mergeCell ref="I98:J98"/>
    <mergeCell ref="K98:L98"/>
    <mergeCell ref="Z111:Z112"/>
    <mergeCell ref="F112:L112"/>
    <mergeCell ref="O112:R112"/>
    <mergeCell ref="T112:W112"/>
    <mergeCell ref="F113:L113"/>
    <mergeCell ref="O113:R113"/>
    <mergeCell ref="T113:W113"/>
    <mergeCell ref="F110:L110"/>
    <mergeCell ref="O110:R110"/>
    <mergeCell ref="T110:W110"/>
    <mergeCell ref="AA99:AA100"/>
    <mergeCell ref="AB99:AB100"/>
    <mergeCell ref="B101:B102"/>
    <mergeCell ref="C101:D102"/>
    <mergeCell ref="E101:E102"/>
    <mergeCell ref="G101:H102"/>
    <mergeCell ref="I101:I102"/>
    <mergeCell ref="O101:O102"/>
    <mergeCell ref="P101:P102"/>
    <mergeCell ref="I99:I100"/>
    <mergeCell ref="O99:O100"/>
    <mergeCell ref="P99:P100"/>
    <mergeCell ref="Q99:Q100"/>
    <mergeCell ref="R99:R100"/>
    <mergeCell ref="K99:L100"/>
    <mergeCell ref="R101:R102"/>
    <mergeCell ref="S101:S102"/>
    <mergeCell ref="U101:U102"/>
    <mergeCell ref="V101:V102"/>
    <mergeCell ref="W101:W102"/>
    <mergeCell ref="X101:X102"/>
    <mergeCell ref="T101:T102"/>
    <mergeCell ref="K101:L102"/>
    <mergeCell ref="W99:W100"/>
    <mergeCell ref="Z101:Z102"/>
    <mergeCell ref="AA101:AA102"/>
    <mergeCell ref="AB101:AB102"/>
    <mergeCell ref="B103:B104"/>
    <mergeCell ref="C103:D104"/>
    <mergeCell ref="E103:E104"/>
    <mergeCell ref="G103:G104"/>
    <mergeCell ref="I103:J104"/>
    <mergeCell ref="O103:O104"/>
    <mergeCell ref="P103:P104"/>
    <mergeCell ref="Q103:Q104"/>
    <mergeCell ref="K103:L104"/>
    <mergeCell ref="S105:S106"/>
    <mergeCell ref="X103:X104"/>
    <mergeCell ref="Y103:Y104"/>
    <mergeCell ref="Z103:Z104"/>
    <mergeCell ref="AA103:AA104"/>
    <mergeCell ref="AB103:AB104"/>
    <mergeCell ref="B105:B106"/>
    <mergeCell ref="C105:D106"/>
    <mergeCell ref="E105:E106"/>
    <mergeCell ref="G105:G106"/>
    <mergeCell ref="I105:I106"/>
    <mergeCell ref="R103:R104"/>
    <mergeCell ref="S103:S104"/>
    <mergeCell ref="T103:T104"/>
    <mergeCell ref="U103:U104"/>
    <mergeCell ref="V103:V104"/>
    <mergeCell ref="W103:W104"/>
    <mergeCell ref="F117:L117"/>
    <mergeCell ref="O117:R117"/>
    <mergeCell ref="T117:W117"/>
    <mergeCell ref="Z117:Z118"/>
    <mergeCell ref="F118:L118"/>
    <mergeCell ref="O118:R118"/>
    <mergeCell ref="T118:W118"/>
    <mergeCell ref="AB105:AB106"/>
    <mergeCell ref="A108:W108"/>
    <mergeCell ref="X109:AB109"/>
    <mergeCell ref="F116:L116"/>
    <mergeCell ref="O116:R116"/>
    <mergeCell ref="T116:W116"/>
    <mergeCell ref="V105:V106"/>
    <mergeCell ref="W105:W106"/>
    <mergeCell ref="X105:X106"/>
    <mergeCell ref="Y105:Y106"/>
    <mergeCell ref="Z105:Z106"/>
    <mergeCell ref="AA105:AA106"/>
    <mergeCell ref="K105:L106"/>
    <mergeCell ref="O105:O106"/>
    <mergeCell ref="P105:P106"/>
    <mergeCell ref="Q105:Q106"/>
    <mergeCell ref="R105:R10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I30"/>
  <sheetViews>
    <sheetView showGridLines="0" topLeftCell="D1" workbookViewId="0">
      <selection activeCell="P20" sqref="P20"/>
    </sheetView>
  </sheetViews>
  <sheetFormatPr baseColWidth="10" defaultRowHeight="15" x14ac:dyDescent="0.25"/>
  <cols>
    <col min="1" max="1" width="3" hidden="1" customWidth="1"/>
    <col min="2" max="2" width="22" hidden="1" customWidth="1"/>
    <col min="3" max="3" width="0" hidden="1" customWidth="1"/>
    <col min="4" max="4" width="4.5703125" customWidth="1"/>
    <col min="5" max="5" width="29.42578125" bestFit="1" customWidth="1"/>
    <col min="6" max="6" width="3" customWidth="1"/>
    <col min="7" max="7" width="3" bestFit="1" customWidth="1"/>
    <col min="8" max="8" width="25.140625" customWidth="1"/>
    <col min="9" max="9" width="3.28515625" customWidth="1"/>
  </cols>
  <sheetData>
    <row r="2" spans="1:9" ht="18.75" x14ac:dyDescent="0.3">
      <c r="D2" s="596" t="s">
        <v>56</v>
      </c>
      <c r="E2" s="596"/>
      <c r="F2" s="596"/>
      <c r="G2" s="596"/>
      <c r="H2" s="596"/>
      <c r="I2" s="596"/>
    </row>
    <row r="3" spans="1:9" ht="15.75" thickBot="1" x14ac:dyDescent="0.3">
      <c r="A3" s="597" t="s">
        <v>39</v>
      </c>
      <c r="B3" s="597"/>
    </row>
    <row r="4" spans="1:9" ht="15.75" thickBot="1" x14ac:dyDescent="0.3">
      <c r="A4" s="11">
        <v>1</v>
      </c>
      <c r="B4" s="16" t="s">
        <v>40</v>
      </c>
      <c r="C4" t="s">
        <v>54</v>
      </c>
      <c r="D4" s="598" t="s">
        <v>10</v>
      </c>
      <c r="E4" s="599"/>
      <c r="G4" s="600" t="s">
        <v>11</v>
      </c>
      <c r="H4" s="601"/>
    </row>
    <row r="5" spans="1:9" x14ac:dyDescent="0.25">
      <c r="A5" s="11">
        <v>2</v>
      </c>
      <c r="B5" s="16" t="s">
        <v>25</v>
      </c>
      <c r="C5" t="s">
        <v>54</v>
      </c>
      <c r="D5" s="28">
        <v>1</v>
      </c>
      <c r="E5" s="29" t="s">
        <v>83</v>
      </c>
      <c r="G5" s="26">
        <v>6</v>
      </c>
      <c r="H5" s="27" t="s">
        <v>94</v>
      </c>
    </row>
    <row r="6" spans="1:9" x14ac:dyDescent="0.25">
      <c r="A6" s="11">
        <v>3</v>
      </c>
      <c r="B6" s="16" t="s">
        <v>41</v>
      </c>
      <c r="C6" t="s">
        <v>55</v>
      </c>
      <c r="D6" s="12">
        <v>2</v>
      </c>
      <c r="E6" s="13" t="s">
        <v>80</v>
      </c>
      <c r="G6" s="12">
        <v>7</v>
      </c>
      <c r="H6" s="13" t="s">
        <v>79</v>
      </c>
    </row>
    <row r="7" spans="1:9" x14ac:dyDescent="0.25">
      <c r="A7" s="11">
        <v>4</v>
      </c>
      <c r="B7" s="16" t="s">
        <v>33</v>
      </c>
      <c r="C7" t="s">
        <v>55</v>
      </c>
      <c r="D7" s="12">
        <v>3</v>
      </c>
      <c r="E7" s="13" t="s">
        <v>23</v>
      </c>
      <c r="G7" s="12">
        <v>8</v>
      </c>
      <c r="H7" s="13" t="s">
        <v>89</v>
      </c>
    </row>
    <row r="8" spans="1:9" x14ac:dyDescent="0.25">
      <c r="A8" s="11">
        <v>5</v>
      </c>
      <c r="B8" s="16" t="s">
        <v>34</v>
      </c>
      <c r="C8" t="s">
        <v>54</v>
      </c>
      <c r="D8" s="12">
        <v>4</v>
      </c>
      <c r="E8" s="13" t="s">
        <v>32</v>
      </c>
      <c r="G8" s="12">
        <v>9</v>
      </c>
      <c r="H8" s="13" t="s">
        <v>20</v>
      </c>
    </row>
    <row r="9" spans="1:9" ht="15.75" thickBot="1" x14ac:dyDescent="0.3">
      <c r="A9" s="11">
        <v>6</v>
      </c>
      <c r="B9" s="16" t="s">
        <v>30</v>
      </c>
      <c r="C9" t="s">
        <v>55</v>
      </c>
      <c r="D9" s="14">
        <v>5</v>
      </c>
      <c r="E9" s="15" t="s">
        <v>82</v>
      </c>
      <c r="G9" s="14">
        <v>10</v>
      </c>
      <c r="H9" s="15" t="s">
        <v>77</v>
      </c>
    </row>
    <row r="10" spans="1:9" x14ac:dyDescent="0.25">
      <c r="A10" s="11">
        <v>20</v>
      </c>
      <c r="B10" s="16" t="s">
        <v>19</v>
      </c>
      <c r="C10" t="s">
        <v>54</v>
      </c>
    </row>
    <row r="11" spans="1:9" x14ac:dyDescent="0.25">
      <c r="A11" s="11">
        <v>21</v>
      </c>
      <c r="B11" s="16" t="s">
        <v>21</v>
      </c>
      <c r="C11" t="s">
        <v>54</v>
      </c>
      <c r="D11" t="s">
        <v>57</v>
      </c>
      <c r="E11" t="s">
        <v>82</v>
      </c>
    </row>
    <row r="12" spans="1:9" x14ac:dyDescent="0.25">
      <c r="A12" s="11">
        <v>22</v>
      </c>
      <c r="B12" s="16" t="s">
        <v>28</v>
      </c>
      <c r="C12" t="s">
        <v>54</v>
      </c>
      <c r="D12" t="s">
        <v>58</v>
      </c>
      <c r="E12" t="s">
        <v>94</v>
      </c>
    </row>
    <row r="13" spans="1:9" x14ac:dyDescent="0.25">
      <c r="A13" s="11">
        <v>23</v>
      </c>
      <c r="B13" s="16" t="s">
        <v>43</v>
      </c>
      <c r="C13" t="s">
        <v>54</v>
      </c>
      <c r="D13" t="s">
        <v>59</v>
      </c>
      <c r="E13" t="s">
        <v>32</v>
      </c>
    </row>
    <row r="14" spans="1:9" x14ac:dyDescent="0.25">
      <c r="A14" s="11">
        <v>24</v>
      </c>
      <c r="B14" s="16" t="s">
        <v>29</v>
      </c>
      <c r="C14" t="s">
        <v>55</v>
      </c>
      <c r="D14" t="s">
        <v>60</v>
      </c>
      <c r="E14" t="s">
        <v>23</v>
      </c>
    </row>
    <row r="15" spans="1:9" x14ac:dyDescent="0.25">
      <c r="A15" s="11">
        <v>25</v>
      </c>
      <c r="B15" s="16" t="s">
        <v>32</v>
      </c>
      <c r="C15" t="s">
        <v>54</v>
      </c>
      <c r="D15" t="s">
        <v>61</v>
      </c>
      <c r="E15" t="s">
        <v>83</v>
      </c>
    </row>
    <row r="16" spans="1:9" x14ac:dyDescent="0.25">
      <c r="A16" s="11">
        <v>26</v>
      </c>
      <c r="B16" s="16" t="s">
        <v>31</v>
      </c>
      <c r="C16" t="s">
        <v>54</v>
      </c>
      <c r="D16" t="s">
        <v>62</v>
      </c>
      <c r="E16" t="s">
        <v>80</v>
      </c>
    </row>
    <row r="17" spans="1:5" x14ac:dyDescent="0.25">
      <c r="A17" s="11">
        <v>27</v>
      </c>
      <c r="B17" s="16" t="s">
        <v>44</v>
      </c>
      <c r="C17" t="s">
        <v>55</v>
      </c>
      <c r="D17" t="s">
        <v>63</v>
      </c>
      <c r="E17" t="s">
        <v>89</v>
      </c>
    </row>
    <row r="18" spans="1:5" x14ac:dyDescent="0.25">
      <c r="A18" s="11">
        <v>28</v>
      </c>
      <c r="B18" s="16" t="s">
        <v>45</v>
      </c>
      <c r="C18" t="s">
        <v>55</v>
      </c>
      <c r="D18" t="s">
        <v>64</v>
      </c>
      <c r="E18" t="s">
        <v>79</v>
      </c>
    </row>
    <row r="19" spans="1:5" x14ac:dyDescent="0.25">
      <c r="A19" s="11">
        <v>29</v>
      </c>
      <c r="B19" s="16" t="s">
        <v>46</v>
      </c>
      <c r="C19" t="s">
        <v>55</v>
      </c>
      <c r="D19" t="s">
        <v>65</v>
      </c>
      <c r="E19" t="s">
        <v>20</v>
      </c>
    </row>
    <row r="20" spans="1:5" x14ac:dyDescent="0.25">
      <c r="A20" s="11">
        <v>30</v>
      </c>
      <c r="B20" s="16" t="s">
        <v>47</v>
      </c>
      <c r="C20" t="s">
        <v>54</v>
      </c>
      <c r="D20" t="s">
        <v>66</v>
      </c>
      <c r="E20" t="s">
        <v>77</v>
      </c>
    </row>
    <row r="21" spans="1:5" x14ac:dyDescent="0.25">
      <c r="A21" s="11">
        <v>31</v>
      </c>
      <c r="B21" s="16" t="s">
        <v>48</v>
      </c>
      <c r="C21" t="s">
        <v>54</v>
      </c>
    </row>
    <row r="22" spans="1:5" x14ac:dyDescent="0.25">
      <c r="A22" s="11">
        <v>32</v>
      </c>
      <c r="B22" s="16" t="s">
        <v>49</v>
      </c>
      <c r="C22" t="s">
        <v>54</v>
      </c>
    </row>
    <row r="23" spans="1:5" x14ac:dyDescent="0.25">
      <c r="A23" s="11">
        <v>33</v>
      </c>
      <c r="B23" s="16" t="s">
        <v>50</v>
      </c>
      <c r="C23" t="s">
        <v>55</v>
      </c>
    </row>
    <row r="24" spans="1:5" x14ac:dyDescent="0.25">
      <c r="A24" s="11">
        <v>34</v>
      </c>
      <c r="B24" s="16" t="s">
        <v>51</v>
      </c>
      <c r="C24" t="s">
        <v>54</v>
      </c>
    </row>
    <row r="25" spans="1:5" x14ac:dyDescent="0.25">
      <c r="A25" s="11">
        <v>35</v>
      </c>
      <c r="B25" s="16" t="s">
        <v>24</v>
      </c>
      <c r="C25" t="s">
        <v>54</v>
      </c>
    </row>
    <row r="26" spans="1:5" x14ac:dyDescent="0.25">
      <c r="A26" s="11">
        <v>36</v>
      </c>
      <c r="B26" s="16" t="s">
        <v>27</v>
      </c>
      <c r="C26" t="s">
        <v>54</v>
      </c>
    </row>
    <row r="27" spans="1:5" x14ac:dyDescent="0.25">
      <c r="A27" s="11">
        <v>37</v>
      </c>
      <c r="B27" s="16" t="s">
        <v>22</v>
      </c>
      <c r="C27" t="s">
        <v>54</v>
      </c>
    </row>
    <row r="28" spans="1:5" x14ac:dyDescent="0.25">
      <c r="A28" s="11">
        <v>38</v>
      </c>
      <c r="B28" s="16" t="s">
        <v>52</v>
      </c>
      <c r="C28" t="s">
        <v>55</v>
      </c>
    </row>
    <row r="29" spans="1:5" x14ac:dyDescent="0.25">
      <c r="A29" s="11">
        <v>39</v>
      </c>
      <c r="B29" s="16" t="s">
        <v>53</v>
      </c>
      <c r="C29" t="s">
        <v>55</v>
      </c>
    </row>
    <row r="30" spans="1:5" x14ac:dyDescent="0.25">
      <c r="A30" s="11">
        <v>40</v>
      </c>
      <c r="B30" s="11" t="s">
        <v>26</v>
      </c>
      <c r="C30" t="s">
        <v>54</v>
      </c>
    </row>
  </sheetData>
  <mergeCells count="4">
    <mergeCell ref="D2:I2"/>
    <mergeCell ref="A3:B3"/>
    <mergeCell ref="D4:E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A2:AG105"/>
  <sheetViews>
    <sheetView showGridLines="0" topLeftCell="A40" zoomScaleNormal="100" zoomScaleSheetLayoutView="90" zoomScalePageLayoutView="55" workbookViewId="0">
      <selection activeCell="N60" sqref="N60"/>
    </sheetView>
  </sheetViews>
  <sheetFormatPr baseColWidth="10" defaultColWidth="10.85546875" defaultRowHeight="15" x14ac:dyDescent="0.3"/>
  <cols>
    <col min="1" max="1" width="16.7109375" style="102" customWidth="1"/>
    <col min="2" max="2" width="6" style="1" customWidth="1"/>
    <col min="3" max="3" width="27.28515625" style="1" customWidth="1"/>
    <col min="4" max="4" width="5.7109375" style="1" customWidth="1"/>
    <col min="5" max="5" width="2.5703125" style="1" customWidth="1"/>
    <col min="6" max="6" width="4.42578125" style="1" customWidth="1"/>
    <col min="7" max="7" width="2.7109375" style="1" customWidth="1"/>
    <col min="8" max="8" width="4.5703125" style="1" customWidth="1"/>
    <col min="9" max="9" width="2.5703125" style="1" customWidth="1"/>
    <col min="10" max="10" width="4" style="1" customWidth="1"/>
    <col min="11" max="11" width="2.85546875" style="1" customWidth="1"/>
    <col min="12" max="12" width="4.85546875" style="1" customWidth="1"/>
    <col min="13" max="13" width="2.85546875" style="1" customWidth="1"/>
    <col min="14" max="14" width="4.85546875" style="1" customWidth="1"/>
    <col min="15" max="15" width="2.42578125" style="1" customWidth="1"/>
    <col min="16" max="17" width="4.85546875" style="1" customWidth="1"/>
    <col min="18" max="18" width="4.5703125" style="1" customWidth="1"/>
    <col min="19" max="20" width="5.7109375" style="1" customWidth="1"/>
    <col min="21" max="21" width="9.42578125" style="1" customWidth="1"/>
    <col min="22" max="23" width="5.7109375" style="1" customWidth="1"/>
    <col min="24" max="24" width="5.7109375" style="7" customWidth="1"/>
    <col min="25" max="26" width="5.7109375" style="1" customWidth="1"/>
    <col min="27" max="27" width="5.7109375" style="37" customWidth="1"/>
    <col min="28" max="29" width="5.7109375" style="1" customWidth="1"/>
    <col min="30" max="30" width="5.7109375" style="37" customWidth="1"/>
    <col min="31" max="31" width="5.7109375" style="1" customWidth="1"/>
    <col min="32" max="32" width="11.42578125" style="1" customWidth="1"/>
    <col min="33" max="33" width="4.42578125" style="1" customWidth="1"/>
    <col min="34" max="35" width="11.42578125" style="1" customWidth="1"/>
    <col min="36" max="16384" width="10.85546875" style="1"/>
  </cols>
  <sheetData>
    <row r="2" spans="1:31" x14ac:dyDescent="0.3">
      <c r="P2" s="330"/>
      <c r="Q2" s="330"/>
      <c r="R2" s="330"/>
      <c r="S2" s="330"/>
    </row>
    <row r="3" spans="1:31" x14ac:dyDescent="0.3">
      <c r="P3" s="330"/>
      <c r="Q3" s="330"/>
      <c r="R3" s="330"/>
      <c r="S3" s="330"/>
    </row>
    <row r="4" spans="1:31" x14ac:dyDescent="0.3">
      <c r="P4" s="330"/>
      <c r="Q4" s="330"/>
      <c r="R4" s="330"/>
      <c r="S4" s="330"/>
    </row>
    <row r="8" spans="1:31" ht="15" customHeight="1" x14ac:dyDescent="0.3">
      <c r="A8" s="103" t="s">
        <v>220</v>
      </c>
      <c r="B8" s="4"/>
      <c r="V8" s="87" t="s">
        <v>221</v>
      </c>
      <c r="W8" s="87"/>
      <c r="X8" s="87"/>
      <c r="Y8" s="87"/>
      <c r="Z8" s="87"/>
      <c r="AA8" s="87"/>
    </row>
    <row r="9" spans="1:31" ht="21.75" customHeight="1" x14ac:dyDescent="0.3">
      <c r="A9" s="331" t="s">
        <v>129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9"/>
      <c r="AC9" s="9"/>
      <c r="AD9" s="39"/>
      <c r="AE9" s="9"/>
    </row>
    <row r="10" spans="1:31" ht="15" customHeight="1" x14ac:dyDescent="0.3">
      <c r="A10" s="10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8"/>
      <c r="Y10" s="3"/>
      <c r="Z10" s="3"/>
      <c r="AA10" s="38"/>
      <c r="AB10" s="2"/>
      <c r="AC10" s="2"/>
      <c r="AD10" s="38"/>
      <c r="AE10" s="2"/>
    </row>
    <row r="11" spans="1:31" ht="15" customHeight="1" x14ac:dyDescent="0.3">
      <c r="A11" s="288" t="s">
        <v>10</v>
      </c>
      <c r="B11" s="58"/>
      <c r="C11" s="302" t="s">
        <v>0</v>
      </c>
      <c r="D11" s="303"/>
      <c r="E11" s="302">
        <v>1</v>
      </c>
      <c r="F11" s="303"/>
      <c r="G11" s="302">
        <v>2</v>
      </c>
      <c r="H11" s="303"/>
      <c r="I11" s="302">
        <v>3</v>
      </c>
      <c r="J11" s="303"/>
      <c r="K11" s="304">
        <v>4</v>
      </c>
      <c r="L11" s="304"/>
      <c r="M11" s="304"/>
      <c r="N11" s="304"/>
      <c r="O11" s="290">
        <v>5</v>
      </c>
      <c r="P11" s="290"/>
      <c r="Q11" s="33"/>
      <c r="R11" s="290"/>
      <c r="S11" s="20" t="s">
        <v>13</v>
      </c>
      <c r="T11" s="20" t="s">
        <v>14</v>
      </c>
      <c r="U11" s="20" t="s">
        <v>15</v>
      </c>
      <c r="V11" s="20" t="s">
        <v>117</v>
      </c>
      <c r="W11" s="21" t="s">
        <v>108</v>
      </c>
      <c r="X11" s="20" t="s">
        <v>111</v>
      </c>
      <c r="Y11" s="20" t="s">
        <v>112</v>
      </c>
      <c r="Z11" s="20" t="s">
        <v>107</v>
      </c>
      <c r="AA11" s="42" t="s">
        <v>1</v>
      </c>
      <c r="AB11" s="20" t="s">
        <v>17</v>
      </c>
    </row>
    <row r="12" spans="1:31" ht="15" customHeight="1" x14ac:dyDescent="0.3">
      <c r="A12" s="289"/>
      <c r="B12" s="291">
        <v>1</v>
      </c>
      <c r="C12" s="293" t="str">
        <f>SORTEO!F7</f>
        <v xml:space="preserve">AGENCIA PUBLICA DE EMPLEO </v>
      </c>
      <c r="D12" s="294"/>
      <c r="E12" s="315"/>
      <c r="F12" s="316"/>
      <c r="G12" s="332">
        <v>0</v>
      </c>
      <c r="H12" s="147">
        <v>1</v>
      </c>
      <c r="I12" s="308">
        <v>3</v>
      </c>
      <c r="J12" s="146">
        <v>2</v>
      </c>
      <c r="K12" s="314">
        <v>3</v>
      </c>
      <c r="L12" s="146">
        <v>4</v>
      </c>
      <c r="M12" s="301"/>
      <c r="N12" s="17"/>
      <c r="O12" s="277"/>
      <c r="P12" s="86"/>
      <c r="Q12" s="86"/>
      <c r="R12" s="290"/>
      <c r="S12" s="268">
        <v>3</v>
      </c>
      <c r="T12" s="278">
        <v>2</v>
      </c>
      <c r="U12" s="278">
        <v>1</v>
      </c>
      <c r="V12" s="278">
        <v>0</v>
      </c>
      <c r="W12" s="268">
        <v>0</v>
      </c>
      <c r="X12" s="280">
        <f>H12+J12+L12+N12</f>
        <v>7</v>
      </c>
      <c r="Y12" s="280">
        <f>H13+J13+L13+N13</f>
        <v>8</v>
      </c>
      <c r="Z12" s="280">
        <f>+X12-Y12</f>
        <v>-1</v>
      </c>
      <c r="AA12" s="305">
        <f>G12+I12+K12+M12</f>
        <v>6</v>
      </c>
      <c r="AB12" s="321">
        <v>2</v>
      </c>
    </row>
    <row r="13" spans="1:31" ht="15" customHeight="1" x14ac:dyDescent="0.3">
      <c r="A13" s="289"/>
      <c r="B13" s="292"/>
      <c r="C13" s="295"/>
      <c r="D13" s="296"/>
      <c r="E13" s="317"/>
      <c r="F13" s="318"/>
      <c r="G13" s="333"/>
      <c r="H13" s="147">
        <v>5</v>
      </c>
      <c r="I13" s="309"/>
      <c r="J13" s="146">
        <v>1</v>
      </c>
      <c r="K13" s="314"/>
      <c r="L13" s="146">
        <v>2</v>
      </c>
      <c r="M13" s="301"/>
      <c r="N13" s="17"/>
      <c r="O13" s="277"/>
      <c r="P13" s="86"/>
      <c r="Q13" s="86"/>
      <c r="R13" s="290"/>
      <c r="S13" s="268"/>
      <c r="T13" s="279"/>
      <c r="U13" s="279"/>
      <c r="V13" s="279"/>
      <c r="W13" s="268"/>
      <c r="X13" s="268"/>
      <c r="Y13" s="268"/>
      <c r="Z13" s="268"/>
      <c r="AA13" s="305"/>
      <c r="AB13" s="321"/>
    </row>
    <row r="14" spans="1:31" ht="15" customHeight="1" x14ac:dyDescent="0.3">
      <c r="A14" s="289"/>
      <c r="B14" s="291">
        <v>2</v>
      </c>
      <c r="C14" s="293" t="str">
        <f>SORTEO!F8</f>
        <v>INDEPORTES</v>
      </c>
      <c r="D14" s="294"/>
      <c r="E14" s="306">
        <v>3</v>
      </c>
      <c r="F14" s="146">
        <v>5</v>
      </c>
      <c r="G14" s="310"/>
      <c r="H14" s="311"/>
      <c r="I14" s="308">
        <v>3</v>
      </c>
      <c r="J14" s="146">
        <v>3</v>
      </c>
      <c r="K14" s="314">
        <v>3</v>
      </c>
      <c r="L14" s="146">
        <v>3</v>
      </c>
      <c r="M14" s="301"/>
      <c r="N14" s="17"/>
      <c r="O14" s="277"/>
      <c r="P14" s="86"/>
      <c r="Q14" s="86"/>
      <c r="R14" s="290"/>
      <c r="S14" s="268">
        <v>3</v>
      </c>
      <c r="T14" s="278">
        <v>2</v>
      </c>
      <c r="U14" s="278">
        <v>0</v>
      </c>
      <c r="V14" s="278">
        <v>0</v>
      </c>
      <c r="W14" s="268">
        <v>1</v>
      </c>
      <c r="X14" s="280">
        <f>F14+J14+L14+N14</f>
        <v>11</v>
      </c>
      <c r="Y14" s="280">
        <f>F15+J15+L15+N15</f>
        <v>2</v>
      </c>
      <c r="Z14" s="280">
        <f>+X14-Y14</f>
        <v>9</v>
      </c>
      <c r="AA14" s="269">
        <f>E14+I14+K14+M14</f>
        <v>9</v>
      </c>
      <c r="AB14" s="321">
        <v>1</v>
      </c>
    </row>
    <row r="15" spans="1:31" ht="15" customHeight="1" x14ac:dyDescent="0.3">
      <c r="A15" s="289"/>
      <c r="B15" s="292"/>
      <c r="C15" s="295"/>
      <c r="D15" s="296"/>
      <c r="E15" s="307"/>
      <c r="F15" s="146">
        <v>1</v>
      </c>
      <c r="G15" s="312"/>
      <c r="H15" s="313"/>
      <c r="I15" s="309"/>
      <c r="J15" s="146">
        <v>1</v>
      </c>
      <c r="K15" s="314"/>
      <c r="L15" s="146">
        <v>0</v>
      </c>
      <c r="M15" s="301"/>
      <c r="N15" s="17"/>
      <c r="O15" s="277"/>
      <c r="P15" s="86"/>
      <c r="Q15" s="86"/>
      <c r="R15" s="290"/>
      <c r="S15" s="268"/>
      <c r="T15" s="279"/>
      <c r="U15" s="279"/>
      <c r="V15" s="279"/>
      <c r="W15" s="268"/>
      <c r="X15" s="268"/>
      <c r="Y15" s="268"/>
      <c r="Z15" s="268"/>
      <c r="AA15" s="270"/>
      <c r="AB15" s="321"/>
    </row>
    <row r="16" spans="1:31" ht="15" customHeight="1" x14ac:dyDescent="0.3">
      <c r="A16" s="289"/>
      <c r="B16" s="291">
        <v>3</v>
      </c>
      <c r="C16" s="293" t="str">
        <f>SORTEO!F9</f>
        <v>RIESGOS</v>
      </c>
      <c r="D16" s="294"/>
      <c r="E16" s="324">
        <v>0</v>
      </c>
      <c r="F16" s="154">
        <v>1</v>
      </c>
      <c r="G16" s="322">
        <v>0</v>
      </c>
      <c r="H16" s="154">
        <v>1</v>
      </c>
      <c r="I16" s="310"/>
      <c r="J16" s="311"/>
      <c r="K16" s="280">
        <v>3</v>
      </c>
      <c r="L16" s="154">
        <v>3</v>
      </c>
      <c r="M16" s="301"/>
      <c r="N16" s="17"/>
      <c r="O16" s="277"/>
      <c r="P16" s="86"/>
      <c r="Q16" s="86"/>
      <c r="R16" s="290"/>
      <c r="S16" s="268">
        <v>3</v>
      </c>
      <c r="T16" s="278">
        <v>0</v>
      </c>
      <c r="U16" s="278">
        <v>2</v>
      </c>
      <c r="V16" s="278">
        <v>0</v>
      </c>
      <c r="W16" s="268">
        <v>1</v>
      </c>
      <c r="X16" s="280">
        <f>F16+H16+L16+N16</f>
        <v>5</v>
      </c>
      <c r="Y16" s="280">
        <f>F17+H17+L17+N17</f>
        <v>5</v>
      </c>
      <c r="Z16" s="268">
        <f>+X16-Y16</f>
        <v>0</v>
      </c>
      <c r="AA16" s="269">
        <f>E16+G16+K16+M16</f>
        <v>3</v>
      </c>
      <c r="AB16" s="271">
        <v>3</v>
      </c>
    </row>
    <row r="17" spans="1:31" ht="15" customHeight="1" x14ac:dyDescent="0.3">
      <c r="A17" s="289"/>
      <c r="B17" s="292"/>
      <c r="C17" s="295"/>
      <c r="D17" s="296"/>
      <c r="E17" s="325"/>
      <c r="F17" s="154">
        <v>2</v>
      </c>
      <c r="G17" s="323"/>
      <c r="H17" s="154">
        <v>3</v>
      </c>
      <c r="I17" s="312"/>
      <c r="J17" s="313"/>
      <c r="K17" s="280"/>
      <c r="L17" s="154">
        <v>0</v>
      </c>
      <c r="M17" s="301"/>
      <c r="N17" s="17"/>
      <c r="O17" s="277"/>
      <c r="P17" s="86"/>
      <c r="Q17" s="86"/>
      <c r="R17" s="290"/>
      <c r="S17" s="268"/>
      <c r="T17" s="279"/>
      <c r="U17" s="279"/>
      <c r="V17" s="279"/>
      <c r="W17" s="268"/>
      <c r="X17" s="268"/>
      <c r="Y17" s="268"/>
      <c r="Z17" s="268"/>
      <c r="AA17" s="270"/>
      <c r="AB17" s="271"/>
    </row>
    <row r="18" spans="1:31" ht="15" customHeight="1" x14ac:dyDescent="0.3">
      <c r="A18" s="289"/>
      <c r="B18" s="291">
        <v>4</v>
      </c>
      <c r="C18" s="293" t="str">
        <f>SORTEO!F10</f>
        <v>TRANSPORTE Y MOVILIDAD</v>
      </c>
      <c r="D18" s="294"/>
      <c r="E18" s="324">
        <v>0</v>
      </c>
      <c r="F18" s="154">
        <v>2</v>
      </c>
      <c r="G18" s="322">
        <v>0</v>
      </c>
      <c r="H18" s="154">
        <v>0</v>
      </c>
      <c r="I18" s="322">
        <v>0</v>
      </c>
      <c r="J18" s="154">
        <v>0</v>
      </c>
      <c r="K18" s="276"/>
      <c r="L18" s="276"/>
      <c r="M18" s="301"/>
      <c r="N18" s="17"/>
      <c r="O18" s="277"/>
      <c r="P18" s="86"/>
      <c r="Q18" s="86"/>
      <c r="R18" s="290"/>
      <c r="S18" s="268">
        <v>3</v>
      </c>
      <c r="T18" s="278">
        <v>0</v>
      </c>
      <c r="U18" s="278">
        <v>3</v>
      </c>
      <c r="V18" s="278">
        <v>0</v>
      </c>
      <c r="W18" s="268">
        <v>0</v>
      </c>
      <c r="X18" s="280">
        <f>F18+H18+J18+N18</f>
        <v>2</v>
      </c>
      <c r="Y18" s="280">
        <f>F19+H19+J19+N19</f>
        <v>10</v>
      </c>
      <c r="Z18" s="268">
        <f>+X18-Y18</f>
        <v>-8</v>
      </c>
      <c r="AA18" s="269">
        <f>E18+G18+I18+M18</f>
        <v>0</v>
      </c>
      <c r="AB18" s="271">
        <v>4</v>
      </c>
    </row>
    <row r="19" spans="1:31" ht="15" customHeight="1" x14ac:dyDescent="0.3">
      <c r="A19" s="289"/>
      <c r="B19" s="292"/>
      <c r="C19" s="295"/>
      <c r="D19" s="296"/>
      <c r="E19" s="325"/>
      <c r="F19" s="154">
        <v>4</v>
      </c>
      <c r="G19" s="323"/>
      <c r="H19" s="154">
        <v>3</v>
      </c>
      <c r="I19" s="323"/>
      <c r="J19" s="154">
        <v>3</v>
      </c>
      <c r="K19" s="276"/>
      <c r="L19" s="276"/>
      <c r="M19" s="301"/>
      <c r="N19" s="17"/>
      <c r="O19" s="277"/>
      <c r="P19" s="86"/>
      <c r="Q19" s="86"/>
      <c r="R19" s="290"/>
      <c r="S19" s="268"/>
      <c r="T19" s="279"/>
      <c r="U19" s="279"/>
      <c r="V19" s="279"/>
      <c r="W19" s="268"/>
      <c r="X19" s="268"/>
      <c r="Y19" s="268"/>
      <c r="Z19" s="268"/>
      <c r="AA19" s="270"/>
      <c r="AB19" s="271"/>
    </row>
    <row r="20" spans="1:31" ht="16.5" customHeight="1" x14ac:dyDescent="0.3"/>
    <row r="21" spans="1:31" ht="15" customHeight="1" x14ac:dyDescent="0.3">
      <c r="A21" s="272" t="s">
        <v>99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10"/>
      <c r="AC21" s="10"/>
      <c r="AD21" s="39"/>
      <c r="AE21" s="10"/>
    </row>
    <row r="22" spans="1:31" ht="13.5" customHeight="1" x14ac:dyDescent="0.3">
      <c r="A22" s="105"/>
      <c r="B22" s="5"/>
      <c r="AB22" s="273" t="s">
        <v>2</v>
      </c>
      <c r="AC22" s="273"/>
      <c r="AD22" s="273"/>
      <c r="AE22" s="273"/>
    </row>
    <row r="23" spans="1:31" ht="15" customHeight="1" x14ac:dyDescent="0.3">
      <c r="A23" s="106" t="s">
        <v>3</v>
      </c>
      <c r="B23" s="19"/>
      <c r="C23" s="19" t="s">
        <v>4</v>
      </c>
      <c r="D23" s="251"/>
      <c r="E23" s="252"/>
      <c r="F23" s="251" t="s">
        <v>5</v>
      </c>
      <c r="G23" s="287"/>
      <c r="H23" s="287"/>
      <c r="I23" s="287"/>
      <c r="J23" s="287"/>
      <c r="K23" s="287"/>
      <c r="L23" s="287"/>
      <c r="M23" s="287"/>
      <c r="N23" s="287"/>
      <c r="O23" s="287"/>
      <c r="P23" s="252"/>
      <c r="Q23" s="84"/>
      <c r="R23" s="262" t="s">
        <v>35</v>
      </c>
      <c r="S23" s="262"/>
      <c r="T23" s="262"/>
      <c r="U23" s="262"/>
      <c r="V23" s="19"/>
      <c r="W23" s="262" t="s">
        <v>6</v>
      </c>
      <c r="X23" s="262"/>
      <c r="Y23" s="262"/>
      <c r="Z23" s="262"/>
      <c r="AA23" s="40" t="s">
        <v>0</v>
      </c>
      <c r="AB23" s="36" t="s">
        <v>7</v>
      </c>
      <c r="AC23" s="36"/>
      <c r="AD23" s="40" t="s">
        <v>0</v>
      </c>
      <c r="AE23" s="36" t="s">
        <v>8</v>
      </c>
    </row>
    <row r="24" spans="1:31" ht="18" customHeight="1" x14ac:dyDescent="0.3">
      <c r="A24" s="88" t="s">
        <v>135</v>
      </c>
      <c r="B24" s="6"/>
      <c r="C24" s="75" t="str">
        <f>C12</f>
        <v xml:space="preserve">AGENCIA PUBLICA DE EMPLEO </v>
      </c>
      <c r="D24" s="328" t="s">
        <v>9</v>
      </c>
      <c r="E24" s="329"/>
      <c r="F24" s="249" t="str">
        <f>C18</f>
        <v>TRANSPORTE Y MOVILIDAD</v>
      </c>
      <c r="G24" s="253"/>
      <c r="H24" s="253"/>
      <c r="I24" s="253"/>
      <c r="J24" s="253"/>
      <c r="K24" s="253"/>
      <c r="L24" s="253"/>
      <c r="M24" s="253"/>
      <c r="N24" s="253"/>
      <c r="O24" s="253"/>
      <c r="P24" s="250"/>
      <c r="Q24" s="91"/>
      <c r="R24" s="254" t="s">
        <v>137</v>
      </c>
      <c r="S24" s="255"/>
      <c r="T24" s="255"/>
      <c r="U24" s="256"/>
      <c r="V24" s="48"/>
      <c r="W24" s="284">
        <v>45152</v>
      </c>
      <c r="X24" s="285"/>
      <c r="Y24" s="285"/>
      <c r="Z24" s="286"/>
      <c r="AA24" s="260">
        <v>4</v>
      </c>
      <c r="AB24" s="261"/>
      <c r="AC24" s="262" t="s">
        <v>9</v>
      </c>
      <c r="AD24" s="260">
        <v>2</v>
      </c>
      <c r="AE24" s="261"/>
    </row>
    <row r="25" spans="1:31" ht="17.25" customHeight="1" x14ac:dyDescent="0.3">
      <c r="A25" s="88" t="s">
        <v>136</v>
      </c>
      <c r="B25" s="88"/>
      <c r="C25" s="75" t="str">
        <f>C14</f>
        <v>INDEPORTES</v>
      </c>
      <c r="D25" s="328" t="s">
        <v>101</v>
      </c>
      <c r="E25" s="329"/>
      <c r="F25" s="249" t="str">
        <f>C16</f>
        <v>RIESGOS</v>
      </c>
      <c r="G25" s="253"/>
      <c r="H25" s="253"/>
      <c r="I25" s="253"/>
      <c r="J25" s="253"/>
      <c r="K25" s="253"/>
      <c r="L25" s="253"/>
      <c r="M25" s="253"/>
      <c r="N25" s="253"/>
      <c r="O25" s="253"/>
      <c r="P25" s="250"/>
      <c r="Q25" s="91"/>
      <c r="R25" s="254" t="s">
        <v>137</v>
      </c>
      <c r="S25" s="255"/>
      <c r="T25" s="255"/>
      <c r="U25" s="256"/>
      <c r="V25" s="89"/>
      <c r="W25" s="284">
        <v>45152</v>
      </c>
      <c r="X25" s="285"/>
      <c r="Y25" s="285"/>
      <c r="Z25" s="286"/>
      <c r="AA25" s="260">
        <v>3</v>
      </c>
      <c r="AB25" s="261"/>
      <c r="AC25" s="262"/>
      <c r="AD25" s="260">
        <v>1</v>
      </c>
      <c r="AE25" s="261"/>
    </row>
    <row r="26" spans="1:31" ht="15" customHeight="1" x14ac:dyDescent="0.3">
      <c r="A26" s="106" t="s">
        <v>3</v>
      </c>
      <c r="B26" s="19"/>
      <c r="C26" s="56" t="s">
        <v>4</v>
      </c>
      <c r="D26" s="247"/>
      <c r="E26" s="248"/>
      <c r="F26" s="247" t="s">
        <v>5</v>
      </c>
      <c r="G26" s="266"/>
      <c r="H26" s="266"/>
      <c r="I26" s="266"/>
      <c r="J26" s="266"/>
      <c r="K26" s="266"/>
      <c r="L26" s="266"/>
      <c r="M26" s="266"/>
      <c r="N26" s="266"/>
      <c r="O26" s="266"/>
      <c r="P26" s="248"/>
      <c r="Q26" s="85"/>
      <c r="R26" s="262" t="s">
        <v>35</v>
      </c>
      <c r="S26" s="262"/>
      <c r="T26" s="262"/>
      <c r="U26" s="262"/>
      <c r="V26" s="19"/>
      <c r="W26" s="267" t="s">
        <v>6</v>
      </c>
      <c r="X26" s="267"/>
      <c r="Y26" s="267"/>
      <c r="Z26" s="267"/>
      <c r="AA26" s="40" t="s">
        <v>0</v>
      </c>
      <c r="AB26" s="36" t="s">
        <v>7</v>
      </c>
      <c r="AC26" s="36"/>
      <c r="AD26" s="40" t="s">
        <v>0</v>
      </c>
      <c r="AE26" s="36" t="s">
        <v>8</v>
      </c>
    </row>
    <row r="27" spans="1:31" ht="15" customHeight="1" x14ac:dyDescent="0.3">
      <c r="A27" s="88" t="s">
        <v>135</v>
      </c>
      <c r="B27" s="6"/>
      <c r="C27" s="75" t="str">
        <f>C18</f>
        <v>TRANSPORTE Y MOVILIDAD</v>
      </c>
      <c r="D27" s="249" t="s">
        <v>9</v>
      </c>
      <c r="E27" s="250"/>
      <c r="F27" s="249" t="str">
        <f>C16</f>
        <v>RIESGOS</v>
      </c>
      <c r="G27" s="253"/>
      <c r="H27" s="253"/>
      <c r="I27" s="253"/>
      <c r="J27" s="253"/>
      <c r="K27" s="253"/>
      <c r="L27" s="253"/>
      <c r="M27" s="253"/>
      <c r="N27" s="253"/>
      <c r="O27" s="253"/>
      <c r="P27" s="250"/>
      <c r="Q27" s="91"/>
      <c r="R27" s="254" t="s">
        <v>138</v>
      </c>
      <c r="S27" s="255"/>
      <c r="T27" s="255"/>
      <c r="U27" s="256"/>
      <c r="V27" s="48"/>
      <c r="W27" s="257">
        <v>45173</v>
      </c>
      <c r="X27" s="258"/>
      <c r="Y27" s="258"/>
      <c r="Z27" s="259"/>
      <c r="AA27" s="260" t="s">
        <v>200</v>
      </c>
      <c r="AB27" s="261"/>
      <c r="AC27" s="274" t="s">
        <v>9</v>
      </c>
      <c r="AD27" s="260">
        <v>3</v>
      </c>
      <c r="AE27" s="261"/>
    </row>
    <row r="28" spans="1:31" ht="15" customHeight="1" x14ac:dyDescent="0.3">
      <c r="A28" s="88" t="s">
        <v>136</v>
      </c>
      <c r="B28" s="6"/>
      <c r="C28" s="75" t="str">
        <f>C12</f>
        <v xml:space="preserve">AGENCIA PUBLICA DE EMPLEO </v>
      </c>
      <c r="D28" s="249" t="s">
        <v>9</v>
      </c>
      <c r="E28" s="250"/>
      <c r="F28" s="249" t="str">
        <f>C14</f>
        <v>INDEPORTES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0"/>
      <c r="Q28" s="91"/>
      <c r="R28" s="254" t="s">
        <v>138</v>
      </c>
      <c r="S28" s="255"/>
      <c r="T28" s="255"/>
      <c r="U28" s="256"/>
      <c r="V28" s="48"/>
      <c r="W28" s="257">
        <v>45160</v>
      </c>
      <c r="X28" s="258"/>
      <c r="Y28" s="258"/>
      <c r="Z28" s="259"/>
      <c r="AA28" s="260">
        <v>1</v>
      </c>
      <c r="AB28" s="261"/>
      <c r="AC28" s="275"/>
      <c r="AD28" s="260">
        <v>5</v>
      </c>
      <c r="AE28" s="261"/>
    </row>
    <row r="29" spans="1:31" ht="15" customHeight="1" x14ac:dyDescent="0.3">
      <c r="A29" s="106" t="s">
        <v>3</v>
      </c>
      <c r="B29" s="19"/>
      <c r="C29" s="56" t="s">
        <v>4</v>
      </c>
      <c r="D29" s="247"/>
      <c r="E29" s="248"/>
      <c r="F29" s="247" t="s">
        <v>5</v>
      </c>
      <c r="G29" s="266"/>
      <c r="H29" s="266"/>
      <c r="I29" s="266"/>
      <c r="J29" s="266"/>
      <c r="K29" s="266"/>
      <c r="L29" s="266"/>
      <c r="M29" s="266"/>
      <c r="N29" s="266"/>
      <c r="O29" s="266"/>
      <c r="P29" s="248"/>
      <c r="Q29" s="85"/>
      <c r="R29" s="262" t="s">
        <v>35</v>
      </c>
      <c r="S29" s="262"/>
      <c r="T29" s="262"/>
      <c r="U29" s="262"/>
      <c r="V29" s="19"/>
      <c r="W29" s="267" t="s">
        <v>6</v>
      </c>
      <c r="X29" s="267"/>
      <c r="Y29" s="267"/>
      <c r="Z29" s="267"/>
      <c r="AA29" s="40" t="s">
        <v>0</v>
      </c>
      <c r="AB29" s="36" t="s">
        <v>7</v>
      </c>
      <c r="AC29" s="36"/>
      <c r="AD29" s="40" t="s">
        <v>0</v>
      </c>
      <c r="AE29" s="36" t="s">
        <v>8</v>
      </c>
    </row>
    <row r="30" spans="1:31" ht="15" customHeight="1" x14ac:dyDescent="0.3">
      <c r="A30" s="88" t="s">
        <v>135</v>
      </c>
      <c r="B30" s="6"/>
      <c r="C30" s="75" t="str">
        <f>C14</f>
        <v>INDEPORTES</v>
      </c>
      <c r="D30" s="249" t="s">
        <v>9</v>
      </c>
      <c r="E30" s="250"/>
      <c r="F30" s="249" t="str">
        <f>C18</f>
        <v>TRANSPORTE Y MOVILIDAD</v>
      </c>
      <c r="G30" s="253"/>
      <c r="H30" s="253"/>
      <c r="I30" s="253"/>
      <c r="J30" s="253"/>
      <c r="K30" s="253"/>
      <c r="L30" s="253"/>
      <c r="M30" s="253"/>
      <c r="N30" s="253"/>
      <c r="O30" s="253"/>
      <c r="P30" s="250"/>
      <c r="Q30" s="91"/>
      <c r="R30" s="254" t="s">
        <v>134</v>
      </c>
      <c r="S30" s="255"/>
      <c r="T30" s="255"/>
      <c r="U30" s="256"/>
      <c r="V30" s="48"/>
      <c r="W30" s="257">
        <v>45166</v>
      </c>
      <c r="X30" s="258"/>
      <c r="Y30" s="258"/>
      <c r="Z30" s="259"/>
      <c r="AA30" s="260">
        <v>3</v>
      </c>
      <c r="AB30" s="261"/>
      <c r="AC30" s="262" t="s">
        <v>9</v>
      </c>
      <c r="AD30" s="260" t="s">
        <v>191</v>
      </c>
      <c r="AE30" s="261"/>
    </row>
    <row r="31" spans="1:31" ht="15" customHeight="1" x14ac:dyDescent="0.3">
      <c r="A31" s="88" t="s">
        <v>136</v>
      </c>
      <c r="B31" s="6"/>
      <c r="C31" s="75" t="str">
        <f>C16</f>
        <v>RIESGOS</v>
      </c>
      <c r="D31" s="249" t="s">
        <v>9</v>
      </c>
      <c r="E31" s="250"/>
      <c r="F31" s="249" t="str">
        <f>C12</f>
        <v xml:space="preserve">AGENCIA PUBLICA DE EMPLEO </v>
      </c>
      <c r="G31" s="253"/>
      <c r="H31" s="253"/>
      <c r="I31" s="253"/>
      <c r="J31" s="253"/>
      <c r="K31" s="253"/>
      <c r="L31" s="253"/>
      <c r="M31" s="253"/>
      <c r="N31" s="253"/>
      <c r="O31" s="253"/>
      <c r="P31" s="250"/>
      <c r="Q31" s="92"/>
      <c r="R31" s="263" t="s">
        <v>134</v>
      </c>
      <c r="S31" s="264"/>
      <c r="T31" s="264"/>
      <c r="U31" s="265"/>
      <c r="V31" s="50"/>
      <c r="W31" s="257">
        <v>45166</v>
      </c>
      <c r="X31" s="258"/>
      <c r="Y31" s="258"/>
      <c r="Z31" s="259"/>
      <c r="AA31" s="260">
        <v>1</v>
      </c>
      <c r="AB31" s="261"/>
      <c r="AC31" s="262"/>
      <c r="AD31" s="260">
        <v>2</v>
      </c>
      <c r="AE31" s="261"/>
    </row>
    <row r="32" spans="1:31" ht="12.75" customHeight="1" x14ac:dyDescent="0.3">
      <c r="A32" s="62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4"/>
      <c r="S32" s="64"/>
      <c r="T32" s="64"/>
      <c r="U32" s="64"/>
      <c r="V32" s="64"/>
      <c r="W32" s="65"/>
      <c r="X32" s="65"/>
      <c r="Y32" s="65"/>
      <c r="Z32" s="65"/>
      <c r="AA32" s="114"/>
      <c r="AB32" s="115"/>
      <c r="AC32" s="116"/>
      <c r="AD32" s="114"/>
      <c r="AE32" s="115"/>
    </row>
    <row r="33" spans="1:31" ht="15" customHeight="1" x14ac:dyDescent="0.3">
      <c r="A33" s="288" t="s">
        <v>11</v>
      </c>
      <c r="B33" s="58"/>
      <c r="C33" s="302" t="s">
        <v>0</v>
      </c>
      <c r="D33" s="303"/>
      <c r="E33" s="302">
        <v>1</v>
      </c>
      <c r="F33" s="303"/>
      <c r="G33" s="302">
        <v>2</v>
      </c>
      <c r="H33" s="303"/>
      <c r="I33" s="302">
        <v>3</v>
      </c>
      <c r="J33" s="303"/>
      <c r="K33" s="304">
        <v>4</v>
      </c>
      <c r="L33" s="304"/>
      <c r="M33" s="304">
        <v>5</v>
      </c>
      <c r="N33" s="304"/>
      <c r="O33" s="290">
        <v>5</v>
      </c>
      <c r="P33" s="290"/>
      <c r="Q33" s="33"/>
      <c r="R33" s="290"/>
      <c r="S33" s="20" t="s">
        <v>13</v>
      </c>
      <c r="T33" s="20" t="s">
        <v>14</v>
      </c>
      <c r="U33" s="20" t="s">
        <v>15</v>
      </c>
      <c r="V33" s="20" t="s">
        <v>117</v>
      </c>
      <c r="W33" s="21" t="s">
        <v>108</v>
      </c>
      <c r="X33" s="20" t="s">
        <v>111</v>
      </c>
      <c r="Y33" s="20" t="s">
        <v>112</v>
      </c>
      <c r="Z33" s="20" t="s">
        <v>107</v>
      </c>
      <c r="AA33" s="42" t="s">
        <v>1</v>
      </c>
      <c r="AB33" s="20" t="s">
        <v>17</v>
      </c>
    </row>
    <row r="34" spans="1:31" ht="15" customHeight="1" x14ac:dyDescent="0.3">
      <c r="A34" s="289"/>
      <c r="B34" s="291">
        <v>1</v>
      </c>
      <c r="C34" s="293" t="str">
        <f>SORTEO!I7</f>
        <v>CORPORACION SOCIAL</v>
      </c>
      <c r="D34" s="294"/>
      <c r="E34" s="315"/>
      <c r="F34" s="316"/>
      <c r="G34" s="326">
        <v>0</v>
      </c>
      <c r="H34" s="219">
        <v>1</v>
      </c>
      <c r="I34" s="322">
        <v>0</v>
      </c>
      <c r="J34" s="154">
        <v>0</v>
      </c>
      <c r="K34" s="280">
        <v>0</v>
      </c>
      <c r="L34" s="154">
        <v>1</v>
      </c>
      <c r="M34" s="301"/>
      <c r="N34" s="17"/>
      <c r="O34" s="277"/>
      <c r="P34" s="86"/>
      <c r="Q34" s="86"/>
      <c r="R34" s="290"/>
      <c r="S34" s="268">
        <v>3</v>
      </c>
      <c r="T34" s="278">
        <v>0</v>
      </c>
      <c r="U34" s="278">
        <v>3</v>
      </c>
      <c r="V34" s="278">
        <v>0</v>
      </c>
      <c r="W34" s="268">
        <v>0</v>
      </c>
      <c r="X34" s="280">
        <v>2</v>
      </c>
      <c r="Y34" s="280">
        <v>13</v>
      </c>
      <c r="Z34" s="280">
        <f>+X34-Y34</f>
        <v>-11</v>
      </c>
      <c r="AA34" s="305">
        <f>G34+I34+K34+M34</f>
        <v>0</v>
      </c>
      <c r="AB34" s="271">
        <v>4</v>
      </c>
    </row>
    <row r="35" spans="1:31" ht="15" customHeight="1" x14ac:dyDescent="0.3">
      <c r="A35" s="289"/>
      <c r="B35" s="292"/>
      <c r="C35" s="295"/>
      <c r="D35" s="296"/>
      <c r="E35" s="317"/>
      <c r="F35" s="318"/>
      <c r="G35" s="327"/>
      <c r="H35" s="219">
        <v>3</v>
      </c>
      <c r="I35" s="323"/>
      <c r="J35" s="154">
        <v>5</v>
      </c>
      <c r="K35" s="280"/>
      <c r="L35" s="154">
        <v>5</v>
      </c>
      <c r="M35" s="301"/>
      <c r="N35" s="17"/>
      <c r="O35" s="277"/>
      <c r="P35" s="86"/>
      <c r="Q35" s="86"/>
      <c r="R35" s="290"/>
      <c r="S35" s="268"/>
      <c r="T35" s="279"/>
      <c r="U35" s="279"/>
      <c r="V35" s="279"/>
      <c r="W35" s="268"/>
      <c r="X35" s="323"/>
      <c r="Y35" s="268"/>
      <c r="Z35" s="268"/>
      <c r="AA35" s="305"/>
      <c r="AB35" s="271"/>
    </row>
    <row r="36" spans="1:31" ht="15" customHeight="1" x14ac:dyDescent="0.3">
      <c r="A36" s="289"/>
      <c r="B36" s="291">
        <v>2</v>
      </c>
      <c r="C36" s="293" t="str">
        <f>SORTEO!I8</f>
        <v>General</v>
      </c>
      <c r="D36" s="294"/>
      <c r="E36" s="324">
        <v>3</v>
      </c>
      <c r="F36" s="154">
        <v>3</v>
      </c>
      <c r="G36" s="310"/>
      <c r="H36" s="311"/>
      <c r="I36" s="322">
        <v>0</v>
      </c>
      <c r="J36" s="154">
        <v>1</v>
      </c>
      <c r="K36" s="280">
        <v>0</v>
      </c>
      <c r="L36" s="154">
        <v>0</v>
      </c>
      <c r="M36" s="301"/>
      <c r="N36" s="17"/>
      <c r="O36" s="277"/>
      <c r="P36" s="86"/>
      <c r="Q36" s="86"/>
      <c r="R36" s="290"/>
      <c r="S36" s="268">
        <v>3</v>
      </c>
      <c r="T36" s="278">
        <v>1</v>
      </c>
      <c r="U36" s="278">
        <v>2</v>
      </c>
      <c r="V36" s="278">
        <v>0</v>
      </c>
      <c r="W36" s="268">
        <v>0</v>
      </c>
      <c r="X36" s="280">
        <f>F36+J36+L36+N36</f>
        <v>4</v>
      </c>
      <c r="Y36" s="280">
        <f>F37+J37+L37+N37</f>
        <v>8</v>
      </c>
      <c r="Z36" s="280">
        <f>+X36-Y36</f>
        <v>-4</v>
      </c>
      <c r="AA36" s="269">
        <f>E36+I36+K36+M36</f>
        <v>3</v>
      </c>
      <c r="AB36" s="271">
        <v>3</v>
      </c>
    </row>
    <row r="37" spans="1:31" ht="15" customHeight="1" x14ac:dyDescent="0.3">
      <c r="A37" s="289"/>
      <c r="B37" s="292"/>
      <c r="C37" s="295"/>
      <c r="D37" s="296"/>
      <c r="E37" s="325"/>
      <c r="F37" s="154">
        <v>1</v>
      </c>
      <c r="G37" s="312"/>
      <c r="H37" s="313"/>
      <c r="I37" s="323"/>
      <c r="J37" s="154">
        <v>2</v>
      </c>
      <c r="K37" s="280"/>
      <c r="L37" s="154">
        <v>5</v>
      </c>
      <c r="M37" s="301"/>
      <c r="N37" s="17"/>
      <c r="O37" s="277"/>
      <c r="P37" s="86"/>
      <c r="Q37" s="86"/>
      <c r="R37" s="290"/>
      <c r="S37" s="268"/>
      <c r="T37" s="279"/>
      <c r="U37" s="279"/>
      <c r="V37" s="279"/>
      <c r="W37" s="268"/>
      <c r="X37" s="268"/>
      <c r="Y37" s="268"/>
      <c r="Z37" s="268"/>
      <c r="AA37" s="270"/>
      <c r="AB37" s="271"/>
    </row>
    <row r="38" spans="1:31" ht="15" customHeight="1" x14ac:dyDescent="0.3">
      <c r="A38" s="289"/>
      <c r="B38" s="291">
        <v>3</v>
      </c>
      <c r="C38" s="293" t="str">
        <f>SORTEO!I9</f>
        <v>FONDECUN</v>
      </c>
      <c r="D38" s="294"/>
      <c r="E38" s="306">
        <v>3</v>
      </c>
      <c r="F38" s="146">
        <v>5</v>
      </c>
      <c r="G38" s="308">
        <v>3</v>
      </c>
      <c r="H38" s="146">
        <v>2</v>
      </c>
      <c r="I38" s="310"/>
      <c r="J38" s="311"/>
      <c r="K38" s="314">
        <v>1</v>
      </c>
      <c r="L38" s="146">
        <v>1</v>
      </c>
      <c r="M38" s="301"/>
      <c r="N38" s="17"/>
      <c r="O38" s="277"/>
      <c r="P38" s="86"/>
      <c r="Q38" s="86"/>
      <c r="R38" s="290"/>
      <c r="S38" s="268">
        <v>3</v>
      </c>
      <c r="T38" s="278">
        <v>2</v>
      </c>
      <c r="U38" s="278">
        <v>0</v>
      </c>
      <c r="V38" s="278">
        <v>1</v>
      </c>
      <c r="W38" s="268">
        <v>0</v>
      </c>
      <c r="X38" s="280">
        <f>F38+H38+L38+N38</f>
        <v>8</v>
      </c>
      <c r="Y38" s="280">
        <f>F39+H39+L39+N39</f>
        <v>2</v>
      </c>
      <c r="Z38" s="268">
        <f>+X38-Y38</f>
        <v>6</v>
      </c>
      <c r="AA38" s="269">
        <f>E38+G38+K38+M38</f>
        <v>7</v>
      </c>
      <c r="AB38" s="321">
        <v>2</v>
      </c>
    </row>
    <row r="39" spans="1:31" ht="15" customHeight="1" x14ac:dyDescent="0.3">
      <c r="A39" s="289"/>
      <c r="B39" s="292"/>
      <c r="C39" s="295"/>
      <c r="D39" s="296"/>
      <c r="E39" s="307"/>
      <c r="F39" s="146">
        <v>0</v>
      </c>
      <c r="G39" s="309"/>
      <c r="H39" s="146">
        <v>1</v>
      </c>
      <c r="I39" s="312"/>
      <c r="J39" s="313"/>
      <c r="K39" s="314"/>
      <c r="L39" s="146">
        <v>1</v>
      </c>
      <c r="M39" s="301"/>
      <c r="N39" s="17"/>
      <c r="O39" s="277"/>
      <c r="P39" s="86"/>
      <c r="Q39" s="86"/>
      <c r="R39" s="290"/>
      <c r="S39" s="268"/>
      <c r="T39" s="279"/>
      <c r="U39" s="279"/>
      <c r="V39" s="279"/>
      <c r="W39" s="268"/>
      <c r="X39" s="268"/>
      <c r="Y39" s="268"/>
      <c r="Z39" s="268"/>
      <c r="AA39" s="270"/>
      <c r="AB39" s="321"/>
    </row>
    <row r="40" spans="1:31" ht="15" customHeight="1" x14ac:dyDescent="0.3">
      <c r="A40" s="289"/>
      <c r="B40" s="291">
        <v>4</v>
      </c>
      <c r="C40" s="293" t="str">
        <f>SORTEO!I10</f>
        <v>IDECUT</v>
      </c>
      <c r="D40" s="294"/>
      <c r="E40" s="306">
        <v>3</v>
      </c>
      <c r="F40" s="146">
        <v>5</v>
      </c>
      <c r="G40" s="308">
        <v>3</v>
      </c>
      <c r="H40" s="146">
        <v>5</v>
      </c>
      <c r="I40" s="308">
        <v>1</v>
      </c>
      <c r="J40" s="146">
        <v>1</v>
      </c>
      <c r="K40" s="276"/>
      <c r="L40" s="276"/>
      <c r="M40" s="301"/>
      <c r="N40" s="17"/>
      <c r="O40" s="277"/>
      <c r="P40" s="86"/>
      <c r="Q40" s="86"/>
      <c r="R40" s="290"/>
      <c r="S40" s="268">
        <v>3</v>
      </c>
      <c r="T40" s="278">
        <v>2</v>
      </c>
      <c r="U40" s="278">
        <v>0</v>
      </c>
      <c r="V40" s="278">
        <v>1</v>
      </c>
      <c r="W40" s="268">
        <v>0</v>
      </c>
      <c r="X40" s="280">
        <f>F40+H40+J40+N40</f>
        <v>11</v>
      </c>
      <c r="Y40" s="280">
        <f>F41+H41+J41+N41</f>
        <v>2</v>
      </c>
      <c r="Z40" s="268">
        <f>+X40-Y40</f>
        <v>9</v>
      </c>
      <c r="AA40" s="269">
        <f>E40+G40+I40+M40</f>
        <v>7</v>
      </c>
      <c r="AB40" s="321">
        <v>1</v>
      </c>
    </row>
    <row r="41" spans="1:31" ht="15" customHeight="1" x14ac:dyDescent="0.3">
      <c r="A41" s="289"/>
      <c r="B41" s="292"/>
      <c r="C41" s="295"/>
      <c r="D41" s="296"/>
      <c r="E41" s="307"/>
      <c r="F41" s="146">
        <v>1</v>
      </c>
      <c r="G41" s="309"/>
      <c r="H41" s="146">
        <v>0</v>
      </c>
      <c r="I41" s="309"/>
      <c r="J41" s="146">
        <v>1</v>
      </c>
      <c r="K41" s="276"/>
      <c r="L41" s="276"/>
      <c r="M41" s="301"/>
      <c r="N41" s="17"/>
      <c r="O41" s="277"/>
      <c r="P41" s="86"/>
      <c r="Q41" s="86"/>
      <c r="R41" s="290"/>
      <c r="S41" s="268"/>
      <c r="T41" s="279"/>
      <c r="U41" s="279"/>
      <c r="V41" s="279"/>
      <c r="W41" s="268"/>
      <c r="X41" s="268"/>
      <c r="Y41" s="268"/>
      <c r="Z41" s="268"/>
      <c r="AA41" s="270"/>
      <c r="AB41" s="321"/>
    </row>
    <row r="42" spans="1:31" ht="16.5" customHeight="1" x14ac:dyDescent="0.3"/>
    <row r="43" spans="1:31" ht="15" customHeight="1" x14ac:dyDescent="0.3">
      <c r="A43" s="272" t="s">
        <v>100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10"/>
      <c r="AC43" s="10"/>
      <c r="AD43" s="39"/>
      <c r="AE43" s="10"/>
    </row>
    <row r="44" spans="1:31" ht="13.5" customHeight="1" x14ac:dyDescent="0.3">
      <c r="A44" s="105"/>
      <c r="B44" s="5"/>
      <c r="AB44" s="273" t="s">
        <v>2</v>
      </c>
      <c r="AC44" s="273"/>
      <c r="AD44" s="273"/>
      <c r="AE44" s="273"/>
    </row>
    <row r="45" spans="1:31" ht="15" customHeight="1" x14ac:dyDescent="0.3">
      <c r="A45" s="106" t="s">
        <v>3</v>
      </c>
      <c r="B45" s="19"/>
      <c r="C45" s="19" t="s">
        <v>4</v>
      </c>
      <c r="D45" s="251"/>
      <c r="E45" s="252"/>
      <c r="F45" s="251" t="s">
        <v>5</v>
      </c>
      <c r="G45" s="287"/>
      <c r="H45" s="287"/>
      <c r="I45" s="287"/>
      <c r="J45" s="287"/>
      <c r="K45" s="287"/>
      <c r="L45" s="287"/>
      <c r="M45" s="287"/>
      <c r="N45" s="287"/>
      <c r="O45" s="287"/>
      <c r="P45" s="252"/>
      <c r="Q45" s="84"/>
      <c r="R45" s="262" t="s">
        <v>35</v>
      </c>
      <c r="S45" s="262"/>
      <c r="T45" s="262"/>
      <c r="U45" s="262"/>
      <c r="V45" s="19"/>
      <c r="W45" s="262" t="s">
        <v>6</v>
      </c>
      <c r="X45" s="262"/>
      <c r="Y45" s="262"/>
      <c r="Z45" s="262"/>
      <c r="AA45" s="40" t="s">
        <v>0</v>
      </c>
      <c r="AB45" s="36" t="s">
        <v>7</v>
      </c>
      <c r="AC45" s="36"/>
      <c r="AD45" s="40" t="s">
        <v>0</v>
      </c>
      <c r="AE45" s="36" t="s">
        <v>8</v>
      </c>
    </row>
    <row r="46" spans="1:31" ht="18" customHeight="1" x14ac:dyDescent="0.3">
      <c r="A46" s="88" t="s">
        <v>135</v>
      </c>
      <c r="B46" s="6"/>
      <c r="C46" s="75" t="str">
        <f>C34</f>
        <v>CORPORACION SOCIAL</v>
      </c>
      <c r="D46" s="249"/>
      <c r="E46" s="250"/>
      <c r="F46" s="249" t="str">
        <f>C40</f>
        <v>IDECUT</v>
      </c>
      <c r="G46" s="253"/>
      <c r="H46" s="253"/>
      <c r="I46" s="253"/>
      <c r="J46" s="253"/>
      <c r="K46" s="253"/>
      <c r="L46" s="253"/>
      <c r="M46" s="253"/>
      <c r="N46" s="253"/>
      <c r="O46" s="253"/>
      <c r="P46" s="250"/>
      <c r="Q46" s="91"/>
      <c r="R46" s="254" t="s">
        <v>134</v>
      </c>
      <c r="S46" s="255"/>
      <c r="T46" s="255"/>
      <c r="U46" s="256"/>
      <c r="V46" s="48"/>
      <c r="W46" s="284">
        <v>45153</v>
      </c>
      <c r="X46" s="285"/>
      <c r="Y46" s="285"/>
      <c r="Z46" s="286"/>
      <c r="AA46" s="260">
        <v>1</v>
      </c>
      <c r="AB46" s="261"/>
      <c r="AC46" s="262" t="s">
        <v>9</v>
      </c>
      <c r="AD46" s="260">
        <v>5</v>
      </c>
      <c r="AE46" s="261"/>
    </row>
    <row r="47" spans="1:31" ht="17.25" customHeight="1" x14ac:dyDescent="0.3">
      <c r="A47" s="88" t="s">
        <v>136</v>
      </c>
      <c r="B47" s="88"/>
      <c r="C47" s="75" t="str">
        <f>C36</f>
        <v>General</v>
      </c>
      <c r="D47" s="249"/>
      <c r="E47" s="250"/>
      <c r="F47" s="249" t="str">
        <f>C38</f>
        <v>FONDECUN</v>
      </c>
      <c r="G47" s="253"/>
      <c r="H47" s="253"/>
      <c r="I47" s="253"/>
      <c r="J47" s="253"/>
      <c r="K47" s="253"/>
      <c r="L47" s="253"/>
      <c r="M47" s="253"/>
      <c r="N47" s="253"/>
      <c r="O47" s="253"/>
      <c r="P47" s="250"/>
      <c r="Q47" s="91"/>
      <c r="R47" s="254" t="s">
        <v>134</v>
      </c>
      <c r="S47" s="255"/>
      <c r="T47" s="255"/>
      <c r="U47" s="256"/>
      <c r="V47" s="89"/>
      <c r="W47" s="284">
        <v>45153</v>
      </c>
      <c r="X47" s="285"/>
      <c r="Y47" s="285"/>
      <c r="Z47" s="286"/>
      <c r="AA47" s="260">
        <v>1</v>
      </c>
      <c r="AB47" s="261"/>
      <c r="AC47" s="262"/>
      <c r="AD47" s="260">
        <v>2</v>
      </c>
      <c r="AE47" s="261"/>
    </row>
    <row r="48" spans="1:31" ht="15" customHeight="1" x14ac:dyDescent="0.3">
      <c r="A48" s="106" t="s">
        <v>3</v>
      </c>
      <c r="B48" s="19"/>
      <c r="C48" s="56" t="s">
        <v>4</v>
      </c>
      <c r="D48" s="247"/>
      <c r="E48" s="248"/>
      <c r="F48" s="247" t="s">
        <v>5</v>
      </c>
      <c r="G48" s="266"/>
      <c r="H48" s="266"/>
      <c r="I48" s="266"/>
      <c r="J48" s="266"/>
      <c r="K48" s="266"/>
      <c r="L48" s="266"/>
      <c r="M48" s="266"/>
      <c r="N48" s="266"/>
      <c r="O48" s="266"/>
      <c r="P48" s="248"/>
      <c r="Q48" s="85"/>
      <c r="R48" s="262" t="s">
        <v>35</v>
      </c>
      <c r="S48" s="262"/>
      <c r="T48" s="262"/>
      <c r="U48" s="262"/>
      <c r="V48" s="19"/>
      <c r="W48" s="267" t="s">
        <v>6</v>
      </c>
      <c r="X48" s="267"/>
      <c r="Y48" s="267"/>
      <c r="Z48" s="267"/>
      <c r="AA48" s="40" t="s">
        <v>0</v>
      </c>
      <c r="AB48" s="36" t="s">
        <v>7</v>
      </c>
      <c r="AC48" s="36"/>
      <c r="AD48" s="40" t="s">
        <v>0</v>
      </c>
      <c r="AE48" s="36" t="s">
        <v>8</v>
      </c>
    </row>
    <row r="49" spans="1:31" ht="15" customHeight="1" x14ac:dyDescent="0.3">
      <c r="A49" s="88" t="s">
        <v>135</v>
      </c>
      <c r="B49" s="6"/>
      <c r="C49" s="75" t="str">
        <f>C40</f>
        <v>IDECUT</v>
      </c>
      <c r="D49" s="249"/>
      <c r="E49" s="250"/>
      <c r="F49" s="249" t="str">
        <f>C38</f>
        <v>FONDECUN</v>
      </c>
      <c r="G49" s="253"/>
      <c r="H49" s="253"/>
      <c r="I49" s="253"/>
      <c r="J49" s="253"/>
      <c r="K49" s="253"/>
      <c r="L49" s="253"/>
      <c r="M49" s="253"/>
      <c r="N49" s="253"/>
      <c r="O49" s="253"/>
      <c r="P49" s="250"/>
      <c r="Q49" s="91"/>
      <c r="R49" s="254" t="s">
        <v>138</v>
      </c>
      <c r="S49" s="255"/>
      <c r="T49" s="255"/>
      <c r="U49" s="256"/>
      <c r="V49" s="48"/>
      <c r="W49" s="257">
        <v>45161</v>
      </c>
      <c r="X49" s="258"/>
      <c r="Y49" s="258"/>
      <c r="Z49" s="259"/>
      <c r="AA49" s="260">
        <v>1</v>
      </c>
      <c r="AB49" s="261"/>
      <c r="AC49" s="274" t="s">
        <v>9</v>
      </c>
      <c r="AD49" s="260">
        <v>1</v>
      </c>
      <c r="AE49" s="261"/>
    </row>
    <row r="50" spans="1:31" ht="15" customHeight="1" x14ac:dyDescent="0.3">
      <c r="A50" s="88" t="s">
        <v>136</v>
      </c>
      <c r="B50" s="6"/>
      <c r="C50" s="75" t="str">
        <f>C34</f>
        <v>CORPORACION SOCIAL</v>
      </c>
      <c r="D50" s="249"/>
      <c r="E50" s="250"/>
      <c r="F50" s="249" t="str">
        <f>C36</f>
        <v>General</v>
      </c>
      <c r="G50" s="253"/>
      <c r="H50" s="253"/>
      <c r="I50" s="253"/>
      <c r="J50" s="253"/>
      <c r="K50" s="253"/>
      <c r="L50" s="253"/>
      <c r="M50" s="253"/>
      <c r="N50" s="253"/>
      <c r="O50" s="253"/>
      <c r="P50" s="250"/>
      <c r="Q50" s="91"/>
      <c r="R50" s="254" t="s">
        <v>138</v>
      </c>
      <c r="S50" s="255"/>
      <c r="T50" s="255"/>
      <c r="U50" s="256"/>
      <c r="V50" s="48"/>
      <c r="W50" s="257">
        <v>45161</v>
      </c>
      <c r="X50" s="258"/>
      <c r="Y50" s="258"/>
      <c r="Z50" s="259"/>
      <c r="AA50" s="260">
        <v>1</v>
      </c>
      <c r="AB50" s="261"/>
      <c r="AC50" s="275"/>
      <c r="AD50" s="260">
        <v>3</v>
      </c>
      <c r="AE50" s="261"/>
    </row>
    <row r="51" spans="1:31" ht="15" customHeight="1" x14ac:dyDescent="0.3">
      <c r="A51" s="106" t="s">
        <v>3</v>
      </c>
      <c r="B51" s="19"/>
      <c r="C51" s="56" t="s">
        <v>4</v>
      </c>
      <c r="D51" s="247"/>
      <c r="E51" s="248"/>
      <c r="F51" s="247" t="s">
        <v>5</v>
      </c>
      <c r="G51" s="266"/>
      <c r="H51" s="266"/>
      <c r="I51" s="266"/>
      <c r="J51" s="266"/>
      <c r="K51" s="266"/>
      <c r="L51" s="266"/>
      <c r="M51" s="266"/>
      <c r="N51" s="266"/>
      <c r="O51" s="266"/>
      <c r="P51" s="248"/>
      <c r="Q51" s="85"/>
      <c r="R51" s="262" t="s">
        <v>35</v>
      </c>
      <c r="S51" s="262"/>
      <c r="T51" s="262"/>
      <c r="U51" s="262"/>
      <c r="V51" s="19"/>
      <c r="W51" s="267" t="s">
        <v>6</v>
      </c>
      <c r="X51" s="267"/>
      <c r="Y51" s="267"/>
      <c r="Z51" s="267"/>
      <c r="AA51" s="40" t="s">
        <v>0</v>
      </c>
      <c r="AB51" s="36" t="s">
        <v>7</v>
      </c>
      <c r="AC51" s="36"/>
      <c r="AD51" s="40" t="s">
        <v>0</v>
      </c>
      <c r="AE51" s="36" t="s">
        <v>8</v>
      </c>
    </row>
    <row r="52" spans="1:31" ht="15" customHeight="1" x14ac:dyDescent="0.3">
      <c r="A52" s="88" t="s">
        <v>135</v>
      </c>
      <c r="B52" s="6"/>
      <c r="C52" s="75" t="str">
        <f>C36</f>
        <v>General</v>
      </c>
      <c r="D52" s="249"/>
      <c r="E52" s="250"/>
      <c r="F52" s="249" t="str">
        <f>C40</f>
        <v>IDECUT</v>
      </c>
      <c r="G52" s="253"/>
      <c r="H52" s="253"/>
      <c r="I52" s="253"/>
      <c r="J52" s="253"/>
      <c r="K52" s="253"/>
      <c r="L52" s="253"/>
      <c r="M52" s="253"/>
      <c r="N52" s="253"/>
      <c r="O52" s="253"/>
      <c r="P52" s="250"/>
      <c r="Q52" s="91"/>
      <c r="R52" s="254" t="s">
        <v>137</v>
      </c>
      <c r="S52" s="255"/>
      <c r="T52" s="255"/>
      <c r="U52" s="256"/>
      <c r="V52" s="48"/>
      <c r="W52" s="257">
        <v>45167</v>
      </c>
      <c r="X52" s="258"/>
      <c r="Y52" s="258"/>
      <c r="Z52" s="259"/>
      <c r="AA52" s="260">
        <v>0</v>
      </c>
      <c r="AB52" s="261"/>
      <c r="AC52" s="262" t="s">
        <v>9</v>
      </c>
      <c r="AD52" s="260">
        <v>5</v>
      </c>
      <c r="AE52" s="261"/>
    </row>
    <row r="53" spans="1:31" ht="15" customHeight="1" x14ac:dyDescent="0.3">
      <c r="A53" s="88" t="s">
        <v>136</v>
      </c>
      <c r="B53" s="6"/>
      <c r="C53" s="75" t="str">
        <f>C38</f>
        <v>FONDECUN</v>
      </c>
      <c r="D53" s="249"/>
      <c r="E53" s="250"/>
      <c r="F53" s="249" t="str">
        <f>C34</f>
        <v>CORPORACION SOCIAL</v>
      </c>
      <c r="G53" s="253"/>
      <c r="H53" s="253"/>
      <c r="I53" s="253"/>
      <c r="J53" s="253"/>
      <c r="K53" s="253"/>
      <c r="L53" s="253"/>
      <c r="M53" s="253"/>
      <c r="N53" s="253"/>
      <c r="O53" s="253"/>
      <c r="P53" s="250"/>
      <c r="Q53" s="92"/>
      <c r="R53" s="263" t="s">
        <v>137</v>
      </c>
      <c r="S53" s="264"/>
      <c r="T53" s="264"/>
      <c r="U53" s="265"/>
      <c r="V53" s="50"/>
      <c r="W53" s="257">
        <v>45167</v>
      </c>
      <c r="X53" s="258"/>
      <c r="Y53" s="258"/>
      <c r="Z53" s="259"/>
      <c r="AA53" s="260">
        <v>5</v>
      </c>
      <c r="AB53" s="261"/>
      <c r="AC53" s="262"/>
      <c r="AD53" s="260">
        <v>0</v>
      </c>
      <c r="AE53" s="261"/>
    </row>
    <row r="55" spans="1:31" ht="15" customHeight="1" x14ac:dyDescent="0.3">
      <c r="A55" s="288" t="s">
        <v>12</v>
      </c>
      <c r="B55" s="58"/>
      <c r="C55" s="302" t="s">
        <v>0</v>
      </c>
      <c r="D55" s="303"/>
      <c r="E55" s="302">
        <v>1</v>
      </c>
      <c r="F55" s="303"/>
      <c r="G55" s="302">
        <v>2</v>
      </c>
      <c r="H55" s="303"/>
      <c r="I55" s="302">
        <v>3</v>
      </c>
      <c r="J55" s="303"/>
      <c r="K55" s="304">
        <v>4</v>
      </c>
      <c r="L55" s="304"/>
      <c r="M55" s="304">
        <v>5</v>
      </c>
      <c r="N55" s="304"/>
      <c r="O55" s="290">
        <v>5</v>
      </c>
      <c r="P55" s="290"/>
      <c r="Q55" s="33"/>
      <c r="R55" s="290"/>
      <c r="S55" s="20" t="s">
        <v>13</v>
      </c>
      <c r="T55" s="20" t="s">
        <v>14</v>
      </c>
      <c r="U55" s="20" t="s">
        <v>15</v>
      </c>
      <c r="V55" s="20" t="s">
        <v>117</v>
      </c>
      <c r="W55" s="21" t="s">
        <v>108</v>
      </c>
      <c r="X55" s="20" t="s">
        <v>111</v>
      </c>
      <c r="Y55" s="20" t="s">
        <v>112</v>
      </c>
      <c r="Z55" s="20" t="s">
        <v>107</v>
      </c>
      <c r="AA55" s="42" t="s">
        <v>1</v>
      </c>
      <c r="AB55" s="20" t="s">
        <v>17</v>
      </c>
    </row>
    <row r="56" spans="1:31" ht="15" customHeight="1" x14ac:dyDescent="0.3">
      <c r="A56" s="289"/>
      <c r="B56" s="291">
        <v>1</v>
      </c>
      <c r="C56" s="293" t="str">
        <f>SORTEO!L7</f>
        <v>FUNCION PUBLICA</v>
      </c>
      <c r="D56" s="294"/>
      <c r="E56" s="315"/>
      <c r="F56" s="316"/>
      <c r="G56" s="326">
        <v>0</v>
      </c>
      <c r="H56" s="219">
        <v>0</v>
      </c>
      <c r="I56" s="322">
        <v>1</v>
      </c>
      <c r="J56" s="154">
        <v>1</v>
      </c>
      <c r="K56" s="280">
        <v>0</v>
      </c>
      <c r="L56" s="154">
        <v>0</v>
      </c>
      <c r="M56" s="301"/>
      <c r="N56" s="17"/>
      <c r="O56" s="277"/>
      <c r="P56" s="86"/>
      <c r="Q56" s="86"/>
      <c r="R56" s="290"/>
      <c r="S56" s="268">
        <v>3</v>
      </c>
      <c r="T56" s="278">
        <v>0</v>
      </c>
      <c r="U56" s="278">
        <v>2</v>
      </c>
      <c r="V56" s="278">
        <v>1</v>
      </c>
      <c r="W56" s="268">
        <v>0</v>
      </c>
      <c r="X56" s="280">
        <f>H56+J56+L56+N56</f>
        <v>1</v>
      </c>
      <c r="Y56" s="280">
        <f>H57+J57+L57+N57</f>
        <v>8</v>
      </c>
      <c r="Z56" s="280">
        <f>+X56-Y56</f>
        <v>-7</v>
      </c>
      <c r="AA56" s="305">
        <f>G56+I56+K56+M56</f>
        <v>1</v>
      </c>
      <c r="AB56" s="271">
        <v>4</v>
      </c>
    </row>
    <row r="57" spans="1:31" ht="15" customHeight="1" x14ac:dyDescent="0.3">
      <c r="A57" s="289"/>
      <c r="B57" s="292"/>
      <c r="C57" s="295"/>
      <c r="D57" s="296"/>
      <c r="E57" s="317"/>
      <c r="F57" s="318"/>
      <c r="G57" s="327"/>
      <c r="H57" s="219">
        <v>3</v>
      </c>
      <c r="I57" s="323"/>
      <c r="J57" s="154">
        <v>1</v>
      </c>
      <c r="K57" s="280"/>
      <c r="L57" s="154">
        <v>4</v>
      </c>
      <c r="M57" s="301"/>
      <c r="N57" s="17"/>
      <c r="O57" s="277"/>
      <c r="P57" s="86"/>
      <c r="Q57" s="86"/>
      <c r="R57" s="290"/>
      <c r="S57" s="268"/>
      <c r="T57" s="279"/>
      <c r="U57" s="279"/>
      <c r="V57" s="279"/>
      <c r="W57" s="268"/>
      <c r="X57" s="268"/>
      <c r="Y57" s="268"/>
      <c r="Z57" s="268"/>
      <c r="AA57" s="305"/>
      <c r="AB57" s="271"/>
    </row>
    <row r="58" spans="1:31" ht="15" customHeight="1" x14ac:dyDescent="0.3">
      <c r="A58" s="289"/>
      <c r="B58" s="291">
        <v>2</v>
      </c>
      <c r="C58" s="293" t="str">
        <f>SORTEO!L8</f>
        <v>ICCU</v>
      </c>
      <c r="D58" s="294"/>
      <c r="E58" s="306">
        <v>3</v>
      </c>
      <c r="F58" s="146">
        <v>3</v>
      </c>
      <c r="G58" s="310"/>
      <c r="H58" s="311"/>
      <c r="I58" s="308">
        <v>1</v>
      </c>
      <c r="J58" s="146">
        <v>1</v>
      </c>
      <c r="K58" s="314">
        <v>0</v>
      </c>
      <c r="L58" s="146">
        <v>0</v>
      </c>
      <c r="M58" s="301"/>
      <c r="N58" s="17"/>
      <c r="O58" s="277"/>
      <c r="P58" s="86"/>
      <c r="Q58" s="86"/>
      <c r="R58" s="290"/>
      <c r="S58" s="268">
        <v>3</v>
      </c>
      <c r="T58" s="278">
        <v>1</v>
      </c>
      <c r="U58" s="278">
        <v>1</v>
      </c>
      <c r="V58" s="278">
        <v>1</v>
      </c>
      <c r="W58" s="268">
        <v>0</v>
      </c>
      <c r="X58" s="280">
        <v>4</v>
      </c>
      <c r="Y58" s="280">
        <f>F59+J59+L59+N59</f>
        <v>5</v>
      </c>
      <c r="Z58" s="280">
        <f>+X58-Y58</f>
        <v>-1</v>
      </c>
      <c r="AA58" s="269">
        <f>E58+I58+K58+M58</f>
        <v>4</v>
      </c>
      <c r="AB58" s="321">
        <v>2</v>
      </c>
    </row>
    <row r="59" spans="1:31" ht="15" customHeight="1" x14ac:dyDescent="0.3">
      <c r="A59" s="289"/>
      <c r="B59" s="292"/>
      <c r="C59" s="295"/>
      <c r="D59" s="296"/>
      <c r="E59" s="307"/>
      <c r="F59" s="146">
        <v>0</v>
      </c>
      <c r="G59" s="312"/>
      <c r="H59" s="313"/>
      <c r="I59" s="309"/>
      <c r="J59" s="146">
        <v>1</v>
      </c>
      <c r="K59" s="314"/>
      <c r="L59" s="146">
        <v>4</v>
      </c>
      <c r="M59" s="301"/>
      <c r="N59" s="17"/>
      <c r="O59" s="277"/>
      <c r="P59" s="86"/>
      <c r="Q59" s="86"/>
      <c r="R59" s="290"/>
      <c r="S59" s="268"/>
      <c r="T59" s="279"/>
      <c r="U59" s="279"/>
      <c r="V59" s="279"/>
      <c r="W59" s="268"/>
      <c r="X59" s="268"/>
      <c r="Y59" s="268"/>
      <c r="Z59" s="268"/>
      <c r="AA59" s="270"/>
      <c r="AB59" s="321"/>
    </row>
    <row r="60" spans="1:31" ht="15" customHeight="1" x14ac:dyDescent="0.3">
      <c r="A60" s="289"/>
      <c r="B60" s="291">
        <v>3</v>
      </c>
      <c r="C60" s="293" t="str">
        <f>SORTEO!L9</f>
        <v>HABITAT Y VIVIENDA</v>
      </c>
      <c r="D60" s="294"/>
      <c r="E60" s="324">
        <v>1</v>
      </c>
      <c r="F60" s="154">
        <v>1</v>
      </c>
      <c r="G60" s="322">
        <v>1</v>
      </c>
      <c r="H60" s="154">
        <v>1</v>
      </c>
      <c r="I60" s="310"/>
      <c r="J60" s="311"/>
      <c r="K60" s="280">
        <v>0</v>
      </c>
      <c r="L60" s="154">
        <v>0</v>
      </c>
      <c r="M60" s="301"/>
      <c r="N60" s="17"/>
      <c r="O60" s="277"/>
      <c r="P60" s="86"/>
      <c r="Q60" s="86"/>
      <c r="R60" s="290"/>
      <c r="S60" s="268">
        <v>3</v>
      </c>
      <c r="T60" s="278">
        <v>0</v>
      </c>
      <c r="U60" s="278">
        <v>1</v>
      </c>
      <c r="V60" s="278">
        <v>2</v>
      </c>
      <c r="W60" s="268">
        <v>0</v>
      </c>
      <c r="X60" s="280">
        <f>F60+H60+L60+N60</f>
        <v>2</v>
      </c>
      <c r="Y60" s="280">
        <f>F61+H61+L61+N61</f>
        <v>6</v>
      </c>
      <c r="Z60" s="268">
        <f>+X60-Y60</f>
        <v>-4</v>
      </c>
      <c r="AA60" s="269">
        <f>E60+G60+K60+M60</f>
        <v>2</v>
      </c>
      <c r="AB60" s="271">
        <v>3</v>
      </c>
    </row>
    <row r="61" spans="1:31" ht="15" customHeight="1" x14ac:dyDescent="0.3">
      <c r="A61" s="289"/>
      <c r="B61" s="292"/>
      <c r="C61" s="295"/>
      <c r="D61" s="296"/>
      <c r="E61" s="325"/>
      <c r="F61" s="154">
        <v>1</v>
      </c>
      <c r="G61" s="323"/>
      <c r="H61" s="154">
        <v>1</v>
      </c>
      <c r="I61" s="312"/>
      <c r="J61" s="313"/>
      <c r="K61" s="280"/>
      <c r="L61" s="154">
        <v>4</v>
      </c>
      <c r="M61" s="301"/>
      <c r="N61" s="17"/>
      <c r="O61" s="277"/>
      <c r="P61" s="86"/>
      <c r="Q61" s="86"/>
      <c r="R61" s="290"/>
      <c r="S61" s="268"/>
      <c r="T61" s="279"/>
      <c r="U61" s="279"/>
      <c r="V61" s="279"/>
      <c r="W61" s="268"/>
      <c r="X61" s="268"/>
      <c r="Y61" s="268"/>
      <c r="Z61" s="268"/>
      <c r="AA61" s="270"/>
      <c r="AB61" s="271"/>
    </row>
    <row r="62" spans="1:31" ht="15" customHeight="1" x14ac:dyDescent="0.3">
      <c r="A62" s="289"/>
      <c r="B62" s="291">
        <v>4</v>
      </c>
      <c r="C62" s="293" t="str">
        <f>SORTEO!L10</f>
        <v xml:space="preserve">Educacion </v>
      </c>
      <c r="D62" s="294"/>
      <c r="E62" s="306">
        <v>3</v>
      </c>
      <c r="F62" s="146">
        <v>4</v>
      </c>
      <c r="G62" s="308">
        <v>3</v>
      </c>
      <c r="H62" s="146">
        <v>4</v>
      </c>
      <c r="I62" s="308">
        <v>3</v>
      </c>
      <c r="J62" s="146">
        <v>4</v>
      </c>
      <c r="K62" s="276"/>
      <c r="L62" s="276"/>
      <c r="M62" s="301"/>
      <c r="N62" s="17"/>
      <c r="O62" s="277"/>
      <c r="P62" s="86"/>
      <c r="Q62" s="86"/>
      <c r="R62" s="290"/>
      <c r="S62" s="268">
        <v>3</v>
      </c>
      <c r="T62" s="278">
        <v>3</v>
      </c>
      <c r="U62" s="278">
        <v>0</v>
      </c>
      <c r="V62" s="278">
        <v>0</v>
      </c>
      <c r="W62" s="268">
        <v>0</v>
      </c>
      <c r="X62" s="322">
        <v>12</v>
      </c>
      <c r="Y62" s="280">
        <f>F63+H63+J63+N63</f>
        <v>0</v>
      </c>
      <c r="Z62" s="268">
        <f>+X62-Y62</f>
        <v>12</v>
      </c>
      <c r="AA62" s="269">
        <f>E62+G62+I62+M62</f>
        <v>9</v>
      </c>
      <c r="AB62" s="321">
        <v>1</v>
      </c>
    </row>
    <row r="63" spans="1:31" ht="15" customHeight="1" x14ac:dyDescent="0.3">
      <c r="A63" s="289"/>
      <c r="B63" s="292"/>
      <c r="C63" s="295"/>
      <c r="D63" s="296"/>
      <c r="E63" s="307"/>
      <c r="F63" s="146">
        <v>0</v>
      </c>
      <c r="G63" s="309"/>
      <c r="H63" s="146">
        <v>0</v>
      </c>
      <c r="I63" s="309"/>
      <c r="J63" s="146">
        <v>0</v>
      </c>
      <c r="K63" s="276"/>
      <c r="L63" s="276"/>
      <c r="M63" s="301"/>
      <c r="N63" s="17"/>
      <c r="O63" s="277"/>
      <c r="P63" s="86"/>
      <c r="Q63" s="86"/>
      <c r="R63" s="290"/>
      <c r="S63" s="268"/>
      <c r="T63" s="279"/>
      <c r="U63" s="279"/>
      <c r="V63" s="279"/>
      <c r="W63" s="268"/>
      <c r="X63" s="323"/>
      <c r="Y63" s="268"/>
      <c r="Z63" s="268"/>
      <c r="AA63" s="270"/>
      <c r="AB63" s="321"/>
    </row>
    <row r="64" spans="1:31" ht="16.5" customHeight="1" x14ac:dyDescent="0.3"/>
    <row r="65" spans="1:31" ht="15" customHeight="1" x14ac:dyDescent="0.3">
      <c r="A65" s="272" t="s">
        <v>128</v>
      </c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10"/>
      <c r="AC65" s="10"/>
      <c r="AD65" s="39"/>
      <c r="AE65" s="10"/>
    </row>
    <row r="66" spans="1:31" ht="13.5" customHeight="1" x14ac:dyDescent="0.3">
      <c r="A66" s="105"/>
      <c r="B66" s="5"/>
      <c r="AB66" s="273" t="s">
        <v>2</v>
      </c>
      <c r="AC66" s="273"/>
      <c r="AD66" s="273"/>
      <c r="AE66" s="273"/>
    </row>
    <row r="67" spans="1:31" ht="15" customHeight="1" x14ac:dyDescent="0.3">
      <c r="A67" s="106" t="s">
        <v>3</v>
      </c>
      <c r="B67" s="19"/>
      <c r="C67" s="19" t="s">
        <v>4</v>
      </c>
      <c r="D67" s="32"/>
      <c r="E67" s="32"/>
      <c r="F67" s="251" t="s">
        <v>5</v>
      </c>
      <c r="G67" s="287"/>
      <c r="H67" s="287"/>
      <c r="I67" s="287"/>
      <c r="J67" s="287"/>
      <c r="K67" s="287"/>
      <c r="L67" s="287"/>
      <c r="M67" s="287"/>
      <c r="N67" s="287"/>
      <c r="O67" s="287"/>
      <c r="P67" s="252"/>
      <c r="Q67" s="84"/>
      <c r="R67" s="262" t="s">
        <v>35</v>
      </c>
      <c r="S67" s="262"/>
      <c r="T67" s="262"/>
      <c r="U67" s="262"/>
      <c r="V67" s="19"/>
      <c r="W67" s="262" t="s">
        <v>6</v>
      </c>
      <c r="X67" s="262"/>
      <c r="Y67" s="262"/>
      <c r="Z67" s="262"/>
      <c r="AA67" s="40" t="s">
        <v>0</v>
      </c>
      <c r="AB67" s="36" t="s">
        <v>7</v>
      </c>
      <c r="AC67" s="36"/>
      <c r="AD67" s="40" t="s">
        <v>0</v>
      </c>
      <c r="AE67" s="36" t="s">
        <v>8</v>
      </c>
    </row>
    <row r="68" spans="1:31" ht="18" customHeight="1" x14ac:dyDescent="0.3">
      <c r="A68" s="88" t="s">
        <v>135</v>
      </c>
      <c r="B68" s="6"/>
      <c r="C68" s="75" t="str">
        <f>C56</f>
        <v>FUNCION PUBLICA</v>
      </c>
      <c r="D68" s="90"/>
      <c r="E68" s="90"/>
      <c r="F68" s="249" t="str">
        <f>C62</f>
        <v xml:space="preserve">Educacion </v>
      </c>
      <c r="G68" s="253"/>
      <c r="H68" s="253"/>
      <c r="I68" s="253"/>
      <c r="J68" s="253"/>
      <c r="K68" s="253"/>
      <c r="L68" s="253"/>
      <c r="M68" s="253"/>
      <c r="N68" s="253"/>
      <c r="O68" s="253"/>
      <c r="P68" s="250"/>
      <c r="Q68" s="91"/>
      <c r="R68" s="254" t="s">
        <v>138</v>
      </c>
      <c r="S68" s="255"/>
      <c r="T68" s="255"/>
      <c r="U68" s="256"/>
      <c r="V68" s="48"/>
      <c r="W68" s="284">
        <v>45154</v>
      </c>
      <c r="X68" s="285"/>
      <c r="Y68" s="285"/>
      <c r="Z68" s="286"/>
      <c r="AA68" s="260">
        <v>0</v>
      </c>
      <c r="AB68" s="261"/>
      <c r="AC68" s="262" t="s">
        <v>9</v>
      </c>
      <c r="AD68" s="260">
        <v>4</v>
      </c>
      <c r="AE68" s="261"/>
    </row>
    <row r="69" spans="1:31" ht="17.25" customHeight="1" x14ac:dyDescent="0.3">
      <c r="A69" s="88" t="s">
        <v>136</v>
      </c>
      <c r="B69" s="88"/>
      <c r="C69" s="75" t="str">
        <f>C58</f>
        <v>ICCU</v>
      </c>
      <c r="D69" s="90"/>
      <c r="E69" s="90"/>
      <c r="F69" s="249" t="str">
        <f>C60</f>
        <v>HABITAT Y VIVIENDA</v>
      </c>
      <c r="G69" s="253"/>
      <c r="H69" s="253"/>
      <c r="I69" s="253"/>
      <c r="J69" s="253"/>
      <c r="K69" s="253"/>
      <c r="L69" s="253"/>
      <c r="M69" s="253"/>
      <c r="N69" s="253"/>
      <c r="O69" s="253"/>
      <c r="P69" s="250"/>
      <c r="Q69" s="91"/>
      <c r="R69" s="254" t="s">
        <v>138</v>
      </c>
      <c r="S69" s="255"/>
      <c r="T69" s="255"/>
      <c r="U69" s="256"/>
      <c r="V69" s="89"/>
      <c r="W69" s="284">
        <v>45154</v>
      </c>
      <c r="X69" s="285"/>
      <c r="Y69" s="285"/>
      <c r="Z69" s="286"/>
      <c r="AA69" s="260">
        <v>1</v>
      </c>
      <c r="AB69" s="261"/>
      <c r="AC69" s="262"/>
      <c r="AD69" s="260">
        <v>1</v>
      </c>
      <c r="AE69" s="261"/>
    </row>
    <row r="70" spans="1:31" ht="15" customHeight="1" x14ac:dyDescent="0.3">
      <c r="A70" s="106" t="s">
        <v>3</v>
      </c>
      <c r="B70" s="19"/>
      <c r="C70" s="56" t="s">
        <v>4</v>
      </c>
      <c r="D70" s="57"/>
      <c r="E70" s="57"/>
      <c r="F70" s="247" t="s">
        <v>5</v>
      </c>
      <c r="G70" s="266"/>
      <c r="H70" s="266"/>
      <c r="I70" s="266"/>
      <c r="J70" s="266"/>
      <c r="K70" s="266"/>
      <c r="L70" s="266"/>
      <c r="M70" s="266"/>
      <c r="N70" s="266"/>
      <c r="O70" s="266"/>
      <c r="P70" s="248"/>
      <c r="Q70" s="85"/>
      <c r="R70" s="262" t="s">
        <v>35</v>
      </c>
      <c r="S70" s="262"/>
      <c r="T70" s="262"/>
      <c r="U70" s="262"/>
      <c r="V70" s="19"/>
      <c r="W70" s="267" t="s">
        <v>6</v>
      </c>
      <c r="X70" s="267"/>
      <c r="Y70" s="267"/>
      <c r="Z70" s="267"/>
      <c r="AA70" s="40" t="s">
        <v>0</v>
      </c>
      <c r="AB70" s="36" t="s">
        <v>7</v>
      </c>
      <c r="AC70" s="36"/>
      <c r="AD70" s="40" t="s">
        <v>0</v>
      </c>
      <c r="AE70" s="36" t="s">
        <v>8</v>
      </c>
    </row>
    <row r="71" spans="1:31" ht="15" customHeight="1" x14ac:dyDescent="0.3">
      <c r="A71" s="88" t="s">
        <v>135</v>
      </c>
      <c r="B71" s="6"/>
      <c r="C71" s="75" t="str">
        <f>C62</f>
        <v xml:space="preserve">Educacion </v>
      </c>
      <c r="D71" s="90"/>
      <c r="E71" s="90"/>
      <c r="F71" s="249" t="str">
        <f>C60</f>
        <v>HABITAT Y VIVIENDA</v>
      </c>
      <c r="G71" s="253"/>
      <c r="H71" s="253"/>
      <c r="I71" s="253"/>
      <c r="J71" s="253"/>
      <c r="K71" s="253"/>
      <c r="L71" s="253"/>
      <c r="M71" s="253"/>
      <c r="N71" s="253"/>
      <c r="O71" s="253"/>
      <c r="P71" s="250"/>
      <c r="Q71" s="91"/>
      <c r="R71" s="254" t="s">
        <v>137</v>
      </c>
      <c r="S71" s="255"/>
      <c r="T71" s="255"/>
      <c r="U71" s="256"/>
      <c r="V71" s="48"/>
      <c r="W71" s="257">
        <v>45162</v>
      </c>
      <c r="X71" s="258"/>
      <c r="Y71" s="258"/>
      <c r="Z71" s="259"/>
      <c r="AA71" s="260">
        <v>4</v>
      </c>
      <c r="AB71" s="261"/>
      <c r="AC71" s="274" t="s">
        <v>9</v>
      </c>
      <c r="AD71" s="260">
        <v>0</v>
      </c>
      <c r="AE71" s="261"/>
    </row>
    <row r="72" spans="1:31" ht="15" customHeight="1" x14ac:dyDescent="0.3">
      <c r="A72" s="88" t="s">
        <v>136</v>
      </c>
      <c r="B72" s="6"/>
      <c r="C72" s="75" t="str">
        <f>C56</f>
        <v>FUNCION PUBLICA</v>
      </c>
      <c r="D72" s="90"/>
      <c r="E72" s="90"/>
      <c r="F72" s="249" t="str">
        <f>C58</f>
        <v>ICCU</v>
      </c>
      <c r="G72" s="253"/>
      <c r="H72" s="253"/>
      <c r="I72" s="253"/>
      <c r="J72" s="253"/>
      <c r="K72" s="253"/>
      <c r="L72" s="253"/>
      <c r="M72" s="253"/>
      <c r="N72" s="253"/>
      <c r="O72" s="253"/>
      <c r="P72" s="250"/>
      <c r="Q72" s="91"/>
      <c r="R72" s="254" t="s">
        <v>137</v>
      </c>
      <c r="S72" s="255"/>
      <c r="T72" s="255"/>
      <c r="U72" s="256"/>
      <c r="V72" s="48"/>
      <c r="W72" s="257">
        <v>45162</v>
      </c>
      <c r="X72" s="258"/>
      <c r="Y72" s="258"/>
      <c r="Z72" s="259"/>
      <c r="AA72" s="260">
        <v>0</v>
      </c>
      <c r="AB72" s="261"/>
      <c r="AC72" s="275"/>
      <c r="AD72" s="260">
        <v>3</v>
      </c>
      <c r="AE72" s="261"/>
    </row>
    <row r="73" spans="1:31" ht="15" customHeight="1" x14ac:dyDescent="0.3">
      <c r="A73" s="106" t="s">
        <v>3</v>
      </c>
      <c r="B73" s="19"/>
      <c r="C73" s="56" t="s">
        <v>4</v>
      </c>
      <c r="D73" s="57"/>
      <c r="E73" s="57"/>
      <c r="F73" s="247" t="s">
        <v>5</v>
      </c>
      <c r="G73" s="266"/>
      <c r="H73" s="266"/>
      <c r="I73" s="266"/>
      <c r="J73" s="266"/>
      <c r="K73" s="266"/>
      <c r="L73" s="266"/>
      <c r="M73" s="266"/>
      <c r="N73" s="266"/>
      <c r="O73" s="266"/>
      <c r="P73" s="248"/>
      <c r="Q73" s="85"/>
      <c r="R73" s="262" t="s">
        <v>35</v>
      </c>
      <c r="S73" s="262"/>
      <c r="T73" s="262"/>
      <c r="U73" s="262"/>
      <c r="V73" s="19"/>
      <c r="W73" s="267" t="s">
        <v>6</v>
      </c>
      <c r="X73" s="267"/>
      <c r="Y73" s="267"/>
      <c r="Z73" s="267"/>
      <c r="AA73" s="40" t="s">
        <v>0</v>
      </c>
      <c r="AB73" s="36" t="s">
        <v>7</v>
      </c>
      <c r="AC73" s="36"/>
      <c r="AD73" s="40" t="s">
        <v>0</v>
      </c>
      <c r="AE73" s="36" t="s">
        <v>8</v>
      </c>
    </row>
    <row r="74" spans="1:31" ht="15" customHeight="1" x14ac:dyDescent="0.3">
      <c r="A74" s="88" t="s">
        <v>135</v>
      </c>
      <c r="B74" s="6"/>
      <c r="C74" s="75" t="str">
        <f>C58</f>
        <v>ICCU</v>
      </c>
      <c r="D74" s="90"/>
      <c r="E74" s="90"/>
      <c r="F74" s="249" t="str">
        <f>C62</f>
        <v xml:space="preserve">Educacion </v>
      </c>
      <c r="G74" s="253"/>
      <c r="H74" s="253"/>
      <c r="I74" s="253"/>
      <c r="J74" s="253"/>
      <c r="K74" s="253"/>
      <c r="L74" s="253"/>
      <c r="M74" s="253"/>
      <c r="N74" s="253"/>
      <c r="O74" s="253"/>
      <c r="P74" s="250"/>
      <c r="Q74" s="91"/>
      <c r="R74" s="254" t="s">
        <v>134</v>
      </c>
      <c r="S74" s="255"/>
      <c r="T74" s="255"/>
      <c r="U74" s="256"/>
      <c r="V74" s="48"/>
      <c r="W74" s="257">
        <v>45168</v>
      </c>
      <c r="X74" s="258"/>
      <c r="Y74" s="258"/>
      <c r="Z74" s="259"/>
      <c r="AA74" s="260">
        <v>0</v>
      </c>
      <c r="AB74" s="261"/>
      <c r="AC74" s="262" t="s">
        <v>9</v>
      </c>
      <c r="AD74" s="260">
        <v>4</v>
      </c>
      <c r="AE74" s="261"/>
    </row>
    <row r="75" spans="1:31" ht="15" customHeight="1" x14ac:dyDescent="0.3">
      <c r="A75" s="88" t="s">
        <v>136</v>
      </c>
      <c r="B75" s="6"/>
      <c r="C75" s="75" t="str">
        <f>C60</f>
        <v>HABITAT Y VIVIENDA</v>
      </c>
      <c r="D75" s="90"/>
      <c r="E75" s="90"/>
      <c r="F75" s="249" t="str">
        <f>C56</f>
        <v>FUNCION PUBLICA</v>
      </c>
      <c r="G75" s="253"/>
      <c r="H75" s="253"/>
      <c r="I75" s="253"/>
      <c r="J75" s="253"/>
      <c r="K75" s="253"/>
      <c r="L75" s="253"/>
      <c r="M75" s="253"/>
      <c r="N75" s="253"/>
      <c r="O75" s="253"/>
      <c r="P75" s="250"/>
      <c r="Q75" s="92"/>
      <c r="R75" s="263" t="s">
        <v>134</v>
      </c>
      <c r="S75" s="264"/>
      <c r="T75" s="264"/>
      <c r="U75" s="265"/>
      <c r="V75" s="50"/>
      <c r="W75" s="257">
        <v>45168</v>
      </c>
      <c r="X75" s="258"/>
      <c r="Y75" s="258"/>
      <c r="Z75" s="259"/>
      <c r="AA75" s="260">
        <v>1</v>
      </c>
      <c r="AB75" s="261"/>
      <c r="AC75" s="262"/>
      <c r="AD75" s="260">
        <v>1</v>
      </c>
      <c r="AE75" s="261"/>
    </row>
    <row r="77" spans="1:31" ht="15" customHeight="1" x14ac:dyDescent="0.3">
      <c r="A77" s="288" t="s">
        <v>118</v>
      </c>
      <c r="B77" s="58"/>
      <c r="C77" s="302" t="s">
        <v>0</v>
      </c>
      <c r="D77" s="303"/>
      <c r="E77" s="302">
        <v>1</v>
      </c>
      <c r="F77" s="303"/>
      <c r="G77" s="302">
        <v>2</v>
      </c>
      <c r="H77" s="303"/>
      <c r="I77" s="302">
        <v>3</v>
      </c>
      <c r="J77" s="303"/>
      <c r="K77" s="304">
        <v>4</v>
      </c>
      <c r="L77" s="304"/>
      <c r="M77" s="304">
        <v>5</v>
      </c>
      <c r="N77" s="304"/>
      <c r="O77" s="290">
        <v>5</v>
      </c>
      <c r="P77" s="290"/>
      <c r="Q77" s="33"/>
      <c r="R77" s="290"/>
      <c r="S77" s="20" t="s">
        <v>13</v>
      </c>
      <c r="T77" s="20" t="s">
        <v>14</v>
      </c>
      <c r="U77" s="20" t="s">
        <v>15</v>
      </c>
      <c r="V77" s="20" t="s">
        <v>117</v>
      </c>
      <c r="W77" s="21" t="s">
        <v>108</v>
      </c>
      <c r="X77" s="20" t="s">
        <v>111</v>
      </c>
      <c r="Y77" s="20" t="s">
        <v>112</v>
      </c>
      <c r="Z77" s="20" t="s">
        <v>107</v>
      </c>
      <c r="AA77" s="42" t="s">
        <v>1</v>
      </c>
      <c r="AB77" s="20" t="s">
        <v>17</v>
      </c>
    </row>
    <row r="78" spans="1:31" ht="15" customHeight="1" x14ac:dyDescent="0.3">
      <c r="A78" s="289"/>
      <c r="B78" s="291">
        <v>1</v>
      </c>
      <c r="C78" s="293" t="str">
        <f>SORTEO!F13</f>
        <v>Contraloria de Cundinamarca</v>
      </c>
      <c r="D78" s="294"/>
      <c r="E78" s="315"/>
      <c r="F78" s="316"/>
      <c r="G78" s="319">
        <v>3</v>
      </c>
      <c r="H78" s="31">
        <v>2</v>
      </c>
      <c r="I78" s="299">
        <v>0</v>
      </c>
      <c r="J78" s="17">
        <v>0</v>
      </c>
      <c r="K78" s="301">
        <v>1</v>
      </c>
      <c r="L78" s="17">
        <v>3</v>
      </c>
      <c r="M78" s="301">
        <v>0</v>
      </c>
      <c r="N78" s="17">
        <v>1</v>
      </c>
      <c r="O78" s="277"/>
      <c r="P78" s="86"/>
      <c r="Q78" s="86"/>
      <c r="R78" s="290"/>
      <c r="S78" s="268">
        <v>4</v>
      </c>
      <c r="T78" s="278">
        <v>1</v>
      </c>
      <c r="U78" s="278">
        <v>2</v>
      </c>
      <c r="V78" s="278">
        <v>1</v>
      </c>
      <c r="W78" s="268">
        <v>0</v>
      </c>
      <c r="X78" s="280">
        <f>H78+J78+L78+N78</f>
        <v>6</v>
      </c>
      <c r="Y78" s="280">
        <f>H79+J79+L79+N79</f>
        <v>10</v>
      </c>
      <c r="Z78" s="280">
        <f>+X78-Y78</f>
        <v>-4</v>
      </c>
      <c r="AA78" s="305">
        <f>G78+I78+K78+M78</f>
        <v>4</v>
      </c>
      <c r="AB78" s="271">
        <v>4</v>
      </c>
    </row>
    <row r="79" spans="1:31" ht="15" customHeight="1" x14ac:dyDescent="0.3">
      <c r="A79" s="289"/>
      <c r="B79" s="292"/>
      <c r="C79" s="295"/>
      <c r="D79" s="296"/>
      <c r="E79" s="317"/>
      <c r="F79" s="318"/>
      <c r="G79" s="320"/>
      <c r="H79" s="31">
        <v>1</v>
      </c>
      <c r="I79" s="300"/>
      <c r="J79" s="17">
        <v>4</v>
      </c>
      <c r="K79" s="301"/>
      <c r="L79" s="17">
        <v>3</v>
      </c>
      <c r="M79" s="301"/>
      <c r="N79" s="17">
        <v>2</v>
      </c>
      <c r="O79" s="277"/>
      <c r="P79" s="86"/>
      <c r="Q79" s="86"/>
      <c r="R79" s="290"/>
      <c r="S79" s="268"/>
      <c r="T79" s="279"/>
      <c r="U79" s="279"/>
      <c r="V79" s="279"/>
      <c r="W79" s="268"/>
      <c r="X79" s="268"/>
      <c r="Y79" s="268"/>
      <c r="Z79" s="268"/>
      <c r="AA79" s="305"/>
      <c r="AB79" s="271"/>
    </row>
    <row r="80" spans="1:31" ht="15" customHeight="1" x14ac:dyDescent="0.3">
      <c r="A80" s="289"/>
      <c r="B80" s="291">
        <v>2</v>
      </c>
      <c r="C80" s="293" t="str">
        <f>SORTEO!F14</f>
        <v>EPC</v>
      </c>
      <c r="D80" s="294"/>
      <c r="E80" s="297">
        <v>0</v>
      </c>
      <c r="F80" s="17">
        <v>1</v>
      </c>
      <c r="G80" s="310"/>
      <c r="H80" s="311"/>
      <c r="I80" s="299">
        <v>0</v>
      </c>
      <c r="J80" s="17">
        <v>1</v>
      </c>
      <c r="K80" s="301">
        <v>0</v>
      </c>
      <c r="L80" s="17">
        <v>1</v>
      </c>
      <c r="M80" s="301">
        <v>0</v>
      </c>
      <c r="N80" s="17">
        <v>0</v>
      </c>
      <c r="O80" s="277"/>
      <c r="P80" s="86"/>
      <c r="Q80" s="86"/>
      <c r="R80" s="290"/>
      <c r="S80" s="268">
        <v>4</v>
      </c>
      <c r="T80" s="278">
        <v>0</v>
      </c>
      <c r="U80" s="278">
        <v>4</v>
      </c>
      <c r="V80" s="278">
        <v>0</v>
      </c>
      <c r="W80" s="268">
        <v>0</v>
      </c>
      <c r="X80" s="280">
        <f>F80+J80+L80+N80</f>
        <v>3</v>
      </c>
      <c r="Y80" s="280">
        <f>F81+J81+L81+N81</f>
        <v>15</v>
      </c>
      <c r="Z80" s="280">
        <f>+X80-Y80</f>
        <v>-12</v>
      </c>
      <c r="AA80" s="269">
        <f>E80+I80+K80+M80</f>
        <v>0</v>
      </c>
      <c r="AB80" s="271">
        <v>5</v>
      </c>
    </row>
    <row r="81" spans="1:33" ht="15" customHeight="1" x14ac:dyDescent="0.3">
      <c r="A81" s="289"/>
      <c r="B81" s="292"/>
      <c r="C81" s="295"/>
      <c r="D81" s="296"/>
      <c r="E81" s="298"/>
      <c r="F81" s="17">
        <v>2</v>
      </c>
      <c r="G81" s="312"/>
      <c r="H81" s="313"/>
      <c r="I81" s="300"/>
      <c r="J81" s="17">
        <v>5</v>
      </c>
      <c r="K81" s="301"/>
      <c r="L81" s="17">
        <v>7</v>
      </c>
      <c r="M81" s="301"/>
      <c r="N81" s="17">
        <v>1</v>
      </c>
      <c r="O81" s="277"/>
      <c r="P81" s="86"/>
      <c r="Q81" s="86"/>
      <c r="R81" s="290"/>
      <c r="S81" s="268"/>
      <c r="T81" s="279"/>
      <c r="U81" s="279"/>
      <c r="V81" s="279"/>
      <c r="W81" s="268"/>
      <c r="X81" s="268"/>
      <c r="Y81" s="268"/>
      <c r="Z81" s="268"/>
      <c r="AA81" s="270"/>
      <c r="AB81" s="271"/>
    </row>
    <row r="82" spans="1:33" ht="15" customHeight="1" x14ac:dyDescent="0.3">
      <c r="A82" s="289"/>
      <c r="B82" s="291">
        <v>3</v>
      </c>
      <c r="C82" s="293" t="str">
        <f>SORTEO!F15</f>
        <v>SALUD</v>
      </c>
      <c r="D82" s="294"/>
      <c r="E82" s="306">
        <v>3</v>
      </c>
      <c r="F82" s="146">
        <v>4</v>
      </c>
      <c r="G82" s="308">
        <v>3</v>
      </c>
      <c r="H82" s="146">
        <v>5</v>
      </c>
      <c r="I82" s="310"/>
      <c r="J82" s="311"/>
      <c r="K82" s="314">
        <v>1</v>
      </c>
      <c r="L82" s="146">
        <v>2</v>
      </c>
      <c r="M82" s="314">
        <v>1</v>
      </c>
      <c r="N82" s="146">
        <v>1</v>
      </c>
      <c r="O82" s="277"/>
      <c r="P82" s="86"/>
      <c r="Q82" s="86"/>
      <c r="R82" s="290"/>
      <c r="S82" s="268">
        <v>4</v>
      </c>
      <c r="T82" s="278">
        <v>2</v>
      </c>
      <c r="U82" s="278">
        <v>0</v>
      </c>
      <c r="V82" s="278">
        <v>2</v>
      </c>
      <c r="W82" s="268">
        <v>0</v>
      </c>
      <c r="X82" s="280">
        <f>F82+H82+L82+N82</f>
        <v>12</v>
      </c>
      <c r="Y82" s="280">
        <f>F83+H83+L83+N83</f>
        <v>4</v>
      </c>
      <c r="Z82" s="268">
        <f>+X82-Y82</f>
        <v>8</v>
      </c>
      <c r="AA82" s="269">
        <f>E82+G82+K82+M82</f>
        <v>8</v>
      </c>
      <c r="AB82" s="321">
        <v>1</v>
      </c>
    </row>
    <row r="83" spans="1:33" ht="15" customHeight="1" x14ac:dyDescent="0.3">
      <c r="A83" s="289"/>
      <c r="B83" s="292"/>
      <c r="C83" s="295"/>
      <c r="D83" s="296"/>
      <c r="E83" s="307"/>
      <c r="F83" s="146">
        <v>0</v>
      </c>
      <c r="G83" s="309"/>
      <c r="H83" s="146">
        <v>1</v>
      </c>
      <c r="I83" s="312"/>
      <c r="J83" s="313"/>
      <c r="K83" s="314"/>
      <c r="L83" s="146">
        <v>2</v>
      </c>
      <c r="M83" s="314"/>
      <c r="N83" s="146">
        <v>1</v>
      </c>
      <c r="O83" s="277"/>
      <c r="P83" s="86"/>
      <c r="Q83" s="86"/>
      <c r="R83" s="290"/>
      <c r="S83" s="268"/>
      <c r="T83" s="279"/>
      <c r="U83" s="279"/>
      <c r="V83" s="279"/>
      <c r="W83" s="268"/>
      <c r="X83" s="268"/>
      <c r="Y83" s="268"/>
      <c r="Z83" s="268"/>
      <c r="AA83" s="270"/>
      <c r="AB83" s="321"/>
    </row>
    <row r="84" spans="1:33" ht="15" customHeight="1" x14ac:dyDescent="0.3">
      <c r="A84" s="289"/>
      <c r="B84" s="291">
        <v>4</v>
      </c>
      <c r="C84" s="293" t="str">
        <f>SORTEO!F16</f>
        <v xml:space="preserve">AGENCIA CATASTRAL </v>
      </c>
      <c r="D84" s="294"/>
      <c r="E84" s="306">
        <v>1</v>
      </c>
      <c r="F84" s="146">
        <v>3</v>
      </c>
      <c r="G84" s="308">
        <v>3</v>
      </c>
      <c r="H84" s="146">
        <v>7</v>
      </c>
      <c r="I84" s="308">
        <v>1</v>
      </c>
      <c r="J84" s="146">
        <v>2</v>
      </c>
      <c r="K84" s="276"/>
      <c r="L84" s="276"/>
      <c r="M84" s="314">
        <v>3</v>
      </c>
      <c r="N84" s="146">
        <v>2</v>
      </c>
      <c r="O84" s="277"/>
      <c r="P84" s="86"/>
      <c r="Q84" s="86"/>
      <c r="R84" s="290"/>
      <c r="S84" s="268">
        <v>4</v>
      </c>
      <c r="T84" s="278">
        <v>2</v>
      </c>
      <c r="U84" s="278">
        <v>0</v>
      </c>
      <c r="V84" s="278">
        <v>2</v>
      </c>
      <c r="W84" s="268">
        <v>0</v>
      </c>
      <c r="X84" s="280">
        <f>F84+H84+J84+N84</f>
        <v>14</v>
      </c>
      <c r="Y84" s="280">
        <f>F85+H85+J85+N85</f>
        <v>7</v>
      </c>
      <c r="Z84" s="268">
        <f>+X84-Y84</f>
        <v>7</v>
      </c>
      <c r="AA84" s="269">
        <f>E84+G84+I84+M84</f>
        <v>8</v>
      </c>
      <c r="AB84" s="321">
        <v>2</v>
      </c>
    </row>
    <row r="85" spans="1:33" ht="15" customHeight="1" x14ac:dyDescent="0.3">
      <c r="A85" s="289"/>
      <c r="B85" s="292"/>
      <c r="C85" s="295"/>
      <c r="D85" s="296"/>
      <c r="E85" s="307"/>
      <c r="F85" s="146">
        <v>3</v>
      </c>
      <c r="G85" s="309"/>
      <c r="H85" s="146">
        <v>1</v>
      </c>
      <c r="I85" s="309"/>
      <c r="J85" s="146">
        <v>2</v>
      </c>
      <c r="K85" s="276"/>
      <c r="L85" s="276"/>
      <c r="M85" s="314"/>
      <c r="N85" s="146">
        <v>1</v>
      </c>
      <c r="O85" s="277"/>
      <c r="P85" s="86"/>
      <c r="Q85" s="86"/>
      <c r="R85" s="290"/>
      <c r="S85" s="268"/>
      <c r="T85" s="279"/>
      <c r="U85" s="279"/>
      <c r="V85" s="279"/>
      <c r="W85" s="268"/>
      <c r="X85" s="268"/>
      <c r="Y85" s="268"/>
      <c r="Z85" s="268"/>
      <c r="AA85" s="270"/>
      <c r="AB85" s="321"/>
    </row>
    <row r="86" spans="1:33" ht="15" customHeight="1" x14ac:dyDescent="0.3">
      <c r="A86" s="289"/>
      <c r="B86" s="291">
        <v>5</v>
      </c>
      <c r="C86" s="293" t="str">
        <f>SORTEO!F17</f>
        <v>HACIENDA</v>
      </c>
      <c r="D86" s="294"/>
      <c r="E86" s="297">
        <v>3</v>
      </c>
      <c r="F86" s="17">
        <v>2</v>
      </c>
      <c r="G86" s="299">
        <v>3</v>
      </c>
      <c r="H86" s="17">
        <v>1</v>
      </c>
      <c r="I86" s="299">
        <v>1</v>
      </c>
      <c r="J86" s="17">
        <v>1</v>
      </c>
      <c r="K86" s="301">
        <v>0</v>
      </c>
      <c r="L86" s="17">
        <v>1</v>
      </c>
      <c r="M86" s="276"/>
      <c r="N86" s="276"/>
      <c r="O86" s="277"/>
      <c r="P86" s="86"/>
      <c r="Q86" s="86"/>
      <c r="R86" s="290"/>
      <c r="S86" s="268">
        <v>4</v>
      </c>
      <c r="T86" s="278">
        <v>2</v>
      </c>
      <c r="U86" s="278">
        <v>1</v>
      </c>
      <c r="V86" s="278">
        <v>1</v>
      </c>
      <c r="W86" s="268">
        <v>0</v>
      </c>
      <c r="X86" s="280">
        <f>F86+H86+J86+L86</f>
        <v>5</v>
      </c>
      <c r="Y86" s="280">
        <f>F87+H87+J87+L87</f>
        <v>4</v>
      </c>
      <c r="Z86" s="268">
        <f>+X86-Y86</f>
        <v>1</v>
      </c>
      <c r="AA86" s="269">
        <f>E86+G86+I86+K86</f>
        <v>7</v>
      </c>
      <c r="AB86" s="271">
        <v>3</v>
      </c>
    </row>
    <row r="87" spans="1:33" ht="15" customHeight="1" x14ac:dyDescent="0.3">
      <c r="A87" s="289"/>
      <c r="B87" s="292"/>
      <c r="C87" s="295"/>
      <c r="D87" s="296"/>
      <c r="E87" s="298"/>
      <c r="F87" s="17">
        <v>1</v>
      </c>
      <c r="G87" s="300"/>
      <c r="H87" s="17">
        <v>0</v>
      </c>
      <c r="I87" s="300"/>
      <c r="J87" s="17">
        <v>1</v>
      </c>
      <c r="K87" s="301"/>
      <c r="L87" s="17">
        <v>2</v>
      </c>
      <c r="M87" s="276"/>
      <c r="N87" s="276"/>
      <c r="O87" s="277"/>
      <c r="P87" s="86"/>
      <c r="Q87" s="86"/>
      <c r="R87" s="290"/>
      <c r="S87" s="268"/>
      <c r="T87" s="279"/>
      <c r="U87" s="279"/>
      <c r="V87" s="279"/>
      <c r="W87" s="268"/>
      <c r="X87" s="268"/>
      <c r="Y87" s="268"/>
      <c r="Z87" s="268"/>
      <c r="AA87" s="270"/>
      <c r="AB87" s="271"/>
    </row>
    <row r="88" spans="1:33" ht="16.5" customHeight="1" x14ac:dyDescent="0.3"/>
    <row r="89" spans="1:33" ht="15" customHeight="1" x14ac:dyDescent="0.3">
      <c r="A89" s="272" t="s">
        <v>133</v>
      </c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10"/>
      <c r="AC89" s="10"/>
      <c r="AD89" s="39"/>
      <c r="AE89" s="10"/>
    </row>
    <row r="90" spans="1:33" ht="16.5" customHeight="1" x14ac:dyDescent="0.3">
      <c r="A90" s="105"/>
      <c r="B90" s="5"/>
      <c r="AB90" s="273" t="s">
        <v>2</v>
      </c>
      <c r="AC90" s="273"/>
      <c r="AD90" s="273"/>
      <c r="AE90" s="273"/>
      <c r="AG90" s="82"/>
    </row>
    <row r="91" spans="1:33" ht="15" customHeight="1" x14ac:dyDescent="0.3">
      <c r="A91" s="106" t="s">
        <v>3</v>
      </c>
      <c r="B91" s="19"/>
      <c r="C91" s="19" t="s">
        <v>4</v>
      </c>
      <c r="D91" s="32"/>
      <c r="E91" s="32"/>
      <c r="F91" s="251" t="s">
        <v>5</v>
      </c>
      <c r="G91" s="287"/>
      <c r="H91" s="287"/>
      <c r="I91" s="287"/>
      <c r="J91" s="287"/>
      <c r="K91" s="287"/>
      <c r="L91" s="287"/>
      <c r="M91" s="287"/>
      <c r="N91" s="287"/>
      <c r="O91" s="287"/>
      <c r="P91" s="252"/>
      <c r="Q91" s="84"/>
      <c r="R91" s="262" t="s">
        <v>35</v>
      </c>
      <c r="S91" s="262"/>
      <c r="T91" s="262"/>
      <c r="U91" s="262"/>
      <c r="V91" s="19"/>
      <c r="W91" s="262" t="s">
        <v>6</v>
      </c>
      <c r="X91" s="262"/>
      <c r="Y91" s="262"/>
      <c r="Z91" s="262"/>
      <c r="AA91" s="40" t="s">
        <v>0</v>
      </c>
      <c r="AB91" s="36" t="s">
        <v>7</v>
      </c>
      <c r="AC91" s="36"/>
      <c r="AD91" s="40" t="s">
        <v>0</v>
      </c>
      <c r="AE91" s="36" t="s">
        <v>8</v>
      </c>
      <c r="AG91" s="82"/>
    </row>
    <row r="92" spans="1:33" ht="18" customHeight="1" x14ac:dyDescent="0.3">
      <c r="A92" s="88" t="s">
        <v>135</v>
      </c>
      <c r="B92" s="6"/>
      <c r="C92" s="75" t="str">
        <f>C78</f>
        <v>Contraloria de Cundinamarca</v>
      </c>
      <c r="D92" s="90"/>
      <c r="E92" s="90"/>
      <c r="F92" s="249" t="str">
        <f>C86</f>
        <v>HACIENDA</v>
      </c>
      <c r="G92" s="253"/>
      <c r="H92" s="253"/>
      <c r="I92" s="253"/>
      <c r="J92" s="253"/>
      <c r="K92" s="253"/>
      <c r="L92" s="253"/>
      <c r="M92" s="253"/>
      <c r="N92" s="253"/>
      <c r="O92" s="253"/>
      <c r="P92" s="250"/>
      <c r="Q92" s="91"/>
      <c r="R92" s="254" t="s">
        <v>137</v>
      </c>
      <c r="S92" s="255"/>
      <c r="T92" s="255"/>
      <c r="U92" s="256"/>
      <c r="V92" s="48"/>
      <c r="W92" s="284">
        <v>45177</v>
      </c>
      <c r="X92" s="285"/>
      <c r="Y92" s="285"/>
      <c r="Z92" s="286"/>
      <c r="AA92" s="260">
        <v>1</v>
      </c>
      <c r="AB92" s="334"/>
      <c r="AC92" s="274" t="s">
        <v>9</v>
      </c>
      <c r="AD92" s="334">
        <v>2</v>
      </c>
      <c r="AE92" s="261"/>
      <c r="AF92" s="82"/>
      <c r="AG92" s="82"/>
    </row>
    <row r="93" spans="1:33" ht="17.25" customHeight="1" x14ac:dyDescent="0.3">
      <c r="A93" s="88" t="s">
        <v>136</v>
      </c>
      <c r="B93" s="88"/>
      <c r="C93" s="75" t="str">
        <f>C82</f>
        <v>SALUD</v>
      </c>
      <c r="D93" s="90"/>
      <c r="E93" s="90"/>
      <c r="F93" s="249" t="str">
        <f>C84</f>
        <v xml:space="preserve">AGENCIA CATASTRAL </v>
      </c>
      <c r="G93" s="253"/>
      <c r="H93" s="253"/>
      <c r="I93" s="253"/>
      <c r="J93" s="253"/>
      <c r="K93" s="253"/>
      <c r="L93" s="253"/>
      <c r="M93" s="253"/>
      <c r="N93" s="253"/>
      <c r="O93" s="253"/>
      <c r="P93" s="250"/>
      <c r="Q93" s="91"/>
      <c r="R93" s="254" t="s">
        <v>137</v>
      </c>
      <c r="S93" s="255"/>
      <c r="T93" s="255"/>
      <c r="U93" s="256"/>
      <c r="V93" s="89"/>
      <c r="W93" s="284">
        <v>45177</v>
      </c>
      <c r="X93" s="285"/>
      <c r="Y93" s="285"/>
      <c r="Z93" s="286"/>
      <c r="AA93" s="260">
        <v>2</v>
      </c>
      <c r="AB93" s="334"/>
      <c r="AC93" s="275"/>
      <c r="AD93" s="334">
        <v>2</v>
      </c>
      <c r="AE93" s="261"/>
      <c r="AF93" s="82"/>
      <c r="AG93" s="82"/>
    </row>
    <row r="94" spans="1:33" ht="15" customHeight="1" x14ac:dyDescent="0.3">
      <c r="A94" s="106" t="s">
        <v>3</v>
      </c>
      <c r="B94" s="19"/>
      <c r="C94" s="56" t="s">
        <v>4</v>
      </c>
      <c r="D94" s="57"/>
      <c r="E94" s="57"/>
      <c r="F94" s="247" t="s">
        <v>5</v>
      </c>
      <c r="G94" s="266"/>
      <c r="H94" s="266"/>
      <c r="I94" s="266"/>
      <c r="J94" s="266"/>
      <c r="K94" s="266"/>
      <c r="L94" s="266"/>
      <c r="M94" s="266"/>
      <c r="N94" s="266"/>
      <c r="O94" s="266"/>
      <c r="P94" s="248"/>
      <c r="Q94" s="85"/>
      <c r="R94" s="262" t="s">
        <v>35</v>
      </c>
      <c r="S94" s="262"/>
      <c r="T94" s="262"/>
      <c r="U94" s="262"/>
      <c r="V94" s="19"/>
      <c r="W94" s="267" t="s">
        <v>6</v>
      </c>
      <c r="X94" s="267"/>
      <c r="Y94" s="267"/>
      <c r="Z94" s="267"/>
      <c r="AA94" s="40" t="s">
        <v>0</v>
      </c>
      <c r="AB94" s="36" t="s">
        <v>7</v>
      </c>
      <c r="AC94" s="36"/>
      <c r="AD94" s="40" t="s">
        <v>0</v>
      </c>
      <c r="AE94" s="36" t="s">
        <v>8</v>
      </c>
      <c r="AG94" s="82"/>
    </row>
    <row r="95" spans="1:33" ht="15" customHeight="1" x14ac:dyDescent="0.3">
      <c r="A95" s="88" t="s">
        <v>135</v>
      </c>
      <c r="B95" s="6"/>
      <c r="C95" s="75" t="str">
        <f>C80</f>
        <v>EPC</v>
      </c>
      <c r="D95" s="90"/>
      <c r="E95" s="90"/>
      <c r="F95" s="249" t="str">
        <f>C86</f>
        <v>HACIENDA</v>
      </c>
      <c r="G95" s="253"/>
      <c r="H95" s="253"/>
      <c r="I95" s="253"/>
      <c r="J95" s="253"/>
      <c r="K95" s="253"/>
      <c r="L95" s="253"/>
      <c r="M95" s="253"/>
      <c r="N95" s="253"/>
      <c r="O95" s="253"/>
      <c r="P95" s="250"/>
      <c r="Q95" s="91"/>
      <c r="R95" s="254" t="s">
        <v>137</v>
      </c>
      <c r="S95" s="255"/>
      <c r="T95" s="255"/>
      <c r="U95" s="256"/>
      <c r="V95" s="48"/>
      <c r="W95" s="257">
        <v>45163</v>
      </c>
      <c r="X95" s="258"/>
      <c r="Y95" s="258"/>
      <c r="Z95" s="259"/>
      <c r="AA95" s="260">
        <v>0</v>
      </c>
      <c r="AB95" s="261"/>
      <c r="AC95" s="274" t="s">
        <v>9</v>
      </c>
      <c r="AD95" s="260">
        <v>1</v>
      </c>
      <c r="AE95" s="261"/>
      <c r="AG95" s="82"/>
    </row>
    <row r="96" spans="1:33" ht="15" customHeight="1" x14ac:dyDescent="0.3">
      <c r="A96" s="88" t="s">
        <v>136</v>
      </c>
      <c r="B96" s="6"/>
      <c r="C96" s="75" t="str">
        <f>C78</f>
        <v>Contraloria de Cundinamarca</v>
      </c>
      <c r="D96" s="90"/>
      <c r="E96" s="90"/>
      <c r="F96" s="249" t="str">
        <f>C84</f>
        <v xml:space="preserve">AGENCIA CATASTRAL </v>
      </c>
      <c r="G96" s="253"/>
      <c r="H96" s="253"/>
      <c r="I96" s="253"/>
      <c r="J96" s="253"/>
      <c r="K96" s="253"/>
      <c r="L96" s="253"/>
      <c r="M96" s="253"/>
      <c r="N96" s="253"/>
      <c r="O96" s="253"/>
      <c r="P96" s="250"/>
      <c r="Q96" s="91"/>
      <c r="R96" s="254" t="s">
        <v>137</v>
      </c>
      <c r="S96" s="255"/>
      <c r="T96" s="255"/>
      <c r="U96" s="256"/>
      <c r="V96" s="48"/>
      <c r="W96" s="257">
        <v>45163</v>
      </c>
      <c r="X96" s="258"/>
      <c r="Y96" s="258"/>
      <c r="Z96" s="259"/>
      <c r="AA96" s="260">
        <v>3</v>
      </c>
      <c r="AB96" s="261"/>
      <c r="AC96" s="275"/>
      <c r="AD96" s="260">
        <v>3</v>
      </c>
      <c r="AE96" s="261"/>
    </row>
    <row r="97" spans="1:31" ht="15" customHeight="1" x14ac:dyDescent="0.3">
      <c r="A97" s="106" t="s">
        <v>3</v>
      </c>
      <c r="B97" s="19"/>
      <c r="C97" s="56" t="s">
        <v>4</v>
      </c>
      <c r="D97" s="57"/>
      <c r="E97" s="57"/>
      <c r="F97" s="281" t="s">
        <v>5</v>
      </c>
      <c r="G97" s="282"/>
      <c r="H97" s="282"/>
      <c r="I97" s="282"/>
      <c r="J97" s="282"/>
      <c r="K97" s="282"/>
      <c r="L97" s="282"/>
      <c r="M97" s="282"/>
      <c r="N97" s="282"/>
      <c r="O97" s="282"/>
      <c r="P97" s="283"/>
      <c r="Q97" s="85"/>
      <c r="R97" s="262" t="s">
        <v>35</v>
      </c>
      <c r="S97" s="262"/>
      <c r="T97" s="262"/>
      <c r="U97" s="262"/>
      <c r="V97" s="19"/>
      <c r="W97" s="267" t="s">
        <v>6</v>
      </c>
      <c r="X97" s="267"/>
      <c r="Y97" s="267"/>
      <c r="Z97" s="267"/>
      <c r="AA97" s="40" t="s">
        <v>0</v>
      </c>
      <c r="AB97" s="36" t="s">
        <v>7</v>
      </c>
      <c r="AC97" s="36"/>
      <c r="AD97" s="40" t="s">
        <v>0</v>
      </c>
      <c r="AE97" s="36" t="s">
        <v>8</v>
      </c>
    </row>
    <row r="98" spans="1:31" ht="15" customHeight="1" x14ac:dyDescent="0.3">
      <c r="A98" s="88" t="s">
        <v>135</v>
      </c>
      <c r="B98" s="6"/>
      <c r="C98" s="75" t="str">
        <f>C80</f>
        <v>EPC</v>
      </c>
      <c r="D98" s="90"/>
      <c r="E98" s="90"/>
      <c r="F98" s="249" t="str">
        <f>C82</f>
        <v>SALUD</v>
      </c>
      <c r="G98" s="253"/>
      <c r="H98" s="253"/>
      <c r="I98" s="253"/>
      <c r="J98" s="253"/>
      <c r="K98" s="253"/>
      <c r="L98" s="253"/>
      <c r="M98" s="253"/>
      <c r="N98" s="253"/>
      <c r="O98" s="253"/>
      <c r="P98" s="250"/>
      <c r="Q98" s="91"/>
      <c r="R98" s="254" t="s">
        <v>138</v>
      </c>
      <c r="S98" s="255"/>
      <c r="T98" s="255"/>
      <c r="U98" s="256"/>
      <c r="V98" s="48"/>
      <c r="W98" s="257">
        <v>45169</v>
      </c>
      <c r="X98" s="258"/>
      <c r="Y98" s="258"/>
      <c r="Z98" s="259"/>
      <c r="AA98" s="260">
        <v>1</v>
      </c>
      <c r="AB98" s="261"/>
      <c r="AC98" s="262" t="s">
        <v>9</v>
      </c>
      <c r="AD98" s="260">
        <v>5</v>
      </c>
      <c r="AE98" s="261"/>
    </row>
    <row r="99" spans="1:31" ht="15" customHeight="1" x14ac:dyDescent="0.3">
      <c r="A99" s="88" t="s">
        <v>136</v>
      </c>
      <c r="B99" s="6"/>
      <c r="C99" s="75" t="str">
        <f>C84</f>
        <v xml:space="preserve">AGENCIA CATASTRAL </v>
      </c>
      <c r="D99" s="90"/>
      <c r="E99" s="90"/>
      <c r="F99" s="249" t="str">
        <f>C86</f>
        <v>HACIENDA</v>
      </c>
      <c r="G99" s="253"/>
      <c r="H99" s="253"/>
      <c r="I99" s="253"/>
      <c r="J99" s="253"/>
      <c r="K99" s="253"/>
      <c r="L99" s="253"/>
      <c r="M99" s="253"/>
      <c r="N99" s="253"/>
      <c r="O99" s="253"/>
      <c r="P99" s="250"/>
      <c r="Q99" s="92"/>
      <c r="R99" s="254" t="s">
        <v>138</v>
      </c>
      <c r="S99" s="255"/>
      <c r="T99" s="255"/>
      <c r="U99" s="256"/>
      <c r="V99" s="50"/>
      <c r="W99" s="257">
        <v>45169</v>
      </c>
      <c r="X99" s="258"/>
      <c r="Y99" s="258"/>
      <c r="Z99" s="259"/>
      <c r="AA99" s="260">
        <v>2</v>
      </c>
      <c r="AB99" s="261"/>
      <c r="AC99" s="262"/>
      <c r="AD99" s="260">
        <v>1</v>
      </c>
      <c r="AE99" s="261"/>
    </row>
    <row r="100" spans="1:31" ht="15" customHeight="1" x14ac:dyDescent="0.3">
      <c r="A100" s="106" t="s">
        <v>3</v>
      </c>
      <c r="B100" s="19"/>
      <c r="C100" s="56" t="s">
        <v>4</v>
      </c>
      <c r="D100" s="57"/>
      <c r="E100" s="57"/>
      <c r="F100" s="247" t="s">
        <v>5</v>
      </c>
      <c r="G100" s="266"/>
      <c r="H100" s="266"/>
      <c r="I100" s="266"/>
      <c r="J100" s="266"/>
      <c r="K100" s="266"/>
      <c r="L100" s="266"/>
      <c r="M100" s="266"/>
      <c r="N100" s="266"/>
      <c r="O100" s="266"/>
      <c r="P100" s="248"/>
      <c r="Q100" s="85"/>
      <c r="R100" s="262" t="s">
        <v>35</v>
      </c>
      <c r="S100" s="262"/>
      <c r="T100" s="262"/>
      <c r="U100" s="262"/>
      <c r="V100" s="19"/>
      <c r="W100" s="267" t="s">
        <v>6</v>
      </c>
      <c r="X100" s="267"/>
      <c r="Y100" s="267"/>
      <c r="Z100" s="267"/>
      <c r="AA100" s="40" t="s">
        <v>0</v>
      </c>
      <c r="AB100" s="36" t="s">
        <v>7</v>
      </c>
      <c r="AC100" s="36"/>
      <c r="AD100" s="40" t="s">
        <v>0</v>
      </c>
      <c r="AE100" s="36" t="s">
        <v>8</v>
      </c>
    </row>
    <row r="101" spans="1:31" ht="15" customHeight="1" x14ac:dyDescent="0.3">
      <c r="A101" s="88" t="s">
        <v>135</v>
      </c>
      <c r="B101" s="6"/>
      <c r="C101" s="75" t="str">
        <f>C82</f>
        <v>SALUD</v>
      </c>
      <c r="D101" s="90"/>
      <c r="E101" s="90"/>
      <c r="F101" s="249" t="str">
        <f>C86</f>
        <v>HACIENDA</v>
      </c>
      <c r="G101" s="253"/>
      <c r="H101" s="253"/>
      <c r="I101" s="253"/>
      <c r="J101" s="253"/>
      <c r="K101" s="253"/>
      <c r="L101" s="253"/>
      <c r="M101" s="253"/>
      <c r="N101" s="253"/>
      <c r="O101" s="253"/>
      <c r="P101" s="250"/>
      <c r="Q101" s="91"/>
      <c r="R101" s="254" t="s">
        <v>134</v>
      </c>
      <c r="S101" s="255"/>
      <c r="T101" s="255"/>
      <c r="U101" s="256"/>
      <c r="V101" s="48"/>
      <c r="W101" s="257">
        <v>45173</v>
      </c>
      <c r="X101" s="258"/>
      <c r="Y101" s="258"/>
      <c r="Z101" s="259"/>
      <c r="AA101" s="260">
        <v>1</v>
      </c>
      <c r="AB101" s="261"/>
      <c r="AC101" s="262" t="s">
        <v>9</v>
      </c>
      <c r="AD101" s="260">
        <v>1</v>
      </c>
      <c r="AE101" s="261"/>
    </row>
    <row r="102" spans="1:31" ht="15" customHeight="1" x14ac:dyDescent="0.3">
      <c r="A102" s="88" t="s">
        <v>136</v>
      </c>
      <c r="B102" s="6"/>
      <c r="C102" s="75" t="str">
        <f>C78</f>
        <v>Contraloria de Cundinamarca</v>
      </c>
      <c r="D102" s="90"/>
      <c r="E102" s="90"/>
      <c r="F102" s="249" t="str">
        <f>C80</f>
        <v>EPC</v>
      </c>
      <c r="G102" s="253"/>
      <c r="H102" s="253"/>
      <c r="I102" s="253"/>
      <c r="J102" s="253"/>
      <c r="K102" s="253"/>
      <c r="L102" s="253"/>
      <c r="M102" s="253"/>
      <c r="N102" s="253"/>
      <c r="O102" s="253"/>
      <c r="P102" s="250"/>
      <c r="Q102" s="92"/>
      <c r="R102" s="254" t="s">
        <v>134</v>
      </c>
      <c r="S102" s="255"/>
      <c r="T102" s="255"/>
      <c r="U102" s="256"/>
      <c r="V102" s="50"/>
      <c r="W102" s="257">
        <v>45173</v>
      </c>
      <c r="X102" s="258"/>
      <c r="Y102" s="258"/>
      <c r="Z102" s="259"/>
      <c r="AA102" s="260">
        <v>2</v>
      </c>
      <c r="AB102" s="261"/>
      <c r="AC102" s="262"/>
      <c r="AD102" s="260">
        <v>1</v>
      </c>
      <c r="AE102" s="261"/>
    </row>
    <row r="103" spans="1:31" ht="15" customHeight="1" x14ac:dyDescent="0.3">
      <c r="A103" s="106" t="s">
        <v>3</v>
      </c>
      <c r="B103" s="19"/>
      <c r="C103" s="56" t="s">
        <v>4</v>
      </c>
      <c r="D103" s="57"/>
      <c r="E103" s="57"/>
      <c r="F103" s="247" t="s">
        <v>5</v>
      </c>
      <c r="G103" s="266"/>
      <c r="H103" s="266"/>
      <c r="I103" s="266"/>
      <c r="J103" s="266"/>
      <c r="K103" s="266"/>
      <c r="L103" s="266"/>
      <c r="M103" s="266"/>
      <c r="N103" s="266"/>
      <c r="O103" s="266"/>
      <c r="P103" s="248"/>
      <c r="Q103" s="85"/>
      <c r="R103" s="262" t="s">
        <v>35</v>
      </c>
      <c r="S103" s="262"/>
      <c r="T103" s="262"/>
      <c r="U103" s="262"/>
      <c r="V103" s="19"/>
      <c r="W103" s="267" t="s">
        <v>6</v>
      </c>
      <c r="X103" s="267"/>
      <c r="Y103" s="267"/>
      <c r="Z103" s="267"/>
      <c r="AA103" s="40" t="s">
        <v>0</v>
      </c>
      <c r="AB103" s="36" t="s">
        <v>7</v>
      </c>
      <c r="AC103" s="36"/>
      <c r="AD103" s="40" t="s">
        <v>0</v>
      </c>
      <c r="AE103" s="36" t="s">
        <v>8</v>
      </c>
    </row>
    <row r="104" spans="1:31" ht="15" customHeight="1" x14ac:dyDescent="0.3">
      <c r="A104" s="88" t="s">
        <v>135</v>
      </c>
      <c r="B104" s="6"/>
      <c r="C104" s="75" t="str">
        <f>C80</f>
        <v>EPC</v>
      </c>
      <c r="D104" s="90"/>
      <c r="E104" s="90"/>
      <c r="F104" s="249" t="str">
        <f>C84</f>
        <v xml:space="preserve">AGENCIA CATASTRAL </v>
      </c>
      <c r="G104" s="253"/>
      <c r="H104" s="253"/>
      <c r="I104" s="253"/>
      <c r="J104" s="253"/>
      <c r="K104" s="253"/>
      <c r="L104" s="253"/>
      <c r="M104" s="253"/>
      <c r="N104" s="253"/>
      <c r="O104" s="253"/>
      <c r="P104" s="250"/>
      <c r="Q104" s="91"/>
      <c r="R104" s="254" t="s">
        <v>138</v>
      </c>
      <c r="S104" s="255"/>
      <c r="T104" s="255"/>
      <c r="U104" s="256"/>
      <c r="V104" s="48"/>
      <c r="W104" s="257">
        <v>45176</v>
      </c>
      <c r="X104" s="258"/>
      <c r="Y104" s="258"/>
      <c r="Z104" s="259"/>
      <c r="AA104" s="260">
        <v>1</v>
      </c>
      <c r="AB104" s="261"/>
      <c r="AC104" s="262" t="s">
        <v>9</v>
      </c>
      <c r="AD104" s="260">
        <v>7</v>
      </c>
      <c r="AE104" s="261"/>
    </row>
    <row r="105" spans="1:31" ht="15" customHeight="1" x14ac:dyDescent="0.3">
      <c r="A105" s="88" t="s">
        <v>136</v>
      </c>
      <c r="B105" s="6"/>
      <c r="C105" s="75" t="str">
        <f>C82</f>
        <v>SALUD</v>
      </c>
      <c r="D105" s="90"/>
      <c r="E105" s="90"/>
      <c r="F105" s="249" t="str">
        <f>C78</f>
        <v>Contraloria de Cundinamarca</v>
      </c>
      <c r="G105" s="253"/>
      <c r="H105" s="253"/>
      <c r="I105" s="253"/>
      <c r="J105" s="253"/>
      <c r="K105" s="253"/>
      <c r="L105" s="253"/>
      <c r="M105" s="253"/>
      <c r="N105" s="253"/>
      <c r="O105" s="253"/>
      <c r="P105" s="250"/>
      <c r="Q105" s="92"/>
      <c r="R105" s="263" t="s">
        <v>138</v>
      </c>
      <c r="S105" s="264"/>
      <c r="T105" s="264"/>
      <c r="U105" s="265"/>
      <c r="V105" s="50"/>
      <c r="W105" s="257">
        <v>45176</v>
      </c>
      <c r="X105" s="258"/>
      <c r="Y105" s="258"/>
      <c r="Z105" s="259"/>
      <c r="AA105" s="260">
        <v>4</v>
      </c>
      <c r="AB105" s="261"/>
      <c r="AC105" s="262"/>
      <c r="AD105" s="260">
        <v>0</v>
      </c>
      <c r="AE105" s="261"/>
    </row>
  </sheetData>
  <sheetProtection algorithmName="SHA-512" hashValue="Co9uR7y9b/TfrU3nhg0W6HnasNMa6AoNqp4me8ioVBA/FREoFlxdcrwXSPLk3wToINGnM+LPSxj/DV2cJzD59g==" saltValue="5h1Ip7u7LTzCWQXoHv46Ew==" spinCount="100000" sheet="1" objects="1" scenarios="1"/>
  <sortState ref="S13:AB19">
    <sortCondition ref="AA12"/>
  </sortState>
  <mergeCells count="568">
    <mergeCell ref="AA92:AB92"/>
    <mergeCell ref="AD92:AE92"/>
    <mergeCell ref="AA93:AB93"/>
    <mergeCell ref="AD93:AE93"/>
    <mergeCell ref="AC92:AC93"/>
    <mergeCell ref="AC27:AC28"/>
    <mergeCell ref="M11:N11"/>
    <mergeCell ref="C16:D17"/>
    <mergeCell ref="AC30:AC31"/>
    <mergeCell ref="AB56:AB57"/>
    <mergeCell ref="AA58:AA59"/>
    <mergeCell ref="AB58:AB59"/>
    <mergeCell ref="AD71:AE71"/>
    <mergeCell ref="X34:X35"/>
    <mergeCell ref="Y34:Y35"/>
    <mergeCell ref="Z34:Z35"/>
    <mergeCell ref="T36:T37"/>
    <mergeCell ref="U36:U37"/>
    <mergeCell ref="S34:S35"/>
    <mergeCell ref="U40:U41"/>
    <mergeCell ref="S56:S57"/>
    <mergeCell ref="T56:T57"/>
    <mergeCell ref="U56:U57"/>
    <mergeCell ref="V56:V57"/>
    <mergeCell ref="S62:S63"/>
    <mergeCell ref="AD72:AE72"/>
    <mergeCell ref="AA68:AB68"/>
    <mergeCell ref="AA69:AB69"/>
    <mergeCell ref="AD68:AE68"/>
    <mergeCell ref="AD69:AE69"/>
    <mergeCell ref="AC68:AC69"/>
    <mergeCell ref="AC71:AC72"/>
    <mergeCell ref="A65:AA65"/>
    <mergeCell ref="AB66:AE66"/>
    <mergeCell ref="F67:P67"/>
    <mergeCell ref="AA71:AB71"/>
    <mergeCell ref="F72:P72"/>
    <mergeCell ref="AA72:AB72"/>
    <mergeCell ref="R72:U72"/>
    <mergeCell ref="W72:Z72"/>
    <mergeCell ref="R71:U71"/>
    <mergeCell ref="R68:U68"/>
    <mergeCell ref="R69:U69"/>
    <mergeCell ref="R70:U70"/>
    <mergeCell ref="W70:Z70"/>
    <mergeCell ref="R67:U67"/>
    <mergeCell ref="F71:P71"/>
    <mergeCell ref="F69:P69"/>
    <mergeCell ref="W71:Z71"/>
    <mergeCell ref="AB38:AB39"/>
    <mergeCell ref="V40:V41"/>
    <mergeCell ref="W40:W41"/>
    <mergeCell ref="X40:X41"/>
    <mergeCell ref="Y40:Y41"/>
    <mergeCell ref="Z40:Z41"/>
    <mergeCell ref="AA40:AA41"/>
    <mergeCell ref="AB40:AB41"/>
    <mergeCell ref="W67:Z67"/>
    <mergeCell ref="W68:Z68"/>
    <mergeCell ref="W69:Z69"/>
    <mergeCell ref="AB44:AE44"/>
    <mergeCell ref="AD46:AE46"/>
    <mergeCell ref="AA56:AA57"/>
    <mergeCell ref="W56:W57"/>
    <mergeCell ref="X56:X57"/>
    <mergeCell ref="Y56:Y57"/>
    <mergeCell ref="Z56:Z57"/>
    <mergeCell ref="F70:P70"/>
    <mergeCell ref="F49:P49"/>
    <mergeCell ref="R49:U49"/>
    <mergeCell ref="W49:Z49"/>
    <mergeCell ref="AA49:AB49"/>
    <mergeCell ref="F52:P52"/>
    <mergeCell ref="R52:U52"/>
    <mergeCell ref="W52:Z52"/>
    <mergeCell ref="W36:W37"/>
    <mergeCell ref="X36:X37"/>
    <mergeCell ref="Y36:Y37"/>
    <mergeCell ref="W38:W39"/>
    <mergeCell ref="X38:X39"/>
    <mergeCell ref="Y38:Y39"/>
    <mergeCell ref="I40:I41"/>
    <mergeCell ref="T40:T41"/>
    <mergeCell ref="AA52:AB52"/>
    <mergeCell ref="W60:W61"/>
    <mergeCell ref="X60:X61"/>
    <mergeCell ref="Y60:Y61"/>
    <mergeCell ref="Z60:Z61"/>
    <mergeCell ref="AA60:AA61"/>
    <mergeCell ref="AB60:AB61"/>
    <mergeCell ref="T62:T63"/>
    <mergeCell ref="Z36:Z37"/>
    <mergeCell ref="AA36:AA37"/>
    <mergeCell ref="A43:AA43"/>
    <mergeCell ref="C40:D41"/>
    <mergeCell ref="W25:Z25"/>
    <mergeCell ref="W34:W35"/>
    <mergeCell ref="W29:Z29"/>
    <mergeCell ref="W30:Z30"/>
    <mergeCell ref="W31:Z31"/>
    <mergeCell ref="AA30:AB30"/>
    <mergeCell ref="AA31:AB31"/>
    <mergeCell ref="AA34:AA35"/>
    <mergeCell ref="R26:U26"/>
    <mergeCell ref="AB34:AB35"/>
    <mergeCell ref="W28:Z28"/>
    <mergeCell ref="AA28:AB28"/>
    <mergeCell ref="O36:O37"/>
    <mergeCell ref="S36:S37"/>
    <mergeCell ref="U38:U39"/>
    <mergeCell ref="V38:V39"/>
    <mergeCell ref="M33:N33"/>
    <mergeCell ref="O33:P33"/>
    <mergeCell ref="F29:P29"/>
    <mergeCell ref="T38:T39"/>
    <mergeCell ref="F24:P24"/>
    <mergeCell ref="R24:U24"/>
    <mergeCell ref="F27:P27"/>
    <mergeCell ref="F23:P23"/>
    <mergeCell ref="V18:V19"/>
    <mergeCell ref="R23:U23"/>
    <mergeCell ref="F26:P26"/>
    <mergeCell ref="R27:U27"/>
    <mergeCell ref="AB16:AB17"/>
    <mergeCell ref="AB22:AE22"/>
    <mergeCell ref="W23:Z23"/>
    <mergeCell ref="AD24:AE24"/>
    <mergeCell ref="AD25:AE25"/>
    <mergeCell ref="AC24:AC25"/>
    <mergeCell ref="W24:Z24"/>
    <mergeCell ref="A21:AA21"/>
    <mergeCell ref="W26:Z26"/>
    <mergeCell ref="AA27:AB27"/>
    <mergeCell ref="AD27:AE27"/>
    <mergeCell ref="AA24:AB24"/>
    <mergeCell ref="AA25:AB25"/>
    <mergeCell ref="W27:Z27"/>
    <mergeCell ref="AD28:AE28"/>
    <mergeCell ref="AD30:AE30"/>
    <mergeCell ref="AD31:AE31"/>
    <mergeCell ref="X12:X13"/>
    <mergeCell ref="AB14:AB15"/>
    <mergeCell ref="W14:W15"/>
    <mergeCell ref="Z14:Z15"/>
    <mergeCell ref="Y12:Y13"/>
    <mergeCell ref="AA12:AA13"/>
    <mergeCell ref="Y14:Y15"/>
    <mergeCell ref="W18:W19"/>
    <mergeCell ref="X18:X19"/>
    <mergeCell ref="Y18:Y19"/>
    <mergeCell ref="Z18:Z19"/>
    <mergeCell ref="AA18:AA19"/>
    <mergeCell ref="AB18:AB19"/>
    <mergeCell ref="W12:W13"/>
    <mergeCell ref="Z12:Z13"/>
    <mergeCell ref="X14:X15"/>
    <mergeCell ref="AA14:AA15"/>
    <mergeCell ref="AB12:AB13"/>
    <mergeCell ref="W16:W17"/>
    <mergeCell ref="X16:X17"/>
    <mergeCell ref="B12:B13"/>
    <mergeCell ref="B14:B15"/>
    <mergeCell ref="B16:B17"/>
    <mergeCell ref="G16:G17"/>
    <mergeCell ref="U16:U17"/>
    <mergeCell ref="O16:O17"/>
    <mergeCell ref="B18:B19"/>
    <mergeCell ref="O18:O19"/>
    <mergeCell ref="S18:S19"/>
    <mergeCell ref="U18:U19"/>
    <mergeCell ref="R11:R19"/>
    <mergeCell ref="S16:S17"/>
    <mergeCell ref="T16:T17"/>
    <mergeCell ref="M16:M17"/>
    <mergeCell ref="K11:L11"/>
    <mergeCell ref="K12:K13"/>
    <mergeCell ref="K14:K15"/>
    <mergeCell ref="E11:F11"/>
    <mergeCell ref="I11:J11"/>
    <mergeCell ref="I12:I13"/>
    <mergeCell ref="E12:F13"/>
    <mergeCell ref="M18:M19"/>
    <mergeCell ref="I14:I15"/>
    <mergeCell ref="M12:M13"/>
    <mergeCell ref="P2:S2"/>
    <mergeCell ref="P3:S3"/>
    <mergeCell ref="P4:S4"/>
    <mergeCell ref="A9:AA9"/>
    <mergeCell ref="S12:S13"/>
    <mergeCell ref="T12:T13"/>
    <mergeCell ref="U12:U13"/>
    <mergeCell ref="A11:A19"/>
    <mergeCell ref="Y16:Y17"/>
    <mergeCell ref="Z16:Z17"/>
    <mergeCell ref="AA16:AA17"/>
    <mergeCell ref="C12:D13"/>
    <mergeCell ref="C14:D15"/>
    <mergeCell ref="G11:H11"/>
    <mergeCell ref="V12:V13"/>
    <mergeCell ref="V14:V15"/>
    <mergeCell ref="V16:V17"/>
    <mergeCell ref="S14:S15"/>
    <mergeCell ref="T14:T15"/>
    <mergeCell ref="I16:J17"/>
    <mergeCell ref="G12:G13"/>
    <mergeCell ref="G14:H15"/>
    <mergeCell ref="O12:O13"/>
    <mergeCell ref="O14:O15"/>
    <mergeCell ref="M34:M35"/>
    <mergeCell ref="F30:P30"/>
    <mergeCell ref="F31:P31"/>
    <mergeCell ref="V34:V35"/>
    <mergeCell ref="R30:U30"/>
    <mergeCell ref="R31:U31"/>
    <mergeCell ref="T34:T35"/>
    <mergeCell ref="U34:U35"/>
    <mergeCell ref="V36:V37"/>
    <mergeCell ref="M14:M15"/>
    <mergeCell ref="T18:T19"/>
    <mergeCell ref="O11:P11"/>
    <mergeCell ref="D28:E28"/>
    <mergeCell ref="D29:E29"/>
    <mergeCell ref="C11:D11"/>
    <mergeCell ref="C18:D19"/>
    <mergeCell ref="E18:E19"/>
    <mergeCell ref="G18:G19"/>
    <mergeCell ref="I18:I19"/>
    <mergeCell ref="D24:E24"/>
    <mergeCell ref="D25:E25"/>
    <mergeCell ref="D26:E26"/>
    <mergeCell ref="D27:E27"/>
    <mergeCell ref="R29:U29"/>
    <mergeCell ref="U14:U15"/>
    <mergeCell ref="F25:P25"/>
    <mergeCell ref="F28:P28"/>
    <mergeCell ref="R25:U25"/>
    <mergeCell ref="R28:U28"/>
    <mergeCell ref="E14:E15"/>
    <mergeCell ref="E16:E17"/>
    <mergeCell ref="K16:K17"/>
    <mergeCell ref="K18:L19"/>
    <mergeCell ref="A33:A41"/>
    <mergeCell ref="C33:D33"/>
    <mergeCell ref="E33:F33"/>
    <mergeCell ref="G33:H33"/>
    <mergeCell ref="I33:J33"/>
    <mergeCell ref="K33:L33"/>
    <mergeCell ref="M38:M39"/>
    <mergeCell ref="O38:O39"/>
    <mergeCell ref="S38:S39"/>
    <mergeCell ref="C38:D39"/>
    <mergeCell ref="E38:E39"/>
    <mergeCell ref="G38:G39"/>
    <mergeCell ref="I38:J39"/>
    <mergeCell ref="K38:K39"/>
    <mergeCell ref="R33:R41"/>
    <mergeCell ref="B34:B35"/>
    <mergeCell ref="C34:D35"/>
    <mergeCell ref="E34:F35"/>
    <mergeCell ref="G34:G35"/>
    <mergeCell ref="I34:I35"/>
    <mergeCell ref="K34:K35"/>
    <mergeCell ref="B38:B39"/>
    <mergeCell ref="B40:B41"/>
    <mergeCell ref="O34:O35"/>
    <mergeCell ref="B36:B37"/>
    <mergeCell ref="F45:P45"/>
    <mergeCell ref="R45:U45"/>
    <mergeCell ref="W45:Z45"/>
    <mergeCell ref="F46:P46"/>
    <mergeCell ref="R46:U46"/>
    <mergeCell ref="W46:Z46"/>
    <mergeCell ref="AA46:AB46"/>
    <mergeCell ref="AC46:AC47"/>
    <mergeCell ref="S40:S41"/>
    <mergeCell ref="C36:D37"/>
    <mergeCell ref="E36:E37"/>
    <mergeCell ref="G36:H37"/>
    <mergeCell ref="I36:I37"/>
    <mergeCell ref="K36:K37"/>
    <mergeCell ref="M36:M37"/>
    <mergeCell ref="E40:E41"/>
    <mergeCell ref="G40:G41"/>
    <mergeCell ref="K40:L41"/>
    <mergeCell ref="M40:M41"/>
    <mergeCell ref="O40:O41"/>
    <mergeCell ref="AB36:AB37"/>
    <mergeCell ref="Z38:Z39"/>
    <mergeCell ref="AA38:AA39"/>
    <mergeCell ref="F47:P47"/>
    <mergeCell ref="R47:U47"/>
    <mergeCell ref="W47:Z47"/>
    <mergeCell ref="AA47:AB47"/>
    <mergeCell ref="AD47:AE47"/>
    <mergeCell ref="F48:P48"/>
    <mergeCell ref="R48:U48"/>
    <mergeCell ref="W48:Z48"/>
    <mergeCell ref="AC49:AC50"/>
    <mergeCell ref="AD49:AE49"/>
    <mergeCell ref="F50:P50"/>
    <mergeCell ref="R50:U50"/>
    <mergeCell ref="W50:Z50"/>
    <mergeCell ref="AA50:AB50"/>
    <mergeCell ref="AD50:AE50"/>
    <mergeCell ref="F51:P51"/>
    <mergeCell ref="R51:U51"/>
    <mergeCell ref="W51:Z51"/>
    <mergeCell ref="AC52:AC53"/>
    <mergeCell ref="AD52:AE52"/>
    <mergeCell ref="F53:P53"/>
    <mergeCell ref="R53:U53"/>
    <mergeCell ref="W53:Z53"/>
    <mergeCell ref="AA53:AB53"/>
    <mergeCell ref="AD53:AE53"/>
    <mergeCell ref="A55:A63"/>
    <mergeCell ref="C55:D55"/>
    <mergeCell ref="E55:F55"/>
    <mergeCell ref="G55:H55"/>
    <mergeCell ref="I55:J55"/>
    <mergeCell ref="K55:L55"/>
    <mergeCell ref="M55:N55"/>
    <mergeCell ref="O55:P55"/>
    <mergeCell ref="R55:R63"/>
    <mergeCell ref="B56:B57"/>
    <mergeCell ref="C56:D57"/>
    <mergeCell ref="E56:F57"/>
    <mergeCell ref="G56:G57"/>
    <mergeCell ref="I56:I57"/>
    <mergeCell ref="K56:K57"/>
    <mergeCell ref="M56:M57"/>
    <mergeCell ref="O56:O57"/>
    <mergeCell ref="B58:B59"/>
    <mergeCell ref="C58:D59"/>
    <mergeCell ref="E58:E59"/>
    <mergeCell ref="G58:H59"/>
    <mergeCell ref="I58:I59"/>
    <mergeCell ref="K58:K59"/>
    <mergeCell ref="M58:M59"/>
    <mergeCell ref="O58:O59"/>
    <mergeCell ref="S58:S59"/>
    <mergeCell ref="T58:T59"/>
    <mergeCell ref="U58:U59"/>
    <mergeCell ref="V58:V59"/>
    <mergeCell ref="W58:W59"/>
    <mergeCell ref="X58:X59"/>
    <mergeCell ref="Y58:Y59"/>
    <mergeCell ref="Z58:Z59"/>
    <mergeCell ref="B60:B61"/>
    <mergeCell ref="C60:D61"/>
    <mergeCell ref="E60:E61"/>
    <mergeCell ref="G60:G61"/>
    <mergeCell ref="I60:J61"/>
    <mergeCell ref="K60:K61"/>
    <mergeCell ref="M60:M61"/>
    <mergeCell ref="O60:O61"/>
    <mergeCell ref="S60:S61"/>
    <mergeCell ref="B62:B63"/>
    <mergeCell ref="C62:D63"/>
    <mergeCell ref="E62:E63"/>
    <mergeCell ref="G62:G63"/>
    <mergeCell ref="I62:I63"/>
    <mergeCell ref="K62:L63"/>
    <mergeCell ref="M62:M63"/>
    <mergeCell ref="O62:O63"/>
    <mergeCell ref="F68:P68"/>
    <mergeCell ref="U62:U63"/>
    <mergeCell ref="V62:V63"/>
    <mergeCell ref="W62:W63"/>
    <mergeCell ref="X62:X63"/>
    <mergeCell ref="Y62:Y63"/>
    <mergeCell ref="Z62:Z63"/>
    <mergeCell ref="AA62:AA63"/>
    <mergeCell ref="AB62:AB63"/>
    <mergeCell ref="T60:T61"/>
    <mergeCell ref="U60:U61"/>
    <mergeCell ref="V60:V61"/>
    <mergeCell ref="F73:P73"/>
    <mergeCell ref="R73:U73"/>
    <mergeCell ref="W73:Z73"/>
    <mergeCell ref="F74:P74"/>
    <mergeCell ref="R74:U74"/>
    <mergeCell ref="W74:Z74"/>
    <mergeCell ref="AA74:AB74"/>
    <mergeCell ref="AC74:AC75"/>
    <mergeCell ref="AD74:AE74"/>
    <mergeCell ref="F75:P75"/>
    <mergeCell ref="R75:U75"/>
    <mergeCell ref="W75:Z75"/>
    <mergeCell ref="AA75:AB75"/>
    <mergeCell ref="AD75:AE75"/>
    <mergeCell ref="AB78:AB79"/>
    <mergeCell ref="B80:B81"/>
    <mergeCell ref="C80:D81"/>
    <mergeCell ref="E80:E81"/>
    <mergeCell ref="G80:H81"/>
    <mergeCell ref="I80:I81"/>
    <mergeCell ref="K80:K81"/>
    <mergeCell ref="M80:M81"/>
    <mergeCell ref="O80:O81"/>
    <mergeCell ref="S80:S81"/>
    <mergeCell ref="T80:T81"/>
    <mergeCell ref="U80:U81"/>
    <mergeCell ref="V80:V81"/>
    <mergeCell ref="W80:W81"/>
    <mergeCell ref="X80:X81"/>
    <mergeCell ref="Y80:Y81"/>
    <mergeCell ref="Z80:Z81"/>
    <mergeCell ref="AA80:AA81"/>
    <mergeCell ref="AB80:AB81"/>
    <mergeCell ref="S78:S79"/>
    <mergeCell ref="T78:T79"/>
    <mergeCell ref="U78:U79"/>
    <mergeCell ref="V78:V79"/>
    <mergeCell ref="W84:W85"/>
    <mergeCell ref="X84:X85"/>
    <mergeCell ref="Y84:Y85"/>
    <mergeCell ref="Z84:Z85"/>
    <mergeCell ref="AA84:AA85"/>
    <mergeCell ref="AB84:AB85"/>
    <mergeCell ref="O82:O83"/>
    <mergeCell ref="S82:S83"/>
    <mergeCell ref="T82:T83"/>
    <mergeCell ref="U82:U83"/>
    <mergeCell ref="V82:V83"/>
    <mergeCell ref="AB82:AB83"/>
    <mergeCell ref="T84:T85"/>
    <mergeCell ref="U84:U85"/>
    <mergeCell ref="V84:V85"/>
    <mergeCell ref="B84:B85"/>
    <mergeCell ref="C84:D85"/>
    <mergeCell ref="E84:E85"/>
    <mergeCell ref="G84:G85"/>
    <mergeCell ref="I84:I85"/>
    <mergeCell ref="K84:L85"/>
    <mergeCell ref="M84:M85"/>
    <mergeCell ref="O84:O85"/>
    <mergeCell ref="S84:S85"/>
    <mergeCell ref="B82:B83"/>
    <mergeCell ref="AA82:AA83"/>
    <mergeCell ref="W82:W83"/>
    <mergeCell ref="X82:X83"/>
    <mergeCell ref="Y82:Y83"/>
    <mergeCell ref="Z82:Z83"/>
    <mergeCell ref="X78:X79"/>
    <mergeCell ref="Y78:Y79"/>
    <mergeCell ref="Z78:Z79"/>
    <mergeCell ref="AA78:AA79"/>
    <mergeCell ref="C82:D83"/>
    <mergeCell ref="E82:E83"/>
    <mergeCell ref="G82:G83"/>
    <mergeCell ref="I82:J83"/>
    <mergeCell ref="K82:K83"/>
    <mergeCell ref="M82:M83"/>
    <mergeCell ref="W78:W79"/>
    <mergeCell ref="E78:F79"/>
    <mergeCell ref="G78:G79"/>
    <mergeCell ref="I78:I79"/>
    <mergeCell ref="K78:K79"/>
    <mergeCell ref="M78:M79"/>
    <mergeCell ref="O78:O79"/>
    <mergeCell ref="AD96:AE96"/>
    <mergeCell ref="F91:P91"/>
    <mergeCell ref="R91:U91"/>
    <mergeCell ref="W91:Z91"/>
    <mergeCell ref="F92:P92"/>
    <mergeCell ref="R92:U92"/>
    <mergeCell ref="W92:Z92"/>
    <mergeCell ref="A77:A87"/>
    <mergeCell ref="R77:R87"/>
    <mergeCell ref="B86:B87"/>
    <mergeCell ref="C86:D87"/>
    <mergeCell ref="E86:E87"/>
    <mergeCell ref="G86:G87"/>
    <mergeCell ref="I86:I87"/>
    <mergeCell ref="K86:K87"/>
    <mergeCell ref="C77:D77"/>
    <mergeCell ref="E77:F77"/>
    <mergeCell ref="G77:H77"/>
    <mergeCell ref="I77:J77"/>
    <mergeCell ref="K77:L77"/>
    <mergeCell ref="M77:N77"/>
    <mergeCell ref="O77:P77"/>
    <mergeCell ref="B78:B79"/>
    <mergeCell ref="C78:D79"/>
    <mergeCell ref="F93:P93"/>
    <mergeCell ref="R93:U93"/>
    <mergeCell ref="W93:Z93"/>
    <mergeCell ref="F94:P94"/>
    <mergeCell ref="R94:U94"/>
    <mergeCell ref="W94:Z94"/>
    <mergeCell ref="W95:Z95"/>
    <mergeCell ref="F96:P96"/>
    <mergeCell ref="R96:U96"/>
    <mergeCell ref="W96:Z96"/>
    <mergeCell ref="F97:P97"/>
    <mergeCell ref="R97:U97"/>
    <mergeCell ref="W97:Z97"/>
    <mergeCell ref="F98:P98"/>
    <mergeCell ref="R98:U98"/>
    <mergeCell ref="W98:Z98"/>
    <mergeCell ref="AA98:AB98"/>
    <mergeCell ref="AD102:AE102"/>
    <mergeCell ref="F100:P100"/>
    <mergeCell ref="R100:U100"/>
    <mergeCell ref="W100:Z100"/>
    <mergeCell ref="F101:P101"/>
    <mergeCell ref="R101:U101"/>
    <mergeCell ref="W101:Z101"/>
    <mergeCell ref="F103:P103"/>
    <mergeCell ref="R103:U103"/>
    <mergeCell ref="W103:Z103"/>
    <mergeCell ref="Z86:Z87"/>
    <mergeCell ref="AA86:AA87"/>
    <mergeCell ref="AB86:AB87"/>
    <mergeCell ref="A89:AA89"/>
    <mergeCell ref="AB90:AE90"/>
    <mergeCell ref="AA95:AB95"/>
    <mergeCell ref="AC95:AC96"/>
    <mergeCell ref="AD95:AE95"/>
    <mergeCell ref="M86:N87"/>
    <mergeCell ref="O86:O87"/>
    <mergeCell ref="S86:S87"/>
    <mergeCell ref="T86:T87"/>
    <mergeCell ref="U86:U87"/>
    <mergeCell ref="V86:V87"/>
    <mergeCell ref="W86:W87"/>
    <mergeCell ref="X86:X87"/>
    <mergeCell ref="Y86:Y87"/>
    <mergeCell ref="AA101:AB101"/>
    <mergeCell ref="F95:P95"/>
    <mergeCell ref="R95:U95"/>
    <mergeCell ref="AA96:AB96"/>
    <mergeCell ref="F104:P104"/>
    <mergeCell ref="R104:U104"/>
    <mergeCell ref="W104:Z104"/>
    <mergeCell ref="AA104:AB104"/>
    <mergeCell ref="AC98:AC99"/>
    <mergeCell ref="AD98:AE98"/>
    <mergeCell ref="F99:P99"/>
    <mergeCell ref="R99:U99"/>
    <mergeCell ref="W99:Z99"/>
    <mergeCell ref="AA99:AB99"/>
    <mergeCell ref="AD99:AE99"/>
    <mergeCell ref="AC104:AC105"/>
    <mergeCell ref="AD104:AE104"/>
    <mergeCell ref="F105:P105"/>
    <mergeCell ref="R105:U105"/>
    <mergeCell ref="W105:Z105"/>
    <mergeCell ref="AA105:AB105"/>
    <mergeCell ref="AD105:AE105"/>
    <mergeCell ref="AC101:AC102"/>
    <mergeCell ref="AD101:AE101"/>
    <mergeCell ref="F102:P102"/>
    <mergeCell ref="R102:U102"/>
    <mergeCell ref="W102:Z102"/>
    <mergeCell ref="AA102:AB102"/>
    <mergeCell ref="D51:E51"/>
    <mergeCell ref="D52:E52"/>
    <mergeCell ref="D53:E53"/>
    <mergeCell ref="D30:E30"/>
    <mergeCell ref="D31:E31"/>
    <mergeCell ref="D23:E23"/>
    <mergeCell ref="D46:E46"/>
    <mergeCell ref="D47:E47"/>
    <mergeCell ref="D48:E48"/>
    <mergeCell ref="D45:E45"/>
    <mergeCell ref="D49:E49"/>
    <mergeCell ref="D50:E50"/>
  </mergeCells>
  <phoneticPr fontId="12" type="noConversion"/>
  <printOptions horizontalCentered="1"/>
  <pageMargins left="3.937007874015748E-2" right="3.937007874015748E-2" top="0.19685039370078741" bottom="0.23622047244094491" header="0.19685039370078741" footer="0.19685039370078741"/>
  <pageSetup scale="63" orientation="landscape" r:id="rId1"/>
  <rowBreaks count="1" manualBreakCount="1">
    <brk id="33" max="16383" man="1"/>
  </rowBreaks>
  <ignoredErrors>
    <ignoredError sqref="X14:Y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AT71"/>
  <sheetViews>
    <sheetView tabSelected="1" topLeftCell="A37" zoomScale="80" zoomScaleNormal="80" workbookViewId="0">
      <selection activeCell="B48" sqref="B48:AA48"/>
    </sheetView>
  </sheetViews>
  <sheetFormatPr baseColWidth="10" defaultRowHeight="15" x14ac:dyDescent="0.25"/>
  <cols>
    <col min="2" max="3" width="14.140625" bestFit="1" customWidth="1"/>
    <col min="4" max="4" width="33.7109375" customWidth="1"/>
    <col min="5" max="5" width="18" customWidth="1"/>
    <col min="6" max="6" width="3.5703125" customWidth="1"/>
    <col min="7" max="7" width="5" customWidth="1"/>
    <col min="8" max="8" width="3" customWidth="1"/>
    <col min="9" max="9" width="4.85546875" customWidth="1"/>
    <col min="10" max="10" width="4.42578125" customWidth="1"/>
    <col min="11" max="11" width="4.7109375" customWidth="1"/>
    <col min="12" max="12" width="4.7109375" bestFit="1" customWidth="1"/>
    <col min="13" max="13" width="5.140625" customWidth="1"/>
    <col min="14" max="14" width="2.5703125" customWidth="1"/>
    <col min="15" max="15" width="4" customWidth="1"/>
    <col min="16" max="28" width="4.85546875" customWidth="1"/>
    <col min="29" max="29" width="6.28515625" bestFit="1" customWidth="1"/>
    <col min="30" max="30" width="4.85546875" customWidth="1"/>
    <col min="31" max="31" width="8.42578125" bestFit="1" customWidth="1"/>
    <col min="32" max="32" width="2.140625" bestFit="1" customWidth="1"/>
    <col min="33" max="36" width="4.85546875" customWidth="1"/>
    <col min="37" max="37" width="16.140625" bestFit="1" customWidth="1"/>
    <col min="44" max="44" width="16.140625" bestFit="1" customWidth="1"/>
  </cols>
  <sheetData>
    <row r="1" spans="2:46" ht="15.75" thickBot="1" x14ac:dyDescent="0.3"/>
    <row r="2" spans="2:46" ht="15" customHeight="1" x14ac:dyDescent="0.25">
      <c r="B2" s="335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7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6"/>
    </row>
    <row r="3" spans="2:46" ht="15" customHeight="1" x14ac:dyDescent="0.25">
      <c r="B3" s="338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40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6"/>
    </row>
    <row r="4" spans="2:46" ht="15" customHeight="1" x14ac:dyDescent="0.25">
      <c r="B4" s="338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40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6"/>
    </row>
    <row r="5" spans="2:46" ht="15" customHeight="1" x14ac:dyDescent="0.25">
      <c r="B5" s="338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40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6"/>
    </row>
    <row r="6" spans="2:46" ht="15" customHeight="1" x14ac:dyDescent="0.25">
      <c r="B6" s="338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40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6"/>
    </row>
    <row r="7" spans="2:46" ht="15" customHeight="1" x14ac:dyDescent="0.25">
      <c r="B7" s="338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40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6"/>
    </row>
    <row r="8" spans="2:46" ht="15" customHeight="1" thickBot="1" x14ac:dyDescent="0.3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40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6"/>
    </row>
    <row r="9" spans="2:46" ht="15" customHeight="1" thickBot="1" x14ac:dyDescent="0.3">
      <c r="B9" s="341" t="s">
        <v>235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3"/>
      <c r="U9" s="344" t="s">
        <v>236</v>
      </c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6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6"/>
    </row>
    <row r="10" spans="2:46" ht="15" customHeight="1" thickBot="1" x14ac:dyDescent="0.3">
      <c r="B10" s="347" t="s">
        <v>208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9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6"/>
    </row>
    <row r="11" spans="2:46" ht="15.75" thickBot="1" x14ac:dyDescent="0.3"/>
    <row r="12" spans="2:46" ht="16.5" thickBot="1" x14ac:dyDescent="0.3">
      <c r="B12" s="350" t="s">
        <v>209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2"/>
      <c r="AK12" s="157" t="s">
        <v>210</v>
      </c>
      <c r="AL12" s="158"/>
      <c r="AM12" s="158"/>
      <c r="AN12" s="353" t="s">
        <v>152</v>
      </c>
      <c r="AO12" s="353"/>
      <c r="AP12" s="158"/>
      <c r="AQ12" s="158"/>
      <c r="AR12" s="157" t="s">
        <v>210</v>
      </c>
    </row>
    <row r="13" spans="2:46" ht="21.75" thickBot="1" x14ac:dyDescent="0.4">
      <c r="B13" s="159"/>
      <c r="D13" s="160"/>
      <c r="E13" s="160"/>
      <c r="F13" s="160"/>
      <c r="G13" s="160"/>
      <c r="H13" s="160"/>
      <c r="I13" s="160"/>
      <c r="J13" s="160"/>
      <c r="K13" s="160"/>
      <c r="L13" s="160"/>
      <c r="M13" s="160"/>
    </row>
    <row r="14" spans="2:46" ht="15.75" thickBot="1" x14ac:dyDescent="0.3">
      <c r="B14" s="367" t="s">
        <v>10</v>
      </c>
      <c r="C14" s="161"/>
      <c r="D14" s="370" t="s">
        <v>0</v>
      </c>
      <c r="E14" s="371"/>
      <c r="F14" s="372">
        <v>1</v>
      </c>
      <c r="G14" s="373"/>
      <c r="H14" s="354">
        <v>2</v>
      </c>
      <c r="I14" s="354"/>
      <c r="J14" s="354">
        <v>3</v>
      </c>
      <c r="K14" s="354"/>
      <c r="L14" s="354">
        <v>4</v>
      </c>
      <c r="M14" s="354"/>
      <c r="N14" s="354"/>
      <c r="O14" s="355"/>
      <c r="P14" s="47"/>
      <c r="Q14" s="47"/>
      <c r="R14" s="47"/>
      <c r="S14" s="47"/>
      <c r="T14" s="162" t="s">
        <v>13</v>
      </c>
      <c r="U14" s="163" t="s">
        <v>14</v>
      </c>
      <c r="V14" s="163" t="s">
        <v>15</v>
      </c>
      <c r="W14" s="163" t="s">
        <v>117</v>
      </c>
      <c r="X14" s="164" t="s">
        <v>108</v>
      </c>
      <c r="Y14" s="163" t="s">
        <v>111</v>
      </c>
      <c r="Z14" s="163" t="s">
        <v>112</v>
      </c>
      <c r="AA14" s="163" t="s">
        <v>107</v>
      </c>
      <c r="AB14" s="165" t="s">
        <v>1</v>
      </c>
      <c r="AC14" s="166" t="s">
        <v>17</v>
      </c>
      <c r="AD14" s="47"/>
      <c r="AE14" s="47"/>
      <c r="AF14" s="47"/>
      <c r="AG14" s="47"/>
      <c r="AH14" s="47"/>
      <c r="AI14" s="47"/>
      <c r="AJ14" s="47"/>
      <c r="AK14" s="167"/>
      <c r="AL14" s="167"/>
      <c r="AM14" s="167"/>
      <c r="AN14" s="167"/>
      <c r="AO14" s="167"/>
      <c r="AP14" s="167"/>
      <c r="AQ14" s="167"/>
      <c r="AR14" s="167"/>
    </row>
    <row r="15" spans="2:46" x14ac:dyDescent="0.25">
      <c r="B15" s="368"/>
      <c r="C15" s="356">
        <v>1</v>
      </c>
      <c r="D15" s="358" t="str">
        <f>'[1]SORTEO OCTAVOS '!F7</f>
        <v>EDUCACION</v>
      </c>
      <c r="E15" s="359"/>
      <c r="F15" s="361"/>
      <c r="G15" s="362"/>
      <c r="H15" s="365">
        <v>3</v>
      </c>
      <c r="I15" s="241">
        <v>8</v>
      </c>
      <c r="J15" s="301"/>
      <c r="K15" s="17"/>
      <c r="L15" s="308">
        <v>3</v>
      </c>
      <c r="M15" s="146">
        <v>3</v>
      </c>
      <c r="N15" s="301"/>
      <c r="O15" s="171"/>
      <c r="P15" s="170"/>
      <c r="Q15" s="170"/>
      <c r="R15" s="170"/>
      <c r="S15" s="170"/>
      <c r="T15" s="384">
        <v>2</v>
      </c>
      <c r="U15" s="278">
        <v>2</v>
      </c>
      <c r="V15" s="278">
        <v>0</v>
      </c>
      <c r="W15" s="278">
        <v>0</v>
      </c>
      <c r="X15" s="268">
        <v>0</v>
      </c>
      <c r="Y15" s="280">
        <f>I15+K15+M15+O15</f>
        <v>11</v>
      </c>
      <c r="Z15" s="280">
        <f>I16+K16+M16+O16</f>
        <v>1</v>
      </c>
      <c r="AA15" s="280">
        <f>+Y15-Z15</f>
        <v>10</v>
      </c>
      <c r="AB15" s="305">
        <f>H15+J15+L15+N15</f>
        <v>6</v>
      </c>
      <c r="AC15" s="374"/>
      <c r="AD15" s="170"/>
      <c r="AE15" s="170"/>
      <c r="AF15" s="170"/>
      <c r="AG15" s="170"/>
      <c r="AH15" s="170"/>
      <c r="AI15" s="170"/>
      <c r="AJ15" s="170"/>
      <c r="AK15" s="167"/>
      <c r="AL15" s="167"/>
      <c r="AM15" s="167"/>
      <c r="AN15" s="167"/>
      <c r="AO15" s="167"/>
      <c r="AP15" s="167"/>
      <c r="AQ15" s="167"/>
      <c r="AR15" s="167"/>
    </row>
    <row r="16" spans="2:46" ht="15.75" thickBot="1" x14ac:dyDescent="0.3">
      <c r="B16" s="368"/>
      <c r="C16" s="357"/>
      <c r="D16" s="295"/>
      <c r="E16" s="360"/>
      <c r="F16" s="363"/>
      <c r="G16" s="364"/>
      <c r="H16" s="366"/>
      <c r="I16" s="242">
        <v>1</v>
      </c>
      <c r="J16" s="301"/>
      <c r="K16" s="17"/>
      <c r="L16" s="309"/>
      <c r="M16" s="146">
        <v>0</v>
      </c>
      <c r="N16" s="301"/>
      <c r="O16" s="171"/>
      <c r="P16" s="170"/>
      <c r="Q16" s="170"/>
      <c r="R16" s="170"/>
      <c r="S16" s="170"/>
      <c r="T16" s="384"/>
      <c r="U16" s="279"/>
      <c r="V16" s="279"/>
      <c r="W16" s="279"/>
      <c r="X16" s="268"/>
      <c r="Y16" s="268"/>
      <c r="Z16" s="268"/>
      <c r="AA16" s="268"/>
      <c r="AB16" s="305"/>
      <c r="AC16" s="374"/>
      <c r="AD16" s="170"/>
      <c r="AE16" s="170"/>
      <c r="AF16" s="170"/>
      <c r="AG16" s="170"/>
      <c r="AH16" s="170"/>
      <c r="AI16" s="170"/>
      <c r="AJ16" s="170"/>
      <c r="AK16" s="167"/>
      <c r="AL16" s="167"/>
      <c r="AM16" s="167"/>
      <c r="AN16" s="167"/>
      <c r="AO16" s="167"/>
      <c r="AP16" s="167"/>
      <c r="AQ16" s="167"/>
      <c r="AR16" s="167"/>
    </row>
    <row r="17" spans="2:44" x14ac:dyDescent="0.25">
      <c r="B17" s="368"/>
      <c r="C17" s="375">
        <v>2</v>
      </c>
      <c r="D17" s="293" t="str">
        <f>'[1]SORTEO OCTAVOS '!F8</f>
        <v>IDECUT</v>
      </c>
      <c r="E17" s="376"/>
      <c r="F17" s="387">
        <v>0</v>
      </c>
      <c r="G17" s="243">
        <v>1</v>
      </c>
      <c r="H17" s="391"/>
      <c r="I17" s="392"/>
      <c r="J17" s="389">
        <v>0</v>
      </c>
      <c r="K17" s="146">
        <v>2</v>
      </c>
      <c r="L17" s="17"/>
      <c r="M17" s="17"/>
      <c r="N17" s="301"/>
      <c r="O17" s="171"/>
      <c r="P17" s="170"/>
      <c r="Q17" s="170"/>
      <c r="R17" s="170"/>
      <c r="S17" s="170"/>
      <c r="T17" s="384">
        <v>2</v>
      </c>
      <c r="U17" s="278">
        <v>0</v>
      </c>
      <c r="V17" s="278">
        <v>2</v>
      </c>
      <c r="W17" s="278">
        <v>0</v>
      </c>
      <c r="X17" s="268">
        <v>0</v>
      </c>
      <c r="Y17" s="280">
        <f>G17+K17+M17+O17</f>
        <v>3</v>
      </c>
      <c r="Z17" s="280">
        <f>G18+K18+M18+O18</f>
        <v>11</v>
      </c>
      <c r="AA17" s="280">
        <f>+Y17-Z17</f>
        <v>-8</v>
      </c>
      <c r="AB17" s="269">
        <f>F17+J17+L17+N17</f>
        <v>0</v>
      </c>
      <c r="AC17" s="374"/>
      <c r="AD17" s="170"/>
      <c r="AE17" s="170"/>
      <c r="AF17" s="170"/>
      <c r="AG17" s="170"/>
      <c r="AH17" s="170"/>
      <c r="AI17" s="170"/>
      <c r="AJ17" s="170"/>
      <c r="AK17" s="167"/>
      <c r="AL17" s="167"/>
      <c r="AM17" s="167"/>
      <c r="AN17" s="167"/>
      <c r="AO17" s="167"/>
      <c r="AP17" s="167"/>
      <c r="AQ17" s="167"/>
      <c r="AR17" s="167"/>
    </row>
    <row r="18" spans="2:44" ht="15" customHeight="1" thickBot="1" x14ac:dyDescent="0.3">
      <c r="B18" s="368"/>
      <c r="C18" s="357"/>
      <c r="D18" s="295"/>
      <c r="E18" s="360"/>
      <c r="F18" s="388"/>
      <c r="G18" s="245">
        <v>8</v>
      </c>
      <c r="H18" s="393"/>
      <c r="I18" s="394"/>
      <c r="J18" s="390"/>
      <c r="K18" s="235">
        <v>3</v>
      </c>
      <c r="L18" s="17"/>
      <c r="M18" s="17"/>
      <c r="N18" s="301"/>
      <c r="O18" s="171"/>
      <c r="P18" s="170"/>
      <c r="Q18" s="170"/>
      <c r="R18" s="170"/>
      <c r="S18" s="170"/>
      <c r="T18" s="384"/>
      <c r="U18" s="279"/>
      <c r="V18" s="279"/>
      <c r="W18" s="279"/>
      <c r="X18" s="268"/>
      <c r="Y18" s="268"/>
      <c r="Z18" s="268"/>
      <c r="AA18" s="268"/>
      <c r="AB18" s="270"/>
      <c r="AC18" s="374"/>
      <c r="AD18" s="170"/>
      <c r="AE18" s="170"/>
      <c r="AF18" s="170"/>
      <c r="AG18" s="170"/>
      <c r="AH18" s="170"/>
      <c r="AI18" s="170"/>
      <c r="AJ18" s="170"/>
      <c r="AK18" s="167"/>
      <c r="AL18" s="167"/>
      <c r="AM18" s="167"/>
      <c r="AN18" s="167"/>
      <c r="AO18" s="167"/>
      <c r="AP18" s="167"/>
      <c r="AQ18" s="167"/>
      <c r="AR18" s="167"/>
    </row>
    <row r="19" spans="2:44" ht="15" customHeight="1" x14ac:dyDescent="0.25">
      <c r="B19" s="368"/>
      <c r="C19" s="375">
        <v>3</v>
      </c>
      <c r="D19" s="293" t="str">
        <f>'[1]SORTEO OCTAVOS '!F9</f>
        <v>SALUD</v>
      </c>
      <c r="E19" s="376"/>
      <c r="F19" s="377"/>
      <c r="G19" s="17"/>
      <c r="H19" s="309">
        <v>3</v>
      </c>
      <c r="I19" s="238">
        <v>3</v>
      </c>
      <c r="J19" s="378"/>
      <c r="K19" s="379"/>
      <c r="L19" s="382">
        <v>3</v>
      </c>
      <c r="M19" s="241">
        <v>3</v>
      </c>
      <c r="N19" s="301"/>
      <c r="O19" s="171"/>
      <c r="P19" s="170"/>
      <c r="Q19" s="170"/>
      <c r="R19" s="170"/>
      <c r="S19" s="170"/>
      <c r="T19" s="384">
        <v>2</v>
      </c>
      <c r="U19" s="278">
        <v>2</v>
      </c>
      <c r="V19" s="278">
        <v>0</v>
      </c>
      <c r="W19" s="278">
        <v>0</v>
      </c>
      <c r="X19" s="268">
        <v>0</v>
      </c>
      <c r="Y19" s="280">
        <f>G19+I19+M19+O19</f>
        <v>6</v>
      </c>
      <c r="Z19" s="280">
        <f>G20+I20+M20+O20</f>
        <v>2</v>
      </c>
      <c r="AA19" s="268">
        <f>+Y19-Z19</f>
        <v>4</v>
      </c>
      <c r="AB19" s="269">
        <f>F19+H19+L19+N19</f>
        <v>6</v>
      </c>
      <c r="AC19" s="374"/>
      <c r="AD19" s="170"/>
      <c r="AE19" s="170"/>
      <c r="AF19" s="170"/>
      <c r="AG19" s="170"/>
      <c r="AH19" s="170"/>
      <c r="AI19" s="170"/>
      <c r="AJ19" s="170"/>
      <c r="AK19" s="167"/>
      <c r="AL19" s="167"/>
      <c r="AM19" s="167"/>
      <c r="AN19" s="167"/>
      <c r="AO19" s="167"/>
      <c r="AP19" s="167"/>
      <c r="AQ19" s="167"/>
      <c r="AR19" s="167"/>
    </row>
    <row r="20" spans="2:44" ht="15.75" thickBot="1" x14ac:dyDescent="0.3">
      <c r="B20" s="368"/>
      <c r="C20" s="357"/>
      <c r="D20" s="295"/>
      <c r="E20" s="360"/>
      <c r="F20" s="377"/>
      <c r="G20" s="17"/>
      <c r="H20" s="314"/>
      <c r="I20" s="239">
        <v>2</v>
      </c>
      <c r="J20" s="380"/>
      <c r="K20" s="381"/>
      <c r="L20" s="383"/>
      <c r="M20" s="242">
        <v>0</v>
      </c>
      <c r="N20" s="301"/>
      <c r="O20" s="171"/>
      <c r="P20" s="170"/>
      <c r="Q20" s="170"/>
      <c r="R20" s="170"/>
      <c r="S20" s="170"/>
      <c r="T20" s="384"/>
      <c r="U20" s="279"/>
      <c r="V20" s="279"/>
      <c r="W20" s="279"/>
      <c r="X20" s="268"/>
      <c r="Y20" s="268"/>
      <c r="Z20" s="268"/>
      <c r="AA20" s="268"/>
      <c r="AB20" s="270"/>
      <c r="AC20" s="374"/>
      <c r="AD20" s="170"/>
      <c r="AE20" s="170"/>
      <c r="AF20" s="170"/>
      <c r="AG20" s="170"/>
      <c r="AH20" s="170"/>
      <c r="AI20" s="170"/>
      <c r="AJ20" s="170"/>
      <c r="AK20" s="167"/>
      <c r="AL20" s="167"/>
      <c r="AM20" s="167"/>
      <c r="AN20" s="167"/>
      <c r="AO20" s="167"/>
      <c r="AP20" s="167"/>
      <c r="AQ20" s="167"/>
      <c r="AR20" s="167"/>
    </row>
    <row r="21" spans="2:44" x14ac:dyDescent="0.25">
      <c r="B21" s="368"/>
      <c r="C21" s="375">
        <v>4</v>
      </c>
      <c r="D21" s="293" t="str">
        <f>'[1]SORTEO OCTAVOS '!F10</f>
        <v>FONDECUN</v>
      </c>
      <c r="E21" s="376"/>
      <c r="F21" s="423">
        <v>0</v>
      </c>
      <c r="G21" s="146">
        <v>0</v>
      </c>
      <c r="H21" s="301"/>
      <c r="I21" s="17"/>
      <c r="J21" s="385">
        <v>0</v>
      </c>
      <c r="K21" s="243">
        <v>0</v>
      </c>
      <c r="L21" s="391"/>
      <c r="M21" s="392"/>
      <c r="N21" s="416"/>
      <c r="O21" s="171"/>
      <c r="P21" s="170"/>
      <c r="Q21" s="170"/>
      <c r="R21" s="170"/>
      <c r="S21" s="170"/>
      <c r="T21" s="384">
        <v>2</v>
      </c>
      <c r="U21" s="278">
        <v>0</v>
      </c>
      <c r="V21" s="278">
        <v>2</v>
      </c>
      <c r="W21" s="278">
        <v>0</v>
      </c>
      <c r="X21" s="268">
        <v>0</v>
      </c>
      <c r="Y21" s="280">
        <f>G21+I21+K21+O21</f>
        <v>0</v>
      </c>
      <c r="Z21" s="280">
        <f>G22+I22+K22+O22</f>
        <v>6</v>
      </c>
      <c r="AA21" s="268">
        <f>+Y21-Z21</f>
        <v>-6</v>
      </c>
      <c r="AB21" s="269">
        <f>F21+H21+J21+N21</f>
        <v>0</v>
      </c>
      <c r="AC21" s="374"/>
      <c r="AD21" s="170"/>
      <c r="AE21" s="170"/>
      <c r="AF21" s="170"/>
      <c r="AG21" s="170"/>
      <c r="AH21" s="170"/>
      <c r="AI21" s="170"/>
      <c r="AJ21" s="170"/>
      <c r="AK21" s="167"/>
      <c r="AL21" s="167"/>
      <c r="AM21" s="167"/>
      <c r="AN21" s="167"/>
      <c r="AO21" s="167"/>
      <c r="AP21" s="167"/>
      <c r="AQ21" s="167"/>
      <c r="AR21" s="167"/>
    </row>
    <row r="22" spans="2:44" ht="15.75" thickBot="1" x14ac:dyDescent="0.3">
      <c r="B22" s="369"/>
      <c r="C22" s="420"/>
      <c r="D22" s="421"/>
      <c r="E22" s="422"/>
      <c r="F22" s="424"/>
      <c r="G22" s="234">
        <v>3</v>
      </c>
      <c r="H22" s="425"/>
      <c r="I22" s="172"/>
      <c r="J22" s="386"/>
      <c r="K22" s="244">
        <v>3</v>
      </c>
      <c r="L22" s="393"/>
      <c r="M22" s="394"/>
      <c r="N22" s="417"/>
      <c r="O22" s="173"/>
      <c r="P22" s="170"/>
      <c r="Q22" s="170"/>
      <c r="R22" s="170"/>
      <c r="S22" s="170"/>
      <c r="T22" s="418"/>
      <c r="U22" s="419"/>
      <c r="V22" s="419"/>
      <c r="W22" s="419"/>
      <c r="X22" s="410"/>
      <c r="Y22" s="410"/>
      <c r="Z22" s="410"/>
      <c r="AA22" s="410"/>
      <c r="AB22" s="411"/>
      <c r="AC22" s="412"/>
      <c r="AD22" s="170"/>
      <c r="AE22" s="170"/>
      <c r="AF22" s="170"/>
      <c r="AG22" s="170"/>
      <c r="AH22" s="170"/>
      <c r="AI22" s="170"/>
      <c r="AJ22" s="170"/>
      <c r="AK22" s="167"/>
      <c r="AL22" s="167"/>
      <c r="AM22" s="167"/>
      <c r="AN22" s="167"/>
      <c r="AO22" s="167"/>
      <c r="AP22" s="167"/>
      <c r="AQ22" s="167"/>
      <c r="AR22" s="167"/>
    </row>
    <row r="23" spans="2:44" ht="15.75" thickBot="1" x14ac:dyDescent="0.3">
      <c r="AK23" s="167"/>
      <c r="AL23" s="167"/>
      <c r="AM23" s="167"/>
      <c r="AN23" s="167"/>
      <c r="AO23" s="167"/>
      <c r="AP23" s="167"/>
      <c r="AQ23" s="167"/>
      <c r="AR23" s="167"/>
    </row>
    <row r="24" spans="2:44" ht="15.75" thickBot="1" x14ac:dyDescent="0.3">
      <c r="B24" s="413" t="s">
        <v>211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5"/>
      <c r="AK24" s="167"/>
      <c r="AL24" s="167"/>
      <c r="AM24" s="167"/>
      <c r="AN24" s="167"/>
      <c r="AO24" s="167"/>
      <c r="AP24" s="167"/>
      <c r="AQ24" s="167"/>
      <c r="AR24" s="167"/>
    </row>
    <row r="25" spans="2:44" ht="15.75" customHeight="1" thickBot="1" x14ac:dyDescent="0.3">
      <c r="B25" s="395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7"/>
      <c r="AB25" s="398" t="s">
        <v>2</v>
      </c>
      <c r="AC25" s="399"/>
      <c r="AD25" s="399"/>
      <c r="AE25" s="399"/>
      <c r="AF25" s="400"/>
      <c r="AK25" s="167"/>
      <c r="AL25" s="167"/>
      <c r="AM25" s="167"/>
      <c r="AN25" s="167"/>
      <c r="AO25" s="167"/>
      <c r="AP25" s="167"/>
      <c r="AQ25" s="167"/>
      <c r="AR25" s="167"/>
    </row>
    <row r="26" spans="2:44" s="177" customFormat="1" ht="15.75" thickBot="1" x14ac:dyDescent="0.3">
      <c r="B26" s="174" t="s">
        <v>3</v>
      </c>
      <c r="C26" s="175"/>
      <c r="D26" s="176" t="s">
        <v>4</v>
      </c>
      <c r="E26" s="401" t="s">
        <v>9</v>
      </c>
      <c r="F26" s="401"/>
      <c r="G26" s="402" t="s">
        <v>5</v>
      </c>
      <c r="H26" s="401"/>
      <c r="I26" s="401"/>
      <c r="J26" s="401"/>
      <c r="K26" s="401"/>
      <c r="L26" s="401"/>
      <c r="M26" s="401"/>
      <c r="N26" s="401"/>
      <c r="O26" s="401"/>
      <c r="P26" s="401"/>
      <c r="Q26" s="403"/>
      <c r="R26" s="175"/>
      <c r="S26" s="404" t="s">
        <v>35</v>
      </c>
      <c r="T26" s="405"/>
      <c r="U26" s="405"/>
      <c r="V26" s="406"/>
      <c r="W26" s="175"/>
      <c r="X26" s="402" t="s">
        <v>6</v>
      </c>
      <c r="Y26" s="401"/>
      <c r="Z26" s="401"/>
      <c r="AA26" s="403"/>
      <c r="AB26" s="407" t="s">
        <v>4</v>
      </c>
      <c r="AC26" s="408"/>
      <c r="AD26" s="176" t="s">
        <v>9</v>
      </c>
      <c r="AE26" s="409" t="s">
        <v>5</v>
      </c>
      <c r="AF26" s="408"/>
      <c r="AK26" s="178"/>
      <c r="AL26" s="178"/>
      <c r="AM26" s="178"/>
      <c r="AN26" s="178"/>
      <c r="AO26" s="178"/>
      <c r="AP26" s="178"/>
      <c r="AQ26" s="178"/>
      <c r="AR26" s="178"/>
    </row>
    <row r="27" spans="2:44" x14ac:dyDescent="0.25">
      <c r="B27" s="179" t="s">
        <v>212</v>
      </c>
      <c r="C27" s="180"/>
      <c r="D27" s="181" t="str">
        <f>D15</f>
        <v>EDUCACION</v>
      </c>
      <c r="E27" s="438" t="s">
        <v>9</v>
      </c>
      <c r="F27" s="439"/>
      <c r="G27" s="440" t="str">
        <f>D21</f>
        <v>FONDECUN</v>
      </c>
      <c r="H27" s="441"/>
      <c r="I27" s="441"/>
      <c r="J27" s="441"/>
      <c r="K27" s="441"/>
      <c r="L27" s="441"/>
      <c r="M27" s="441"/>
      <c r="N27" s="441"/>
      <c r="O27" s="441"/>
      <c r="P27" s="441"/>
      <c r="Q27" s="442"/>
      <c r="R27" s="182"/>
      <c r="S27" s="443" t="s">
        <v>213</v>
      </c>
      <c r="T27" s="444"/>
      <c r="U27" s="444"/>
      <c r="V27" s="445"/>
      <c r="W27" s="64"/>
      <c r="X27" s="446">
        <v>45181</v>
      </c>
      <c r="Y27" s="447"/>
      <c r="Z27" s="447"/>
      <c r="AA27" s="448"/>
      <c r="AB27" s="449">
        <v>3</v>
      </c>
      <c r="AC27" s="450"/>
      <c r="AD27" s="275" t="s">
        <v>9</v>
      </c>
      <c r="AE27" s="426">
        <v>0</v>
      </c>
      <c r="AF27" s="427"/>
      <c r="AK27" s="167"/>
      <c r="AL27" s="167"/>
      <c r="AM27" s="167"/>
      <c r="AN27" s="167"/>
      <c r="AO27" s="167"/>
      <c r="AP27" s="167"/>
      <c r="AQ27" s="167"/>
      <c r="AR27" s="167"/>
    </row>
    <row r="28" spans="2:44" ht="15.75" customHeight="1" thickBot="1" x14ac:dyDescent="0.3">
      <c r="B28" s="183" t="s">
        <v>136</v>
      </c>
      <c r="C28" s="184"/>
      <c r="D28" s="185" t="str">
        <f>D17</f>
        <v>IDECUT</v>
      </c>
      <c r="E28" s="428" t="s">
        <v>9</v>
      </c>
      <c r="F28" s="428"/>
      <c r="G28" s="429" t="str">
        <f>D19</f>
        <v>SALUD</v>
      </c>
      <c r="H28" s="253"/>
      <c r="I28" s="253"/>
      <c r="J28" s="253"/>
      <c r="K28" s="253"/>
      <c r="L28" s="253"/>
      <c r="M28" s="253"/>
      <c r="N28" s="253"/>
      <c r="O28" s="253"/>
      <c r="P28" s="253"/>
      <c r="Q28" s="430"/>
      <c r="R28" s="91"/>
      <c r="S28" s="431" t="s">
        <v>213</v>
      </c>
      <c r="T28" s="432"/>
      <c r="U28" s="432"/>
      <c r="V28" s="433"/>
      <c r="W28" s="89"/>
      <c r="X28" s="434">
        <v>45182</v>
      </c>
      <c r="Y28" s="435"/>
      <c r="Z28" s="435"/>
      <c r="AA28" s="436"/>
      <c r="AB28" s="334">
        <v>2</v>
      </c>
      <c r="AC28" s="261"/>
      <c r="AD28" s="262"/>
      <c r="AE28" s="260">
        <v>3</v>
      </c>
      <c r="AF28" s="437"/>
      <c r="AK28" s="167"/>
      <c r="AL28" s="167"/>
      <c r="AM28" s="167"/>
      <c r="AN28" s="167"/>
      <c r="AO28" s="167"/>
      <c r="AP28" s="167"/>
      <c r="AQ28" s="167"/>
      <c r="AR28" s="167"/>
    </row>
    <row r="29" spans="2:44" s="177" customFormat="1" ht="15.75" thickBot="1" x14ac:dyDescent="0.3">
      <c r="B29" s="174" t="s">
        <v>3</v>
      </c>
      <c r="C29" s="175"/>
      <c r="D29" s="176" t="s">
        <v>4</v>
      </c>
      <c r="E29" s="401"/>
      <c r="F29" s="401"/>
      <c r="G29" s="402" t="s">
        <v>5</v>
      </c>
      <c r="H29" s="401"/>
      <c r="I29" s="401"/>
      <c r="J29" s="401"/>
      <c r="K29" s="401"/>
      <c r="L29" s="401"/>
      <c r="M29" s="401"/>
      <c r="N29" s="401"/>
      <c r="O29" s="401"/>
      <c r="P29" s="401"/>
      <c r="Q29" s="403"/>
      <c r="R29" s="175"/>
      <c r="S29" s="404" t="s">
        <v>35</v>
      </c>
      <c r="T29" s="405"/>
      <c r="U29" s="405"/>
      <c r="V29" s="406"/>
      <c r="W29" s="175"/>
      <c r="X29" s="402" t="s">
        <v>6</v>
      </c>
      <c r="Y29" s="401"/>
      <c r="Z29" s="401"/>
      <c r="AA29" s="403"/>
      <c r="AB29" s="407" t="s">
        <v>4</v>
      </c>
      <c r="AC29" s="408"/>
      <c r="AD29" s="176" t="s">
        <v>9</v>
      </c>
      <c r="AE29" s="409" t="s">
        <v>5</v>
      </c>
      <c r="AF29" s="408"/>
      <c r="AK29" s="178"/>
      <c r="AL29" s="178"/>
      <c r="AM29" s="178"/>
      <c r="AN29" s="178"/>
      <c r="AO29" s="178"/>
      <c r="AP29" s="178"/>
      <c r="AQ29" s="178"/>
      <c r="AR29" s="178"/>
    </row>
    <row r="30" spans="2:44" ht="15" customHeight="1" x14ac:dyDescent="0.25">
      <c r="B30" s="183" t="s">
        <v>212</v>
      </c>
      <c r="C30" s="186"/>
      <c r="D30" s="185" t="str">
        <f>D21</f>
        <v>FONDECUN</v>
      </c>
      <c r="E30" s="438" t="s">
        <v>9</v>
      </c>
      <c r="F30" s="439"/>
      <c r="G30" s="429" t="str">
        <f>D19</f>
        <v>SALUD</v>
      </c>
      <c r="H30" s="253"/>
      <c r="I30" s="253"/>
      <c r="J30" s="253"/>
      <c r="K30" s="253"/>
      <c r="L30" s="253"/>
      <c r="M30" s="253"/>
      <c r="N30" s="253"/>
      <c r="O30" s="253"/>
      <c r="P30" s="253"/>
      <c r="Q30" s="430"/>
      <c r="R30" s="91"/>
      <c r="S30" s="443" t="s">
        <v>213</v>
      </c>
      <c r="T30" s="444"/>
      <c r="U30" s="444"/>
      <c r="V30" s="445"/>
      <c r="W30" s="48"/>
      <c r="X30" s="454">
        <v>45187</v>
      </c>
      <c r="Y30" s="455"/>
      <c r="Z30" s="455"/>
      <c r="AA30" s="456"/>
      <c r="AB30" s="334">
        <v>0</v>
      </c>
      <c r="AC30" s="261"/>
      <c r="AD30" s="274" t="s">
        <v>9</v>
      </c>
      <c r="AE30" s="260">
        <v>3</v>
      </c>
      <c r="AF30" s="437"/>
      <c r="AK30" s="167"/>
      <c r="AL30" s="167"/>
      <c r="AM30" s="167"/>
      <c r="AN30" s="167"/>
      <c r="AO30" s="167"/>
      <c r="AP30" s="167"/>
      <c r="AQ30" s="167"/>
      <c r="AR30" s="167"/>
    </row>
    <row r="31" spans="2:44" ht="15.75" customHeight="1" thickBot="1" x14ac:dyDescent="0.3">
      <c r="B31" s="183" t="s">
        <v>136</v>
      </c>
      <c r="C31" s="186"/>
      <c r="D31" s="185" t="str">
        <f>D15</f>
        <v>EDUCACION</v>
      </c>
      <c r="E31" s="428" t="s">
        <v>9</v>
      </c>
      <c r="F31" s="428"/>
      <c r="G31" s="429" t="str">
        <f>D17</f>
        <v>IDECUT</v>
      </c>
      <c r="H31" s="253"/>
      <c r="I31" s="253"/>
      <c r="J31" s="253"/>
      <c r="K31" s="253"/>
      <c r="L31" s="253"/>
      <c r="M31" s="253"/>
      <c r="N31" s="253"/>
      <c r="O31" s="253"/>
      <c r="P31" s="253"/>
      <c r="Q31" s="430"/>
      <c r="R31" s="91"/>
      <c r="S31" s="431" t="s">
        <v>213</v>
      </c>
      <c r="T31" s="432"/>
      <c r="U31" s="432"/>
      <c r="V31" s="433"/>
      <c r="W31" s="48"/>
      <c r="X31" s="451">
        <v>45187</v>
      </c>
      <c r="Y31" s="452"/>
      <c r="Z31" s="452"/>
      <c r="AA31" s="453"/>
      <c r="AB31" s="334">
        <v>8</v>
      </c>
      <c r="AC31" s="261"/>
      <c r="AD31" s="275"/>
      <c r="AE31" s="260">
        <v>1</v>
      </c>
      <c r="AF31" s="437"/>
      <c r="AK31" s="167"/>
      <c r="AL31" s="167"/>
      <c r="AM31" s="167"/>
      <c r="AN31" s="167"/>
      <c r="AO31" s="167"/>
      <c r="AP31" s="167"/>
      <c r="AQ31" s="167"/>
      <c r="AR31" s="167"/>
    </row>
    <row r="32" spans="2:44" s="177" customFormat="1" ht="15.75" thickBot="1" x14ac:dyDescent="0.3">
      <c r="B32" s="174" t="s">
        <v>3</v>
      </c>
      <c r="C32" s="175"/>
      <c r="D32" s="176" t="s">
        <v>4</v>
      </c>
      <c r="E32" s="401"/>
      <c r="F32" s="401"/>
      <c r="G32" s="402" t="s">
        <v>5</v>
      </c>
      <c r="H32" s="401"/>
      <c r="I32" s="401"/>
      <c r="J32" s="401"/>
      <c r="K32" s="401"/>
      <c r="L32" s="401"/>
      <c r="M32" s="401"/>
      <c r="N32" s="401"/>
      <c r="O32" s="401"/>
      <c r="P32" s="401"/>
      <c r="Q32" s="403"/>
      <c r="R32" s="175"/>
      <c r="S32" s="404" t="s">
        <v>35</v>
      </c>
      <c r="T32" s="405"/>
      <c r="U32" s="405"/>
      <c r="V32" s="406"/>
      <c r="W32" s="175"/>
      <c r="X32" s="402" t="s">
        <v>6</v>
      </c>
      <c r="Y32" s="401"/>
      <c r="Z32" s="401"/>
      <c r="AA32" s="403"/>
      <c r="AB32" s="407" t="s">
        <v>4</v>
      </c>
      <c r="AC32" s="408"/>
      <c r="AD32" s="176" t="s">
        <v>9</v>
      </c>
      <c r="AE32" s="409" t="s">
        <v>5</v>
      </c>
      <c r="AF32" s="408"/>
      <c r="AK32" s="178"/>
      <c r="AL32" s="178"/>
      <c r="AM32" s="178"/>
      <c r="AN32" s="178"/>
      <c r="AO32" s="178"/>
      <c r="AP32" s="178"/>
      <c r="AQ32" s="178"/>
      <c r="AR32" s="178"/>
    </row>
    <row r="33" spans="2:44" ht="15" customHeight="1" x14ac:dyDescent="0.25">
      <c r="B33" s="183" t="s">
        <v>136</v>
      </c>
      <c r="C33" s="186"/>
      <c r="D33" s="185" t="str">
        <f>D17</f>
        <v>IDECUT</v>
      </c>
      <c r="E33" s="438" t="s">
        <v>9</v>
      </c>
      <c r="F33" s="439"/>
      <c r="G33" s="429" t="str">
        <f>D21</f>
        <v>FONDECUN</v>
      </c>
      <c r="H33" s="253"/>
      <c r="I33" s="253"/>
      <c r="J33" s="253"/>
      <c r="K33" s="253"/>
      <c r="L33" s="253"/>
      <c r="M33" s="253"/>
      <c r="N33" s="253"/>
      <c r="O33" s="253"/>
      <c r="P33" s="253"/>
      <c r="Q33" s="430"/>
      <c r="R33" s="91"/>
      <c r="S33" s="443" t="s">
        <v>213</v>
      </c>
      <c r="T33" s="444"/>
      <c r="U33" s="444"/>
      <c r="V33" s="445"/>
      <c r="W33" s="48"/>
      <c r="X33" s="454">
        <v>45189</v>
      </c>
      <c r="Y33" s="455"/>
      <c r="Z33" s="455"/>
      <c r="AA33" s="456"/>
      <c r="AB33" s="334"/>
      <c r="AC33" s="261"/>
      <c r="AD33" s="262" t="s">
        <v>9</v>
      </c>
      <c r="AE33" s="260"/>
      <c r="AF33" s="437"/>
      <c r="AK33" s="167"/>
      <c r="AL33" s="167"/>
      <c r="AM33" s="167"/>
      <c r="AN33" s="167"/>
      <c r="AO33" s="167"/>
      <c r="AP33" s="167"/>
      <c r="AQ33" s="167"/>
      <c r="AR33" s="167"/>
    </row>
    <row r="34" spans="2:44" ht="15.75" customHeight="1" thickBot="1" x14ac:dyDescent="0.3">
      <c r="B34" s="187" t="s">
        <v>232</v>
      </c>
      <c r="C34" s="188"/>
      <c r="D34" s="189" t="str">
        <f>D19</f>
        <v>SALUD</v>
      </c>
      <c r="E34" s="457" t="s">
        <v>9</v>
      </c>
      <c r="F34" s="457"/>
      <c r="G34" s="458" t="str">
        <f>D15</f>
        <v>EDUCACION</v>
      </c>
      <c r="H34" s="459"/>
      <c r="I34" s="459"/>
      <c r="J34" s="459"/>
      <c r="K34" s="459"/>
      <c r="L34" s="459"/>
      <c r="M34" s="459"/>
      <c r="N34" s="459"/>
      <c r="O34" s="459"/>
      <c r="P34" s="459"/>
      <c r="Q34" s="460"/>
      <c r="R34" s="190"/>
      <c r="S34" s="431" t="s">
        <v>213</v>
      </c>
      <c r="T34" s="432"/>
      <c r="U34" s="432"/>
      <c r="V34" s="433"/>
      <c r="W34" s="191"/>
      <c r="X34" s="451">
        <v>45189</v>
      </c>
      <c r="Y34" s="452"/>
      <c r="Z34" s="452"/>
      <c r="AA34" s="453"/>
      <c r="AB34" s="461"/>
      <c r="AC34" s="462"/>
      <c r="AD34" s="465"/>
      <c r="AE34" s="463"/>
      <c r="AF34" s="464"/>
      <c r="AK34" s="167"/>
      <c r="AL34" s="167"/>
      <c r="AM34" s="167"/>
      <c r="AN34" s="167"/>
      <c r="AO34" s="167"/>
      <c r="AP34" s="167"/>
      <c r="AQ34" s="167"/>
      <c r="AR34" s="167"/>
    </row>
    <row r="35" spans="2:44" ht="29.25" customHeight="1" thickBot="1" x14ac:dyDescent="0.3">
      <c r="B35" s="472" t="s">
        <v>214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4"/>
      <c r="AK35" s="167"/>
      <c r="AL35" s="167"/>
      <c r="AM35" s="167"/>
      <c r="AN35" s="167"/>
      <c r="AO35" s="167"/>
      <c r="AP35" s="167"/>
      <c r="AQ35" s="167"/>
      <c r="AR35" s="167"/>
    </row>
    <row r="36" spans="2:44" ht="15.75" thickBot="1" x14ac:dyDescent="0.3">
      <c r="AK36" s="167"/>
      <c r="AL36" s="167"/>
      <c r="AM36" s="167"/>
      <c r="AN36" s="167"/>
      <c r="AO36" s="167"/>
      <c r="AP36" s="167"/>
      <c r="AQ36" s="167"/>
      <c r="AR36" s="167"/>
    </row>
    <row r="37" spans="2:44" ht="15.75" customHeight="1" thickBot="1" x14ac:dyDescent="0.3">
      <c r="B37" s="367" t="s">
        <v>11</v>
      </c>
      <c r="C37" s="161"/>
      <c r="D37" s="370" t="s">
        <v>0</v>
      </c>
      <c r="E37" s="475"/>
      <c r="F37" s="466">
        <v>1</v>
      </c>
      <c r="G37" s="467"/>
      <c r="H37" s="466">
        <v>2</v>
      </c>
      <c r="I37" s="467"/>
      <c r="J37" s="466">
        <v>3</v>
      </c>
      <c r="K37" s="467"/>
      <c r="L37" s="466">
        <v>4</v>
      </c>
      <c r="M37" s="467"/>
      <c r="N37" s="466"/>
      <c r="O37" s="467"/>
      <c r="P37" s="47"/>
      <c r="Q37" s="47"/>
      <c r="R37" s="47"/>
      <c r="S37" s="47"/>
      <c r="T37" s="162" t="s">
        <v>13</v>
      </c>
      <c r="U37" s="163" t="s">
        <v>14</v>
      </c>
      <c r="V37" s="163" t="s">
        <v>15</v>
      </c>
      <c r="W37" s="163" t="s">
        <v>117</v>
      </c>
      <c r="X37" s="164" t="s">
        <v>108</v>
      </c>
      <c r="Y37" s="163" t="s">
        <v>111</v>
      </c>
      <c r="Z37" s="163" t="s">
        <v>112</v>
      </c>
      <c r="AA37" s="163" t="s">
        <v>107</v>
      </c>
      <c r="AB37" s="165" t="s">
        <v>1</v>
      </c>
      <c r="AC37" s="166" t="s">
        <v>17</v>
      </c>
      <c r="AK37" s="167"/>
      <c r="AL37" s="167"/>
      <c r="AM37" s="167"/>
      <c r="AN37" s="167"/>
      <c r="AO37" s="167"/>
      <c r="AP37" s="167"/>
      <c r="AQ37" s="167"/>
      <c r="AR37" s="167"/>
    </row>
    <row r="38" spans="2:44" x14ac:dyDescent="0.25">
      <c r="B38" s="368"/>
      <c r="C38" s="356">
        <v>1</v>
      </c>
      <c r="D38" s="358" t="str">
        <f>'[1]SORTEO OCTAVOS '!I7</f>
        <v>INDEPORTES</v>
      </c>
      <c r="E38" s="359"/>
      <c r="F38" s="361"/>
      <c r="G38" s="362"/>
      <c r="H38" s="468">
        <v>1</v>
      </c>
      <c r="I38" s="246">
        <v>0</v>
      </c>
      <c r="J38" s="470"/>
      <c r="K38" s="168"/>
      <c r="L38" s="481">
        <v>3</v>
      </c>
      <c r="M38" s="240">
        <v>3</v>
      </c>
      <c r="N38" s="470"/>
      <c r="O38" s="169"/>
      <c r="P38" s="170"/>
      <c r="Q38" s="170"/>
      <c r="R38" s="170"/>
      <c r="S38" s="170"/>
      <c r="T38" s="384">
        <v>2</v>
      </c>
      <c r="U38" s="278">
        <v>1</v>
      </c>
      <c r="V38" s="278">
        <v>0</v>
      </c>
      <c r="W38" s="278">
        <v>1</v>
      </c>
      <c r="X38" s="268">
        <v>0</v>
      </c>
      <c r="Y38" s="280">
        <f>I38+K38+M38+O38</f>
        <v>3</v>
      </c>
      <c r="Z38" s="280">
        <f>I39+K39+M39+O39</f>
        <v>1</v>
      </c>
      <c r="AA38" s="280">
        <f>+Y38-Z38</f>
        <v>2</v>
      </c>
      <c r="AB38" s="305">
        <f>H38+J38+L38+N38</f>
        <v>4</v>
      </c>
      <c r="AC38" s="374"/>
      <c r="AK38" s="167"/>
      <c r="AL38" s="167"/>
      <c r="AM38" s="167"/>
      <c r="AN38" s="167"/>
      <c r="AO38" s="167"/>
      <c r="AP38" s="167"/>
      <c r="AQ38" s="167"/>
      <c r="AR38" s="167"/>
    </row>
    <row r="39" spans="2:44" ht="15" customHeight="1" thickBot="1" x14ac:dyDescent="0.3">
      <c r="B39" s="368"/>
      <c r="C39" s="357"/>
      <c r="D39" s="295"/>
      <c r="E39" s="360"/>
      <c r="F39" s="363"/>
      <c r="G39" s="364"/>
      <c r="H39" s="469"/>
      <c r="I39" s="242">
        <v>0</v>
      </c>
      <c r="J39" s="471"/>
      <c r="K39" s="17"/>
      <c r="L39" s="482"/>
      <c r="M39" s="146">
        <v>1</v>
      </c>
      <c r="N39" s="471"/>
      <c r="O39" s="171"/>
      <c r="P39" s="170"/>
      <c r="Q39" s="170"/>
      <c r="R39" s="170"/>
      <c r="S39" s="170"/>
      <c r="T39" s="384"/>
      <c r="U39" s="279"/>
      <c r="V39" s="279"/>
      <c r="W39" s="279"/>
      <c r="X39" s="268"/>
      <c r="Y39" s="268"/>
      <c r="Z39" s="268"/>
      <c r="AA39" s="268"/>
      <c r="AB39" s="305"/>
      <c r="AC39" s="374"/>
      <c r="AK39" s="167"/>
      <c r="AL39" s="167"/>
      <c r="AM39" s="167"/>
      <c r="AN39" s="167"/>
      <c r="AO39" s="167"/>
      <c r="AP39" s="167"/>
      <c r="AQ39" s="167"/>
      <c r="AR39" s="167"/>
    </row>
    <row r="40" spans="2:44" ht="15" customHeight="1" x14ac:dyDescent="0.25">
      <c r="B40" s="368"/>
      <c r="C40" s="375">
        <v>2</v>
      </c>
      <c r="D40" s="293" t="str">
        <f>'[1]SORTEO OCTAVOS '!I8</f>
        <v>ICCU</v>
      </c>
      <c r="E40" s="376"/>
      <c r="F40" s="387">
        <v>1</v>
      </c>
      <c r="G40" s="243">
        <v>0</v>
      </c>
      <c r="H40" s="391"/>
      <c r="I40" s="392"/>
      <c r="J40" s="479">
        <v>3</v>
      </c>
      <c r="K40" s="241">
        <v>2</v>
      </c>
      <c r="L40" s="152"/>
      <c r="M40" s="17"/>
      <c r="N40" s="299"/>
      <c r="O40" s="171"/>
      <c r="P40" s="170"/>
      <c r="Q40" s="170"/>
      <c r="R40" s="170"/>
      <c r="S40" s="170"/>
      <c r="T40" s="384">
        <v>2</v>
      </c>
      <c r="U40" s="278">
        <v>1</v>
      </c>
      <c r="V40" s="278">
        <v>0</v>
      </c>
      <c r="W40" s="278">
        <v>1</v>
      </c>
      <c r="X40" s="268">
        <v>0</v>
      </c>
      <c r="Y40" s="280">
        <f>G40+K40+M40+O40</f>
        <v>2</v>
      </c>
      <c r="Z40" s="280">
        <f>G41+K41+M41+O41</f>
        <v>1</v>
      </c>
      <c r="AA40" s="280">
        <f>+Y40-Z40</f>
        <v>1</v>
      </c>
      <c r="AB40" s="269">
        <f>F40+J40+L40+N40</f>
        <v>4</v>
      </c>
      <c r="AC40" s="374"/>
      <c r="AK40" s="167"/>
      <c r="AL40" s="167"/>
      <c r="AM40" s="167"/>
      <c r="AN40" s="167"/>
      <c r="AO40" s="167"/>
      <c r="AP40" s="167"/>
      <c r="AQ40" s="167"/>
      <c r="AR40" s="167"/>
    </row>
    <row r="41" spans="2:44" ht="15.75" thickBot="1" x14ac:dyDescent="0.3">
      <c r="B41" s="368"/>
      <c r="C41" s="357"/>
      <c r="D41" s="295"/>
      <c r="E41" s="360"/>
      <c r="F41" s="388"/>
      <c r="G41" s="245">
        <v>0</v>
      </c>
      <c r="H41" s="393"/>
      <c r="I41" s="394"/>
      <c r="J41" s="480"/>
      <c r="K41" s="242">
        <v>1</v>
      </c>
      <c r="L41" s="153"/>
      <c r="M41" s="17"/>
      <c r="N41" s="300"/>
      <c r="O41" s="171"/>
      <c r="P41" s="170"/>
      <c r="Q41" s="170"/>
      <c r="R41" s="170"/>
      <c r="S41" s="170"/>
      <c r="T41" s="384"/>
      <c r="U41" s="279"/>
      <c r="V41" s="279"/>
      <c r="W41" s="279"/>
      <c r="X41" s="268"/>
      <c r="Y41" s="268"/>
      <c r="Z41" s="268"/>
      <c r="AA41" s="268"/>
      <c r="AB41" s="270"/>
      <c r="AC41" s="374"/>
      <c r="AK41" s="167"/>
      <c r="AL41" s="167"/>
      <c r="AM41" s="167"/>
      <c r="AN41" s="167"/>
      <c r="AO41" s="167"/>
      <c r="AP41" s="167"/>
      <c r="AQ41" s="167"/>
      <c r="AR41" s="167"/>
    </row>
    <row r="42" spans="2:44" ht="15" customHeight="1" x14ac:dyDescent="0.25">
      <c r="B42" s="368"/>
      <c r="C42" s="375">
        <v>3</v>
      </c>
      <c r="D42" s="293" t="str">
        <f>'[1]SORTEO OCTAVOS '!I9</f>
        <v xml:space="preserve">AGENCIA DE EMPLEO </v>
      </c>
      <c r="E42" s="376"/>
      <c r="F42" s="377"/>
      <c r="G42" s="17"/>
      <c r="H42" s="476">
        <v>0</v>
      </c>
      <c r="I42" s="243">
        <v>1</v>
      </c>
      <c r="J42" s="378"/>
      <c r="K42" s="477"/>
      <c r="L42" s="479">
        <v>3</v>
      </c>
      <c r="M42" s="241">
        <v>2</v>
      </c>
      <c r="N42" s="299"/>
      <c r="O42" s="171"/>
      <c r="P42" s="170"/>
      <c r="Q42" s="170"/>
      <c r="R42" s="170"/>
      <c r="S42" s="170"/>
      <c r="T42" s="384">
        <v>2</v>
      </c>
      <c r="U42" s="278">
        <v>1</v>
      </c>
      <c r="V42" s="278">
        <v>1</v>
      </c>
      <c r="W42" s="278">
        <v>0</v>
      </c>
      <c r="X42" s="268">
        <v>0</v>
      </c>
      <c r="Y42" s="280">
        <f>G42+I42+M42+O42</f>
        <v>3</v>
      </c>
      <c r="Z42" s="280">
        <f>G43+I43+M43+O43</f>
        <v>2</v>
      </c>
      <c r="AA42" s="268">
        <f>+Y42-Z42</f>
        <v>1</v>
      </c>
      <c r="AB42" s="269">
        <f>F42+H42+L42+N42</f>
        <v>3</v>
      </c>
      <c r="AC42" s="374"/>
      <c r="AK42" s="167"/>
      <c r="AL42" s="167"/>
      <c r="AM42" s="167"/>
      <c r="AN42" s="167"/>
      <c r="AO42" s="167"/>
      <c r="AP42" s="167"/>
      <c r="AQ42" s="167"/>
      <c r="AR42" s="167"/>
    </row>
    <row r="43" spans="2:44" ht="15" customHeight="1" thickBot="1" x14ac:dyDescent="0.3">
      <c r="B43" s="368"/>
      <c r="C43" s="357"/>
      <c r="D43" s="295"/>
      <c r="E43" s="360"/>
      <c r="F43" s="377"/>
      <c r="G43" s="17"/>
      <c r="H43" s="385"/>
      <c r="I43" s="245">
        <v>2</v>
      </c>
      <c r="J43" s="380"/>
      <c r="K43" s="478"/>
      <c r="L43" s="480"/>
      <c r="M43" s="242">
        <v>0</v>
      </c>
      <c r="N43" s="300"/>
      <c r="O43" s="171"/>
      <c r="P43" s="170"/>
      <c r="Q43" s="170"/>
      <c r="R43" s="170"/>
      <c r="S43" s="170"/>
      <c r="T43" s="384"/>
      <c r="U43" s="279"/>
      <c r="V43" s="279"/>
      <c r="W43" s="279"/>
      <c r="X43" s="268"/>
      <c r="Y43" s="268"/>
      <c r="Z43" s="268"/>
      <c r="AA43" s="268"/>
      <c r="AB43" s="270"/>
      <c r="AC43" s="374"/>
    </row>
    <row r="44" spans="2:44" x14ac:dyDescent="0.25">
      <c r="B44" s="368"/>
      <c r="C44" s="375">
        <v>4</v>
      </c>
      <c r="D44" s="293" t="str">
        <f>'[1]SORTEO OCTAVOS '!I10</f>
        <v xml:space="preserve">AGENCIA CATASTRAL </v>
      </c>
      <c r="E44" s="376"/>
      <c r="F44" s="423">
        <v>0</v>
      </c>
      <c r="G44" s="146">
        <v>1</v>
      </c>
      <c r="H44" s="299"/>
      <c r="I44" s="17"/>
      <c r="J44" s="476">
        <v>0</v>
      </c>
      <c r="K44" s="243">
        <v>0</v>
      </c>
      <c r="L44" s="391"/>
      <c r="M44" s="392"/>
      <c r="N44" s="299"/>
      <c r="O44" s="171"/>
      <c r="P44" s="170"/>
      <c r="Q44" s="170"/>
      <c r="R44" s="170"/>
      <c r="S44" s="170"/>
      <c r="T44" s="384">
        <v>2</v>
      </c>
      <c r="U44" s="278">
        <v>0</v>
      </c>
      <c r="V44" s="278">
        <v>2</v>
      </c>
      <c r="W44" s="278">
        <v>0</v>
      </c>
      <c r="X44" s="268">
        <v>0</v>
      </c>
      <c r="Y44" s="280">
        <f>G44+I44+K44+O44</f>
        <v>1</v>
      </c>
      <c r="Z44" s="280">
        <f>G45+I45+K45+O45</f>
        <v>5</v>
      </c>
      <c r="AA44" s="268">
        <f>+Y44-Z44</f>
        <v>-4</v>
      </c>
      <c r="AB44" s="269">
        <f>F44+H44+J44+N44</f>
        <v>0</v>
      </c>
      <c r="AC44" s="374"/>
    </row>
    <row r="45" spans="2:44" ht="15" customHeight="1" thickBot="1" x14ac:dyDescent="0.3">
      <c r="B45" s="369"/>
      <c r="C45" s="420"/>
      <c r="D45" s="421"/>
      <c r="E45" s="422"/>
      <c r="F45" s="424"/>
      <c r="G45" s="234">
        <v>3</v>
      </c>
      <c r="H45" s="483"/>
      <c r="I45" s="172"/>
      <c r="J45" s="480"/>
      <c r="K45" s="244">
        <v>2</v>
      </c>
      <c r="L45" s="393"/>
      <c r="M45" s="394"/>
      <c r="N45" s="483"/>
      <c r="O45" s="173"/>
      <c r="P45" s="170"/>
      <c r="Q45" s="170"/>
      <c r="R45" s="170"/>
      <c r="S45" s="170"/>
      <c r="T45" s="418"/>
      <c r="U45" s="419"/>
      <c r="V45" s="419"/>
      <c r="W45" s="419"/>
      <c r="X45" s="410"/>
      <c r="Y45" s="410"/>
      <c r="Z45" s="410"/>
      <c r="AA45" s="410"/>
      <c r="AB45" s="411"/>
      <c r="AC45" s="412"/>
    </row>
    <row r="46" spans="2:44" ht="15" customHeight="1" thickBot="1" x14ac:dyDescent="0.3"/>
    <row r="47" spans="2:44" ht="15.75" thickBot="1" x14ac:dyDescent="0.3">
      <c r="B47" s="413" t="s">
        <v>211</v>
      </c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5"/>
    </row>
    <row r="48" spans="2:44" ht="15.75" customHeight="1" thickBot="1" x14ac:dyDescent="0.3">
      <c r="B48" s="484"/>
      <c r="C48" s="485"/>
      <c r="D48" s="485"/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5"/>
      <c r="Q48" s="485"/>
      <c r="R48" s="485"/>
      <c r="S48" s="485"/>
      <c r="T48" s="485"/>
      <c r="U48" s="485"/>
      <c r="V48" s="485"/>
      <c r="W48" s="485"/>
      <c r="X48" s="485"/>
      <c r="Y48" s="485"/>
      <c r="Z48" s="485"/>
      <c r="AA48" s="486"/>
      <c r="AB48" s="487" t="s">
        <v>2</v>
      </c>
      <c r="AC48" s="399"/>
      <c r="AD48" s="399"/>
      <c r="AE48" s="399"/>
      <c r="AF48" s="400"/>
    </row>
    <row r="49" spans="2:32" s="177" customFormat="1" ht="15.75" thickBot="1" x14ac:dyDescent="0.3">
      <c r="B49" s="174" t="s">
        <v>3</v>
      </c>
      <c r="C49" s="175"/>
      <c r="D49" s="176" t="s">
        <v>4</v>
      </c>
      <c r="E49" s="401" t="s">
        <v>9</v>
      </c>
      <c r="F49" s="401"/>
      <c r="G49" s="402" t="s">
        <v>5</v>
      </c>
      <c r="H49" s="401"/>
      <c r="I49" s="401"/>
      <c r="J49" s="401"/>
      <c r="K49" s="401"/>
      <c r="L49" s="401"/>
      <c r="M49" s="401"/>
      <c r="N49" s="401"/>
      <c r="O49" s="401"/>
      <c r="P49" s="401"/>
      <c r="Q49" s="403"/>
      <c r="R49" s="175"/>
      <c r="S49" s="404" t="s">
        <v>35</v>
      </c>
      <c r="T49" s="405"/>
      <c r="U49" s="405"/>
      <c r="V49" s="406"/>
      <c r="W49" s="175"/>
      <c r="X49" s="402" t="s">
        <v>6</v>
      </c>
      <c r="Y49" s="401"/>
      <c r="Z49" s="401"/>
      <c r="AA49" s="403"/>
      <c r="AB49" s="409" t="s">
        <v>4</v>
      </c>
      <c r="AC49" s="408"/>
      <c r="AD49" s="176" t="s">
        <v>9</v>
      </c>
      <c r="AE49" s="409" t="s">
        <v>5</v>
      </c>
      <c r="AF49" s="408"/>
    </row>
    <row r="50" spans="2:32" ht="15" customHeight="1" x14ac:dyDescent="0.25">
      <c r="B50" s="179" t="s">
        <v>135</v>
      </c>
      <c r="C50" s="180"/>
      <c r="D50" s="181" t="str">
        <f>D38</f>
        <v>INDEPORTES</v>
      </c>
      <c r="E50" s="438" t="s">
        <v>9</v>
      </c>
      <c r="F50" s="439"/>
      <c r="G50" s="440" t="str">
        <f>D44</f>
        <v xml:space="preserve">AGENCIA CATASTRAL </v>
      </c>
      <c r="H50" s="441"/>
      <c r="I50" s="441"/>
      <c r="J50" s="441"/>
      <c r="K50" s="441"/>
      <c r="L50" s="441"/>
      <c r="M50" s="441"/>
      <c r="N50" s="441"/>
      <c r="O50" s="441"/>
      <c r="P50" s="441"/>
      <c r="Q50" s="442"/>
      <c r="R50" s="182"/>
      <c r="S50" s="443" t="s">
        <v>213</v>
      </c>
      <c r="T50" s="444"/>
      <c r="U50" s="444"/>
      <c r="V50" s="445"/>
      <c r="W50" s="64"/>
      <c r="X50" s="446">
        <v>45183</v>
      </c>
      <c r="Y50" s="447"/>
      <c r="Z50" s="447"/>
      <c r="AA50" s="448"/>
      <c r="AB50" s="491">
        <v>3</v>
      </c>
      <c r="AC50" s="492"/>
      <c r="AD50" s="493" t="s">
        <v>9</v>
      </c>
      <c r="AE50" s="488">
        <v>1</v>
      </c>
      <c r="AF50" s="489"/>
    </row>
    <row r="51" spans="2:32" ht="15.75" customHeight="1" thickBot="1" x14ac:dyDescent="0.3">
      <c r="B51" s="183" t="s">
        <v>136</v>
      </c>
      <c r="C51" s="184"/>
      <c r="D51" s="185" t="str">
        <f>D40</f>
        <v>ICCU</v>
      </c>
      <c r="E51" s="428" t="s">
        <v>9</v>
      </c>
      <c r="F51" s="428"/>
      <c r="G51" s="429" t="str">
        <f>D42</f>
        <v xml:space="preserve">AGENCIA DE EMPLEO </v>
      </c>
      <c r="H51" s="253"/>
      <c r="I51" s="253"/>
      <c r="J51" s="253"/>
      <c r="K51" s="253"/>
      <c r="L51" s="253"/>
      <c r="M51" s="253"/>
      <c r="N51" s="253"/>
      <c r="O51" s="253"/>
      <c r="P51" s="253"/>
      <c r="Q51" s="430"/>
      <c r="R51" s="91"/>
      <c r="S51" s="431" t="s">
        <v>213</v>
      </c>
      <c r="T51" s="432"/>
      <c r="U51" s="432"/>
      <c r="V51" s="433"/>
      <c r="W51" s="89"/>
      <c r="X51" s="434">
        <v>45184</v>
      </c>
      <c r="Y51" s="435"/>
      <c r="Z51" s="435"/>
      <c r="AA51" s="436"/>
      <c r="AB51" s="490">
        <v>2</v>
      </c>
      <c r="AC51" s="462"/>
      <c r="AD51" s="494"/>
      <c r="AE51" s="463">
        <v>1</v>
      </c>
      <c r="AF51" s="464"/>
    </row>
    <row r="52" spans="2:32" s="177" customFormat="1" ht="15.75" thickBot="1" x14ac:dyDescent="0.3">
      <c r="B52" s="174" t="s">
        <v>3</v>
      </c>
      <c r="C52" s="175"/>
      <c r="D52" s="176" t="s">
        <v>4</v>
      </c>
      <c r="E52" s="401"/>
      <c r="F52" s="401"/>
      <c r="G52" s="402" t="s">
        <v>5</v>
      </c>
      <c r="H52" s="401"/>
      <c r="I52" s="401"/>
      <c r="J52" s="401"/>
      <c r="K52" s="401"/>
      <c r="L52" s="401"/>
      <c r="M52" s="401"/>
      <c r="N52" s="401"/>
      <c r="O52" s="401"/>
      <c r="P52" s="401"/>
      <c r="Q52" s="403"/>
      <c r="R52" s="175"/>
      <c r="S52" s="404" t="s">
        <v>35</v>
      </c>
      <c r="T52" s="405"/>
      <c r="U52" s="405"/>
      <c r="V52" s="406"/>
      <c r="W52" s="175"/>
      <c r="X52" s="402" t="s">
        <v>6</v>
      </c>
      <c r="Y52" s="401"/>
      <c r="Z52" s="401"/>
      <c r="AA52" s="403"/>
      <c r="AB52" s="409" t="s">
        <v>4</v>
      </c>
      <c r="AC52" s="408"/>
      <c r="AD52" s="176" t="s">
        <v>9</v>
      </c>
      <c r="AE52" s="409" t="s">
        <v>5</v>
      </c>
      <c r="AF52" s="408"/>
    </row>
    <row r="53" spans="2:32" ht="15" customHeight="1" x14ac:dyDescent="0.25">
      <c r="B53" s="183" t="s">
        <v>135</v>
      </c>
      <c r="C53" s="186"/>
      <c r="D53" s="185" t="str">
        <f>D44</f>
        <v xml:space="preserve">AGENCIA CATASTRAL </v>
      </c>
      <c r="E53" s="438" t="s">
        <v>9</v>
      </c>
      <c r="F53" s="439"/>
      <c r="G53" s="429" t="str">
        <f>D42</f>
        <v xml:space="preserve">AGENCIA DE EMPLEO </v>
      </c>
      <c r="H53" s="253"/>
      <c r="I53" s="253"/>
      <c r="J53" s="253"/>
      <c r="K53" s="253"/>
      <c r="L53" s="253"/>
      <c r="M53" s="253"/>
      <c r="N53" s="253"/>
      <c r="O53" s="253"/>
      <c r="P53" s="253"/>
      <c r="Q53" s="430"/>
      <c r="R53" s="91"/>
      <c r="S53" s="443" t="s">
        <v>213</v>
      </c>
      <c r="T53" s="444"/>
      <c r="U53" s="444"/>
      <c r="V53" s="445"/>
      <c r="W53" s="48"/>
      <c r="X53" s="454">
        <v>45188</v>
      </c>
      <c r="Y53" s="455"/>
      <c r="Z53" s="455"/>
      <c r="AA53" s="456"/>
      <c r="AB53" s="491">
        <v>0</v>
      </c>
      <c r="AC53" s="492"/>
      <c r="AD53" s="493" t="s">
        <v>9</v>
      </c>
      <c r="AE53" s="488">
        <v>2</v>
      </c>
      <c r="AF53" s="489"/>
    </row>
    <row r="54" spans="2:32" ht="15.75" customHeight="1" thickBot="1" x14ac:dyDescent="0.3">
      <c r="B54" s="183" t="s">
        <v>136</v>
      </c>
      <c r="C54" s="186"/>
      <c r="D54" s="185" t="str">
        <f>D38</f>
        <v>INDEPORTES</v>
      </c>
      <c r="E54" s="428" t="s">
        <v>9</v>
      </c>
      <c r="F54" s="428"/>
      <c r="G54" s="429" t="str">
        <f>D40</f>
        <v>ICCU</v>
      </c>
      <c r="H54" s="253"/>
      <c r="I54" s="253"/>
      <c r="J54" s="253"/>
      <c r="K54" s="253"/>
      <c r="L54" s="253"/>
      <c r="M54" s="253"/>
      <c r="N54" s="253"/>
      <c r="O54" s="253"/>
      <c r="P54" s="253"/>
      <c r="Q54" s="430"/>
      <c r="R54" s="91"/>
      <c r="S54" s="431" t="s">
        <v>213</v>
      </c>
      <c r="T54" s="432"/>
      <c r="U54" s="432"/>
      <c r="V54" s="433"/>
      <c r="W54" s="48"/>
      <c r="X54" s="451">
        <v>45188</v>
      </c>
      <c r="Y54" s="452"/>
      <c r="Z54" s="452"/>
      <c r="AA54" s="453"/>
      <c r="AB54" s="490">
        <v>0</v>
      </c>
      <c r="AC54" s="462"/>
      <c r="AD54" s="494"/>
      <c r="AE54" s="463">
        <v>0</v>
      </c>
      <c r="AF54" s="464"/>
    </row>
    <row r="55" spans="2:32" s="177" customFormat="1" ht="15.75" thickBot="1" x14ac:dyDescent="0.3">
      <c r="B55" s="174" t="s">
        <v>3</v>
      </c>
      <c r="C55" s="175"/>
      <c r="D55" s="176" t="s">
        <v>4</v>
      </c>
      <c r="E55" s="401"/>
      <c r="F55" s="401"/>
      <c r="G55" s="402" t="s">
        <v>5</v>
      </c>
      <c r="H55" s="401"/>
      <c r="I55" s="401"/>
      <c r="J55" s="401"/>
      <c r="K55" s="401"/>
      <c r="L55" s="401"/>
      <c r="M55" s="401"/>
      <c r="N55" s="401"/>
      <c r="O55" s="401"/>
      <c r="P55" s="401"/>
      <c r="Q55" s="403"/>
      <c r="R55" s="175"/>
      <c r="S55" s="404" t="s">
        <v>35</v>
      </c>
      <c r="T55" s="405"/>
      <c r="U55" s="405"/>
      <c r="V55" s="406"/>
      <c r="W55" s="175"/>
      <c r="X55" s="402" t="s">
        <v>6</v>
      </c>
      <c r="Y55" s="401"/>
      <c r="Z55" s="401"/>
      <c r="AA55" s="403"/>
      <c r="AB55" s="409" t="s">
        <v>4</v>
      </c>
      <c r="AC55" s="408"/>
      <c r="AD55" s="176" t="s">
        <v>9</v>
      </c>
      <c r="AE55" s="409" t="s">
        <v>5</v>
      </c>
      <c r="AF55" s="408"/>
    </row>
    <row r="56" spans="2:32" ht="15" customHeight="1" x14ac:dyDescent="0.25">
      <c r="B56" s="602" t="s">
        <v>135</v>
      </c>
      <c r="C56" s="603"/>
      <c r="D56" s="604" t="str">
        <f>D40</f>
        <v>ICCU</v>
      </c>
      <c r="E56" s="605" t="s">
        <v>9</v>
      </c>
      <c r="F56" s="606"/>
      <c r="G56" s="607" t="str">
        <f>D44</f>
        <v xml:space="preserve">AGENCIA CATASTRAL </v>
      </c>
      <c r="H56" s="608"/>
      <c r="I56" s="608"/>
      <c r="J56" s="608"/>
      <c r="K56" s="608"/>
      <c r="L56" s="608"/>
      <c r="M56" s="608"/>
      <c r="N56" s="608"/>
      <c r="O56" s="608"/>
      <c r="P56" s="608"/>
      <c r="Q56" s="609"/>
      <c r="R56" s="610"/>
      <c r="S56" s="611" t="s">
        <v>213</v>
      </c>
      <c r="T56" s="612"/>
      <c r="U56" s="612"/>
      <c r="V56" s="613"/>
      <c r="W56" s="614"/>
      <c r="X56" s="615">
        <v>45194</v>
      </c>
      <c r="Y56" s="616"/>
      <c r="Z56" s="616"/>
      <c r="AA56" s="617"/>
      <c r="AB56" s="618"/>
      <c r="AC56" s="619"/>
      <c r="AD56" s="620" t="s">
        <v>9</v>
      </c>
      <c r="AE56" s="621"/>
      <c r="AF56" s="622"/>
    </row>
    <row r="57" spans="2:32" ht="15.75" customHeight="1" thickBot="1" x14ac:dyDescent="0.3">
      <c r="B57" s="623" t="s">
        <v>136</v>
      </c>
      <c r="C57" s="624"/>
      <c r="D57" s="625" t="str">
        <f>D42</f>
        <v xml:space="preserve">AGENCIA DE EMPLEO </v>
      </c>
      <c r="E57" s="626" t="s">
        <v>9</v>
      </c>
      <c r="F57" s="626"/>
      <c r="G57" s="627" t="str">
        <f>D38</f>
        <v>INDEPORTES</v>
      </c>
      <c r="H57" s="628"/>
      <c r="I57" s="628"/>
      <c r="J57" s="628"/>
      <c r="K57" s="628"/>
      <c r="L57" s="628"/>
      <c r="M57" s="628"/>
      <c r="N57" s="628"/>
      <c r="O57" s="628"/>
      <c r="P57" s="628"/>
      <c r="Q57" s="629"/>
      <c r="R57" s="630"/>
      <c r="S57" s="631" t="s">
        <v>213</v>
      </c>
      <c r="T57" s="632"/>
      <c r="U57" s="632"/>
      <c r="V57" s="633"/>
      <c r="W57" s="634"/>
      <c r="X57" s="635">
        <v>45194</v>
      </c>
      <c r="Y57" s="636"/>
      <c r="Z57" s="636"/>
      <c r="AA57" s="637"/>
      <c r="AB57" s="638"/>
      <c r="AC57" s="639"/>
      <c r="AD57" s="640"/>
      <c r="AE57" s="641"/>
      <c r="AF57" s="642"/>
    </row>
    <row r="58" spans="2:32" ht="36.75" customHeight="1" thickBot="1" x14ac:dyDescent="0.3">
      <c r="B58" s="472" t="s">
        <v>214</v>
      </c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4"/>
    </row>
    <row r="60" spans="2:3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2:32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32" s="177" customForma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32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32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s="177" customForma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sheetProtection algorithmName="SHA-512" hashValue="Sus4yACUQEzNi+lVIa4tWdTbZ07jGdzr3HCgmllF4uW4aZSs0z+L5xSzPIWG0G0MWHgbb5T0CVyAI36gzYXLUQ==" saltValue="JJIGZTVMUaksB20cHJePSg==" spinCount="100000" sheet="1" objects="1" scenarios="1"/>
  <mergeCells count="276">
    <mergeCell ref="B58:M58"/>
    <mergeCell ref="AE56:AF56"/>
    <mergeCell ref="E57:F57"/>
    <mergeCell ref="G57:Q57"/>
    <mergeCell ref="S57:V57"/>
    <mergeCell ref="X57:AA57"/>
    <mergeCell ref="AB57:AC57"/>
    <mergeCell ref="AE57:AF57"/>
    <mergeCell ref="E56:F56"/>
    <mergeCell ref="G56:Q56"/>
    <mergeCell ref="S56:V56"/>
    <mergeCell ref="X56:AA56"/>
    <mergeCell ref="AB56:AC56"/>
    <mergeCell ref="AD56:AD57"/>
    <mergeCell ref="E55:F55"/>
    <mergeCell ref="G55:Q55"/>
    <mergeCell ref="S55:V55"/>
    <mergeCell ref="X55:AA55"/>
    <mergeCell ref="AB55:AC55"/>
    <mergeCell ref="AE55:AF55"/>
    <mergeCell ref="AE53:AF53"/>
    <mergeCell ref="E54:F54"/>
    <mergeCell ref="G54:Q54"/>
    <mergeCell ref="S54:V54"/>
    <mergeCell ref="X54:AA54"/>
    <mergeCell ref="AB54:AC54"/>
    <mergeCell ref="AE54:AF54"/>
    <mergeCell ref="E53:F53"/>
    <mergeCell ref="G53:Q53"/>
    <mergeCell ref="S53:V53"/>
    <mergeCell ref="X53:AA53"/>
    <mergeCell ref="AB53:AC53"/>
    <mergeCell ref="AD53:AD54"/>
    <mergeCell ref="E52:F52"/>
    <mergeCell ref="G52:Q52"/>
    <mergeCell ref="S52:V52"/>
    <mergeCell ref="X52:AA52"/>
    <mergeCell ref="AB52:AC52"/>
    <mergeCell ref="AE52:AF52"/>
    <mergeCell ref="AE50:AF50"/>
    <mergeCell ref="E51:F51"/>
    <mergeCell ref="G51:Q51"/>
    <mergeCell ref="S51:V51"/>
    <mergeCell ref="X51:AA51"/>
    <mergeCell ref="AB51:AC51"/>
    <mergeCell ref="AE51:AF51"/>
    <mergeCell ref="E50:F50"/>
    <mergeCell ref="G50:Q50"/>
    <mergeCell ref="S50:V50"/>
    <mergeCell ref="X50:AA50"/>
    <mergeCell ref="AB50:AC50"/>
    <mergeCell ref="AD50:AD51"/>
    <mergeCell ref="B48:AA48"/>
    <mergeCell ref="AB48:AF48"/>
    <mergeCell ref="E49:F49"/>
    <mergeCell ref="G49:Q49"/>
    <mergeCell ref="S49:V49"/>
    <mergeCell ref="X49:AA49"/>
    <mergeCell ref="AB49:AC49"/>
    <mergeCell ref="AE49:AF49"/>
    <mergeCell ref="Y44:Y45"/>
    <mergeCell ref="Z44:Z45"/>
    <mergeCell ref="AA44:AA45"/>
    <mergeCell ref="AB44:AB45"/>
    <mergeCell ref="AC44:AC45"/>
    <mergeCell ref="B47:AF47"/>
    <mergeCell ref="N44:N45"/>
    <mergeCell ref="T44:T45"/>
    <mergeCell ref="U44:U45"/>
    <mergeCell ref="V44:V45"/>
    <mergeCell ref="W44:W45"/>
    <mergeCell ref="X44:X45"/>
    <mergeCell ref="L44:M45"/>
    <mergeCell ref="Y40:Y41"/>
    <mergeCell ref="Y42:Y43"/>
    <mergeCell ref="Z42:Z43"/>
    <mergeCell ref="AA42:AA43"/>
    <mergeCell ref="AB42:AB43"/>
    <mergeCell ref="AC42:AC43"/>
    <mergeCell ref="C44:C45"/>
    <mergeCell ref="D44:E45"/>
    <mergeCell ref="F44:F45"/>
    <mergeCell ref="H44:H45"/>
    <mergeCell ref="J44:J45"/>
    <mergeCell ref="N42:N43"/>
    <mergeCell ref="T42:T43"/>
    <mergeCell ref="U42:U43"/>
    <mergeCell ref="V42:V43"/>
    <mergeCell ref="W42:W43"/>
    <mergeCell ref="X42:X43"/>
    <mergeCell ref="H40:I41"/>
    <mergeCell ref="Z38:Z39"/>
    <mergeCell ref="AA38:AA39"/>
    <mergeCell ref="AB38:AB39"/>
    <mergeCell ref="AC38:AC39"/>
    <mergeCell ref="C40:C41"/>
    <mergeCell ref="D40:E41"/>
    <mergeCell ref="F40:F41"/>
    <mergeCell ref="J40:J41"/>
    <mergeCell ref="N40:N41"/>
    <mergeCell ref="T38:T39"/>
    <mergeCell ref="U38:U39"/>
    <mergeCell ref="V38:V39"/>
    <mergeCell ref="W38:W39"/>
    <mergeCell ref="X38:X39"/>
    <mergeCell ref="Y38:Y39"/>
    <mergeCell ref="Z40:Z41"/>
    <mergeCell ref="AA40:AA41"/>
    <mergeCell ref="AB40:AB41"/>
    <mergeCell ref="AC40:AC41"/>
    <mergeCell ref="T40:T41"/>
    <mergeCell ref="U40:U41"/>
    <mergeCell ref="V40:V41"/>
    <mergeCell ref="W40:W41"/>
    <mergeCell ref="X40:X41"/>
    <mergeCell ref="N37:O37"/>
    <mergeCell ref="C38:C39"/>
    <mergeCell ref="D38:E39"/>
    <mergeCell ref="F38:G39"/>
    <mergeCell ref="H38:H39"/>
    <mergeCell ref="J38:J39"/>
    <mergeCell ref="N38:N39"/>
    <mergeCell ref="B35:M35"/>
    <mergeCell ref="B37:B45"/>
    <mergeCell ref="D37:E37"/>
    <mergeCell ref="F37:G37"/>
    <mergeCell ref="H37:I37"/>
    <mergeCell ref="J37:K37"/>
    <mergeCell ref="L37:M37"/>
    <mergeCell ref="C42:C43"/>
    <mergeCell ref="D42:E43"/>
    <mergeCell ref="F42:F43"/>
    <mergeCell ref="H42:H43"/>
    <mergeCell ref="J42:K43"/>
    <mergeCell ref="L42:L43"/>
    <mergeCell ref="L38:L39"/>
    <mergeCell ref="AE33:AF33"/>
    <mergeCell ref="E34:F34"/>
    <mergeCell ref="G34:Q34"/>
    <mergeCell ref="S34:V34"/>
    <mergeCell ref="X34:AA34"/>
    <mergeCell ref="AB34:AC34"/>
    <mergeCell ref="AE34:AF34"/>
    <mergeCell ref="E33:F33"/>
    <mergeCell ref="G33:Q33"/>
    <mergeCell ref="S33:V33"/>
    <mergeCell ref="X33:AA33"/>
    <mergeCell ref="AB33:AC33"/>
    <mergeCell ref="AD33:AD34"/>
    <mergeCell ref="E32:F32"/>
    <mergeCell ref="G32:Q32"/>
    <mergeCell ref="S32:V32"/>
    <mergeCell ref="X32:AA32"/>
    <mergeCell ref="AB32:AC32"/>
    <mergeCell ref="AE32:AF32"/>
    <mergeCell ref="AE30:AF30"/>
    <mergeCell ref="E31:F31"/>
    <mergeCell ref="G31:Q31"/>
    <mergeCell ref="S31:V31"/>
    <mergeCell ref="X31:AA31"/>
    <mergeCell ref="AB31:AC31"/>
    <mergeCell ref="AE31:AF31"/>
    <mergeCell ref="E30:F30"/>
    <mergeCell ref="G30:Q30"/>
    <mergeCell ref="S30:V30"/>
    <mergeCell ref="X30:AA30"/>
    <mergeCell ref="AB30:AC30"/>
    <mergeCell ref="AD30:AD31"/>
    <mergeCell ref="E29:F29"/>
    <mergeCell ref="G29:Q29"/>
    <mergeCell ref="S29:V29"/>
    <mergeCell ref="X29:AA29"/>
    <mergeCell ref="AB29:AC29"/>
    <mergeCell ref="AE29:AF29"/>
    <mergeCell ref="AE27:AF27"/>
    <mergeCell ref="E28:F28"/>
    <mergeCell ref="G28:Q28"/>
    <mergeCell ref="S28:V28"/>
    <mergeCell ref="X28:AA28"/>
    <mergeCell ref="AB28:AC28"/>
    <mergeCell ref="AE28:AF28"/>
    <mergeCell ref="E27:F27"/>
    <mergeCell ref="G27:Q27"/>
    <mergeCell ref="S27:V27"/>
    <mergeCell ref="X27:AA27"/>
    <mergeCell ref="AB27:AC27"/>
    <mergeCell ref="AD27:AD28"/>
    <mergeCell ref="B25:AA25"/>
    <mergeCell ref="AB25:AF25"/>
    <mergeCell ref="E26:F26"/>
    <mergeCell ref="G26:Q26"/>
    <mergeCell ref="S26:V26"/>
    <mergeCell ref="X26:AA26"/>
    <mergeCell ref="AB26:AC26"/>
    <mergeCell ref="AE26:AF26"/>
    <mergeCell ref="Y21:Y22"/>
    <mergeCell ref="Z21:Z22"/>
    <mergeCell ref="AA21:AA22"/>
    <mergeCell ref="AB21:AB22"/>
    <mergeCell ref="AC21:AC22"/>
    <mergeCell ref="B24:AF24"/>
    <mergeCell ref="N21:N22"/>
    <mergeCell ref="T21:T22"/>
    <mergeCell ref="U21:U22"/>
    <mergeCell ref="V21:V22"/>
    <mergeCell ref="W21:W22"/>
    <mergeCell ref="X21:X22"/>
    <mergeCell ref="C21:C22"/>
    <mergeCell ref="D21:E22"/>
    <mergeCell ref="F21:F22"/>
    <mergeCell ref="H21:H22"/>
    <mergeCell ref="J21:J22"/>
    <mergeCell ref="N19:N20"/>
    <mergeCell ref="T19:T20"/>
    <mergeCell ref="U19:U20"/>
    <mergeCell ref="V19:V20"/>
    <mergeCell ref="W15:W16"/>
    <mergeCell ref="X15:X16"/>
    <mergeCell ref="F17:F18"/>
    <mergeCell ref="J17:J18"/>
    <mergeCell ref="N17:N18"/>
    <mergeCell ref="T15:T16"/>
    <mergeCell ref="U15:U16"/>
    <mergeCell ref="V15:V16"/>
    <mergeCell ref="W19:W20"/>
    <mergeCell ref="X19:X20"/>
    <mergeCell ref="L15:L16"/>
    <mergeCell ref="L21:M22"/>
    <mergeCell ref="H17:I18"/>
    <mergeCell ref="Z17:Z18"/>
    <mergeCell ref="AA17:AA18"/>
    <mergeCell ref="AB17:AB18"/>
    <mergeCell ref="AC17:AC18"/>
    <mergeCell ref="C19:C20"/>
    <mergeCell ref="D19:E20"/>
    <mergeCell ref="F19:F20"/>
    <mergeCell ref="H19:H20"/>
    <mergeCell ref="J19:K20"/>
    <mergeCell ref="L19:L20"/>
    <mergeCell ref="T17:T18"/>
    <mergeCell ref="U17:U18"/>
    <mergeCell ref="V17:V18"/>
    <mergeCell ref="W17:W18"/>
    <mergeCell ref="X17:X18"/>
    <mergeCell ref="Y17:Y18"/>
    <mergeCell ref="Y19:Y20"/>
    <mergeCell ref="Z19:Z20"/>
    <mergeCell ref="AA19:AA20"/>
    <mergeCell ref="AB19:AB20"/>
    <mergeCell ref="AC19:AC20"/>
    <mergeCell ref="C17:C18"/>
    <mergeCell ref="D17:E18"/>
    <mergeCell ref="B2:AF8"/>
    <mergeCell ref="B9:T9"/>
    <mergeCell ref="U9:AF9"/>
    <mergeCell ref="B10:AF10"/>
    <mergeCell ref="B12:AF12"/>
    <mergeCell ref="AN12:AO12"/>
    <mergeCell ref="N14:O14"/>
    <mergeCell ref="C15:C16"/>
    <mergeCell ref="D15:E16"/>
    <mergeCell ref="F15:G16"/>
    <mergeCell ref="H15:H16"/>
    <mergeCell ref="J15:J16"/>
    <mergeCell ref="N15:N16"/>
    <mergeCell ref="B14:B22"/>
    <mergeCell ref="D14:E14"/>
    <mergeCell ref="F14:G14"/>
    <mergeCell ref="H14:I14"/>
    <mergeCell ref="J14:K14"/>
    <mergeCell ref="L14:M14"/>
    <mergeCell ref="Z15:Z16"/>
    <mergeCell ref="AA15:AA16"/>
    <mergeCell ref="AB15:AB16"/>
    <mergeCell ref="AC15:AC16"/>
    <mergeCell ref="Y15:Y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26"/>
  <sheetViews>
    <sheetView topLeftCell="A11" zoomScale="96" workbookViewId="0">
      <selection activeCell="B10" sqref="B10:R10"/>
    </sheetView>
  </sheetViews>
  <sheetFormatPr baseColWidth="10" defaultRowHeight="15" x14ac:dyDescent="0.25"/>
  <sheetData>
    <row r="1" spans="2:18" ht="15.75" thickBot="1" x14ac:dyDescent="0.3"/>
    <row r="2" spans="2:18" x14ac:dyDescent="0.25">
      <c r="B2" s="335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7"/>
    </row>
    <row r="3" spans="2:18" x14ac:dyDescent="0.25">
      <c r="B3" s="338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40"/>
    </row>
    <row r="4" spans="2:18" x14ac:dyDescent="0.25">
      <c r="B4" s="338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40"/>
    </row>
    <row r="5" spans="2:18" x14ac:dyDescent="0.25">
      <c r="B5" s="338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40"/>
    </row>
    <row r="6" spans="2:18" x14ac:dyDescent="0.25">
      <c r="B6" s="338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</row>
    <row r="7" spans="2:18" x14ac:dyDescent="0.25">
      <c r="B7" s="338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40"/>
    </row>
    <row r="8" spans="2:18" ht="15.75" thickBot="1" x14ac:dyDescent="0.3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40"/>
    </row>
    <row r="9" spans="2:18" ht="15.75" thickBot="1" x14ac:dyDescent="0.3">
      <c r="B9" s="341" t="s">
        <v>235</v>
      </c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4" t="s">
        <v>236</v>
      </c>
      <c r="Q9" s="345"/>
      <c r="R9" s="346"/>
    </row>
    <row r="10" spans="2:18" ht="19.5" thickBot="1" x14ac:dyDescent="0.3">
      <c r="B10" s="347" t="s">
        <v>208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2:18" ht="15.75" thickBot="1" x14ac:dyDescent="0.3"/>
    <row r="12" spans="2:18" ht="15.75" thickBot="1" x14ac:dyDescent="0.3">
      <c r="B12" s="350" t="s">
        <v>224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2"/>
    </row>
    <row r="13" spans="2:18" ht="15.75" thickBot="1" x14ac:dyDescent="0.3"/>
    <row r="14" spans="2:18" ht="15.75" thickBot="1" x14ac:dyDescent="0.3">
      <c r="B14" s="413" t="s">
        <v>215</v>
      </c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5"/>
    </row>
    <row r="15" spans="2:18" ht="15.75" thickBot="1" x14ac:dyDescent="0.3">
      <c r="B15" s="395"/>
      <c r="C15" s="396"/>
      <c r="D15" s="396"/>
      <c r="E15" s="396"/>
      <c r="F15" s="396"/>
      <c r="G15" s="396"/>
      <c r="H15" s="396"/>
      <c r="I15" s="396"/>
      <c r="J15" s="396"/>
      <c r="K15" s="506" t="s">
        <v>2</v>
      </c>
      <c r="L15" s="507"/>
      <c r="M15" s="508"/>
    </row>
    <row r="16" spans="2:18" ht="15.75" thickBot="1" x14ac:dyDescent="0.3">
      <c r="B16" s="174" t="s">
        <v>3</v>
      </c>
      <c r="C16" s="175" t="s">
        <v>210</v>
      </c>
      <c r="D16" s="176" t="s">
        <v>4</v>
      </c>
      <c r="E16" s="175" t="s">
        <v>9</v>
      </c>
      <c r="F16" s="192" t="s">
        <v>5</v>
      </c>
      <c r="G16" s="404" t="s">
        <v>35</v>
      </c>
      <c r="H16" s="406"/>
      <c r="I16" s="175" t="s">
        <v>216</v>
      </c>
      <c r="J16" s="192" t="s">
        <v>6</v>
      </c>
      <c r="K16" s="193" t="s">
        <v>4</v>
      </c>
      <c r="L16" s="176" t="s">
        <v>9</v>
      </c>
      <c r="M16" s="193" t="s">
        <v>5</v>
      </c>
    </row>
    <row r="17" spans="2:13" ht="15.75" thickBot="1" x14ac:dyDescent="0.3">
      <c r="B17" s="179" t="s">
        <v>135</v>
      </c>
      <c r="C17" s="194">
        <v>1</v>
      </c>
      <c r="D17" s="181"/>
      <c r="E17" s="195" t="s">
        <v>9</v>
      </c>
      <c r="F17" s="196"/>
      <c r="G17" s="509" t="s">
        <v>213</v>
      </c>
      <c r="H17" s="510"/>
      <c r="I17" s="197" t="s">
        <v>210</v>
      </c>
      <c r="J17" s="198">
        <v>45195</v>
      </c>
      <c r="K17" s="199"/>
      <c r="L17" s="511" t="s">
        <v>9</v>
      </c>
      <c r="M17" s="200"/>
    </row>
    <row r="18" spans="2:13" ht="15.75" thickBot="1" x14ac:dyDescent="0.3">
      <c r="B18" s="187" t="s">
        <v>136</v>
      </c>
      <c r="C18" s="201">
        <v>2</v>
      </c>
      <c r="D18" s="189"/>
      <c r="E18" s="190" t="s">
        <v>9</v>
      </c>
      <c r="F18" s="202"/>
      <c r="G18" s="504" t="s">
        <v>213</v>
      </c>
      <c r="H18" s="505"/>
      <c r="I18" s="203" t="s">
        <v>210</v>
      </c>
      <c r="J18" s="198">
        <v>45195</v>
      </c>
      <c r="K18" s="199"/>
      <c r="L18" s="512"/>
      <c r="M18" s="199"/>
    </row>
    <row r="19" spans="2:13" ht="31.5" customHeight="1" thickBot="1" x14ac:dyDescent="0.3">
      <c r="B19" s="472" t="s">
        <v>214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4"/>
    </row>
    <row r="20" spans="2:13" ht="15.75" thickBot="1" x14ac:dyDescent="0.3">
      <c r="B20" s="495" t="s">
        <v>217</v>
      </c>
      <c r="C20" s="496"/>
      <c r="D20" s="496"/>
      <c r="E20" s="496"/>
      <c r="F20" s="496"/>
      <c r="G20" s="496"/>
      <c r="H20" s="496"/>
      <c r="I20" s="496"/>
      <c r="J20" s="496"/>
      <c r="K20" s="496"/>
      <c r="L20" s="496"/>
      <c r="M20" s="497"/>
    </row>
    <row r="21" spans="2:13" ht="15.75" thickBot="1" x14ac:dyDescent="0.3">
      <c r="B21" s="498"/>
      <c r="C21" s="499"/>
      <c r="D21" s="499"/>
      <c r="E21" s="499"/>
      <c r="F21" s="499"/>
      <c r="G21" s="499"/>
      <c r="H21" s="499"/>
      <c r="I21" s="499"/>
      <c r="J21" s="499"/>
      <c r="K21" s="398" t="s">
        <v>2</v>
      </c>
      <c r="L21" s="399"/>
      <c r="M21" s="400"/>
    </row>
    <row r="22" spans="2:13" ht="15.75" thickBot="1" x14ac:dyDescent="0.3">
      <c r="B22" s="204" t="s">
        <v>3</v>
      </c>
      <c r="C22" s="205" t="s">
        <v>152</v>
      </c>
      <c r="D22" s="206" t="s">
        <v>4</v>
      </c>
      <c r="E22" s="205" t="s">
        <v>9</v>
      </c>
      <c r="F22" s="207" t="s">
        <v>5</v>
      </c>
      <c r="G22" s="500" t="s">
        <v>35</v>
      </c>
      <c r="H22" s="501"/>
      <c r="I22" s="205" t="s">
        <v>216</v>
      </c>
      <c r="J22" s="206" t="s">
        <v>6</v>
      </c>
      <c r="K22" s="208" t="s">
        <v>4</v>
      </c>
      <c r="L22" s="206" t="s">
        <v>9</v>
      </c>
      <c r="M22" s="208" t="s">
        <v>5</v>
      </c>
    </row>
    <row r="23" spans="2:13" ht="15.75" thickBot="1" x14ac:dyDescent="0.3">
      <c r="B23" s="221" t="s">
        <v>225</v>
      </c>
      <c r="C23" s="201">
        <v>1</v>
      </c>
      <c r="D23" s="189"/>
      <c r="E23" s="190" t="s">
        <v>9</v>
      </c>
      <c r="F23" s="202"/>
      <c r="G23" s="504" t="s">
        <v>213</v>
      </c>
      <c r="H23" s="505"/>
      <c r="I23" s="203" t="s">
        <v>223</v>
      </c>
      <c r="J23" s="222">
        <v>45198</v>
      </c>
      <c r="K23" s="199"/>
      <c r="L23" s="220" t="s">
        <v>9</v>
      </c>
      <c r="M23" s="199"/>
    </row>
    <row r="24" spans="2:13" ht="15.75" customHeight="1" thickBot="1" x14ac:dyDescent="0.3">
      <c r="B24" s="209" t="s">
        <v>136</v>
      </c>
      <c r="C24" s="210">
        <v>1</v>
      </c>
      <c r="D24" s="211"/>
      <c r="E24" s="212" t="s">
        <v>9</v>
      </c>
      <c r="F24" s="213"/>
      <c r="G24" s="502" t="s">
        <v>213</v>
      </c>
      <c r="H24" s="503"/>
      <c r="I24" s="214" t="s">
        <v>152</v>
      </c>
      <c r="J24" s="223">
        <v>45198</v>
      </c>
      <c r="K24" s="215"/>
      <c r="L24" s="216" t="s">
        <v>9</v>
      </c>
      <c r="M24" s="217"/>
    </row>
    <row r="25" spans="2:13" ht="15.75" thickBot="1" x14ac:dyDescent="0.3"/>
    <row r="26" spans="2:13" ht="33.75" customHeight="1" thickBot="1" x14ac:dyDescent="0.3">
      <c r="B26" s="472" t="s">
        <v>214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4"/>
    </row>
  </sheetData>
  <sheetProtection algorithmName="SHA-512" hashValue="pfxer0zUzSr+yeR7HrpzOLPPzpMqbE0sSxubGDDUZ7H2eYkumgLnHYgc5tOHkvVB7QBUliAzgQUo+R4pSA1+xg==" saltValue="5tkb7JLlSnCeYzoHu85D4A==" spinCount="100000" sheet="1" objects="1" scenarios="1"/>
  <mergeCells count="20">
    <mergeCell ref="B14:M14"/>
    <mergeCell ref="G23:H23"/>
    <mergeCell ref="B15:J15"/>
    <mergeCell ref="K15:M15"/>
    <mergeCell ref="B2:R8"/>
    <mergeCell ref="B9:O9"/>
    <mergeCell ref="P9:R9"/>
    <mergeCell ref="B10:R10"/>
    <mergeCell ref="B12:R12"/>
    <mergeCell ref="G16:H16"/>
    <mergeCell ref="G17:H17"/>
    <mergeCell ref="L17:L18"/>
    <mergeCell ref="G18:H18"/>
    <mergeCell ref="B26:M26"/>
    <mergeCell ref="B19:M19"/>
    <mergeCell ref="B20:M20"/>
    <mergeCell ref="B21:J21"/>
    <mergeCell ref="K21:M21"/>
    <mergeCell ref="G22:H22"/>
    <mergeCell ref="G24:H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1" zoomScale="80" zoomScaleNormal="80" workbookViewId="0">
      <selection activeCell="N24" sqref="N24"/>
    </sheetView>
  </sheetViews>
  <sheetFormatPr baseColWidth="10" defaultRowHeight="12.75" x14ac:dyDescent="0.2"/>
  <cols>
    <col min="1" max="1" width="3.28515625" style="134" customWidth="1"/>
    <col min="2" max="2" width="11.42578125" style="134"/>
    <col min="3" max="3" width="56.42578125" style="134" customWidth="1"/>
    <col min="4" max="4" width="31" style="134" bestFit="1" customWidth="1"/>
    <col min="5" max="7" width="11.42578125" style="134"/>
    <col min="8" max="14" width="11.42578125" style="134" customWidth="1"/>
    <col min="15" max="16" width="11.42578125" style="134"/>
    <col min="17" max="17" width="23.7109375" style="134" customWidth="1"/>
    <col min="18" max="18" width="18.5703125" style="134" bestFit="1" customWidth="1"/>
    <col min="19" max="19" width="4.7109375" style="134" customWidth="1"/>
    <col min="20" max="260" width="11.42578125" style="134"/>
    <col min="261" max="261" width="3.28515625" style="134" customWidth="1"/>
    <col min="262" max="262" width="11.42578125" style="134"/>
    <col min="263" max="263" width="25.42578125" style="134" customWidth="1"/>
    <col min="264" max="264" width="24.28515625" style="134" customWidth="1"/>
    <col min="265" max="272" width="11.42578125" style="134"/>
    <col min="273" max="273" width="23.7109375" style="134" customWidth="1"/>
    <col min="274" max="274" width="15.85546875" style="134" customWidth="1"/>
    <col min="275" max="275" width="4.7109375" style="134" customWidth="1"/>
    <col min="276" max="516" width="11.42578125" style="134"/>
    <col min="517" max="517" width="3.28515625" style="134" customWidth="1"/>
    <col min="518" max="518" width="11.42578125" style="134"/>
    <col min="519" max="519" width="25.42578125" style="134" customWidth="1"/>
    <col min="520" max="520" width="24.28515625" style="134" customWidth="1"/>
    <col min="521" max="528" width="11.42578125" style="134"/>
    <col min="529" max="529" width="23.7109375" style="134" customWidth="1"/>
    <col min="530" max="530" width="15.85546875" style="134" customWidth="1"/>
    <col min="531" max="531" width="4.7109375" style="134" customWidth="1"/>
    <col min="532" max="772" width="11.42578125" style="134"/>
    <col min="773" max="773" width="3.28515625" style="134" customWidth="1"/>
    <col min="774" max="774" width="11.42578125" style="134"/>
    <col min="775" max="775" width="25.42578125" style="134" customWidth="1"/>
    <col min="776" max="776" width="24.28515625" style="134" customWidth="1"/>
    <col min="777" max="784" width="11.42578125" style="134"/>
    <col min="785" max="785" width="23.7109375" style="134" customWidth="1"/>
    <col min="786" max="786" width="15.85546875" style="134" customWidth="1"/>
    <col min="787" max="787" width="4.7109375" style="134" customWidth="1"/>
    <col min="788" max="1028" width="11.42578125" style="134"/>
    <col min="1029" max="1029" width="3.28515625" style="134" customWidth="1"/>
    <col min="1030" max="1030" width="11.42578125" style="134"/>
    <col min="1031" max="1031" width="25.42578125" style="134" customWidth="1"/>
    <col min="1032" max="1032" width="24.28515625" style="134" customWidth="1"/>
    <col min="1033" max="1040" width="11.42578125" style="134"/>
    <col min="1041" max="1041" width="23.7109375" style="134" customWidth="1"/>
    <col min="1042" max="1042" width="15.85546875" style="134" customWidth="1"/>
    <col min="1043" max="1043" width="4.7109375" style="134" customWidth="1"/>
    <col min="1044" max="1284" width="11.42578125" style="134"/>
    <col min="1285" max="1285" width="3.28515625" style="134" customWidth="1"/>
    <col min="1286" max="1286" width="11.42578125" style="134"/>
    <col min="1287" max="1287" width="25.42578125" style="134" customWidth="1"/>
    <col min="1288" max="1288" width="24.28515625" style="134" customWidth="1"/>
    <col min="1289" max="1296" width="11.42578125" style="134"/>
    <col min="1297" max="1297" width="23.7109375" style="134" customWidth="1"/>
    <col min="1298" max="1298" width="15.85546875" style="134" customWidth="1"/>
    <col min="1299" max="1299" width="4.7109375" style="134" customWidth="1"/>
    <col min="1300" max="1540" width="11.42578125" style="134"/>
    <col min="1541" max="1541" width="3.28515625" style="134" customWidth="1"/>
    <col min="1542" max="1542" width="11.42578125" style="134"/>
    <col min="1543" max="1543" width="25.42578125" style="134" customWidth="1"/>
    <col min="1544" max="1544" width="24.28515625" style="134" customWidth="1"/>
    <col min="1545" max="1552" width="11.42578125" style="134"/>
    <col min="1553" max="1553" width="23.7109375" style="134" customWidth="1"/>
    <col min="1554" max="1554" width="15.85546875" style="134" customWidth="1"/>
    <col min="1555" max="1555" width="4.7109375" style="134" customWidth="1"/>
    <col min="1556" max="1796" width="11.42578125" style="134"/>
    <col min="1797" max="1797" width="3.28515625" style="134" customWidth="1"/>
    <col min="1798" max="1798" width="11.42578125" style="134"/>
    <col min="1799" max="1799" width="25.42578125" style="134" customWidth="1"/>
    <col min="1800" max="1800" width="24.28515625" style="134" customWidth="1"/>
    <col min="1801" max="1808" width="11.42578125" style="134"/>
    <col min="1809" max="1809" width="23.7109375" style="134" customWidth="1"/>
    <col min="1810" max="1810" width="15.85546875" style="134" customWidth="1"/>
    <col min="1811" max="1811" width="4.7109375" style="134" customWidth="1"/>
    <col min="1812" max="2052" width="11.42578125" style="134"/>
    <col min="2053" max="2053" width="3.28515625" style="134" customWidth="1"/>
    <col min="2054" max="2054" width="11.42578125" style="134"/>
    <col min="2055" max="2055" width="25.42578125" style="134" customWidth="1"/>
    <col min="2056" max="2056" width="24.28515625" style="134" customWidth="1"/>
    <col min="2057" max="2064" width="11.42578125" style="134"/>
    <col min="2065" max="2065" width="23.7109375" style="134" customWidth="1"/>
    <col min="2066" max="2066" width="15.85546875" style="134" customWidth="1"/>
    <col min="2067" max="2067" width="4.7109375" style="134" customWidth="1"/>
    <col min="2068" max="2308" width="11.42578125" style="134"/>
    <col min="2309" max="2309" width="3.28515625" style="134" customWidth="1"/>
    <col min="2310" max="2310" width="11.42578125" style="134"/>
    <col min="2311" max="2311" width="25.42578125" style="134" customWidth="1"/>
    <col min="2312" max="2312" width="24.28515625" style="134" customWidth="1"/>
    <col min="2313" max="2320" width="11.42578125" style="134"/>
    <col min="2321" max="2321" width="23.7109375" style="134" customWidth="1"/>
    <col min="2322" max="2322" width="15.85546875" style="134" customWidth="1"/>
    <col min="2323" max="2323" width="4.7109375" style="134" customWidth="1"/>
    <col min="2324" max="2564" width="11.42578125" style="134"/>
    <col min="2565" max="2565" width="3.28515625" style="134" customWidth="1"/>
    <col min="2566" max="2566" width="11.42578125" style="134"/>
    <col min="2567" max="2567" width="25.42578125" style="134" customWidth="1"/>
    <col min="2568" max="2568" width="24.28515625" style="134" customWidth="1"/>
    <col min="2569" max="2576" width="11.42578125" style="134"/>
    <col min="2577" max="2577" width="23.7109375" style="134" customWidth="1"/>
    <col min="2578" max="2578" width="15.85546875" style="134" customWidth="1"/>
    <col min="2579" max="2579" width="4.7109375" style="134" customWidth="1"/>
    <col min="2580" max="2820" width="11.42578125" style="134"/>
    <col min="2821" max="2821" width="3.28515625" style="134" customWidth="1"/>
    <col min="2822" max="2822" width="11.42578125" style="134"/>
    <col min="2823" max="2823" width="25.42578125" style="134" customWidth="1"/>
    <col min="2824" max="2824" width="24.28515625" style="134" customWidth="1"/>
    <col min="2825" max="2832" width="11.42578125" style="134"/>
    <col min="2833" max="2833" width="23.7109375" style="134" customWidth="1"/>
    <col min="2834" max="2834" width="15.85546875" style="134" customWidth="1"/>
    <col min="2835" max="2835" width="4.7109375" style="134" customWidth="1"/>
    <col min="2836" max="3076" width="11.42578125" style="134"/>
    <col min="3077" max="3077" width="3.28515625" style="134" customWidth="1"/>
    <col min="3078" max="3078" width="11.42578125" style="134"/>
    <col min="3079" max="3079" width="25.42578125" style="134" customWidth="1"/>
    <col min="3080" max="3080" width="24.28515625" style="134" customWidth="1"/>
    <col min="3081" max="3088" width="11.42578125" style="134"/>
    <col min="3089" max="3089" width="23.7109375" style="134" customWidth="1"/>
    <col min="3090" max="3090" width="15.85546875" style="134" customWidth="1"/>
    <col min="3091" max="3091" width="4.7109375" style="134" customWidth="1"/>
    <col min="3092" max="3332" width="11.42578125" style="134"/>
    <col min="3333" max="3333" width="3.28515625" style="134" customWidth="1"/>
    <col min="3334" max="3334" width="11.42578125" style="134"/>
    <col min="3335" max="3335" width="25.42578125" style="134" customWidth="1"/>
    <col min="3336" max="3336" width="24.28515625" style="134" customWidth="1"/>
    <col min="3337" max="3344" width="11.42578125" style="134"/>
    <col min="3345" max="3345" width="23.7109375" style="134" customWidth="1"/>
    <col min="3346" max="3346" width="15.85546875" style="134" customWidth="1"/>
    <col min="3347" max="3347" width="4.7109375" style="134" customWidth="1"/>
    <col min="3348" max="3588" width="11.42578125" style="134"/>
    <col min="3589" max="3589" width="3.28515625" style="134" customWidth="1"/>
    <col min="3590" max="3590" width="11.42578125" style="134"/>
    <col min="3591" max="3591" width="25.42578125" style="134" customWidth="1"/>
    <col min="3592" max="3592" width="24.28515625" style="134" customWidth="1"/>
    <col min="3593" max="3600" width="11.42578125" style="134"/>
    <col min="3601" max="3601" width="23.7109375" style="134" customWidth="1"/>
    <col min="3602" max="3602" width="15.85546875" style="134" customWidth="1"/>
    <col min="3603" max="3603" width="4.7109375" style="134" customWidth="1"/>
    <col min="3604" max="3844" width="11.42578125" style="134"/>
    <col min="3845" max="3845" width="3.28515625" style="134" customWidth="1"/>
    <col min="3846" max="3846" width="11.42578125" style="134"/>
    <col min="3847" max="3847" width="25.42578125" style="134" customWidth="1"/>
    <col min="3848" max="3848" width="24.28515625" style="134" customWidth="1"/>
    <col min="3849" max="3856" width="11.42578125" style="134"/>
    <col min="3857" max="3857" width="23.7109375" style="134" customWidth="1"/>
    <col min="3858" max="3858" width="15.85546875" style="134" customWidth="1"/>
    <col min="3859" max="3859" width="4.7109375" style="134" customWidth="1"/>
    <col min="3860" max="4100" width="11.42578125" style="134"/>
    <col min="4101" max="4101" width="3.28515625" style="134" customWidth="1"/>
    <col min="4102" max="4102" width="11.42578125" style="134"/>
    <col min="4103" max="4103" width="25.42578125" style="134" customWidth="1"/>
    <col min="4104" max="4104" width="24.28515625" style="134" customWidth="1"/>
    <col min="4105" max="4112" width="11.42578125" style="134"/>
    <col min="4113" max="4113" width="23.7109375" style="134" customWidth="1"/>
    <col min="4114" max="4114" width="15.85546875" style="134" customWidth="1"/>
    <col min="4115" max="4115" width="4.7109375" style="134" customWidth="1"/>
    <col min="4116" max="4356" width="11.42578125" style="134"/>
    <col min="4357" max="4357" width="3.28515625" style="134" customWidth="1"/>
    <col min="4358" max="4358" width="11.42578125" style="134"/>
    <col min="4359" max="4359" width="25.42578125" style="134" customWidth="1"/>
    <col min="4360" max="4360" width="24.28515625" style="134" customWidth="1"/>
    <col min="4361" max="4368" width="11.42578125" style="134"/>
    <col min="4369" max="4369" width="23.7109375" style="134" customWidth="1"/>
    <col min="4370" max="4370" width="15.85546875" style="134" customWidth="1"/>
    <col min="4371" max="4371" width="4.7109375" style="134" customWidth="1"/>
    <col min="4372" max="4612" width="11.42578125" style="134"/>
    <col min="4613" max="4613" width="3.28515625" style="134" customWidth="1"/>
    <col min="4614" max="4614" width="11.42578125" style="134"/>
    <col min="4615" max="4615" width="25.42578125" style="134" customWidth="1"/>
    <col min="4616" max="4616" width="24.28515625" style="134" customWidth="1"/>
    <col min="4617" max="4624" width="11.42578125" style="134"/>
    <col min="4625" max="4625" width="23.7109375" style="134" customWidth="1"/>
    <col min="4626" max="4626" width="15.85546875" style="134" customWidth="1"/>
    <col min="4627" max="4627" width="4.7109375" style="134" customWidth="1"/>
    <col min="4628" max="4868" width="11.42578125" style="134"/>
    <col min="4869" max="4869" width="3.28515625" style="134" customWidth="1"/>
    <col min="4870" max="4870" width="11.42578125" style="134"/>
    <col min="4871" max="4871" width="25.42578125" style="134" customWidth="1"/>
    <col min="4872" max="4872" width="24.28515625" style="134" customWidth="1"/>
    <col min="4873" max="4880" width="11.42578125" style="134"/>
    <col min="4881" max="4881" width="23.7109375" style="134" customWidth="1"/>
    <col min="4882" max="4882" width="15.85546875" style="134" customWidth="1"/>
    <col min="4883" max="4883" width="4.7109375" style="134" customWidth="1"/>
    <col min="4884" max="5124" width="11.42578125" style="134"/>
    <col min="5125" max="5125" width="3.28515625" style="134" customWidth="1"/>
    <col min="5126" max="5126" width="11.42578125" style="134"/>
    <col min="5127" max="5127" width="25.42578125" style="134" customWidth="1"/>
    <col min="5128" max="5128" width="24.28515625" style="134" customWidth="1"/>
    <col min="5129" max="5136" width="11.42578125" style="134"/>
    <col min="5137" max="5137" width="23.7109375" style="134" customWidth="1"/>
    <col min="5138" max="5138" width="15.85546875" style="134" customWidth="1"/>
    <col min="5139" max="5139" width="4.7109375" style="134" customWidth="1"/>
    <col min="5140" max="5380" width="11.42578125" style="134"/>
    <col min="5381" max="5381" width="3.28515625" style="134" customWidth="1"/>
    <col min="5382" max="5382" width="11.42578125" style="134"/>
    <col min="5383" max="5383" width="25.42578125" style="134" customWidth="1"/>
    <col min="5384" max="5384" width="24.28515625" style="134" customWidth="1"/>
    <col min="5385" max="5392" width="11.42578125" style="134"/>
    <col min="5393" max="5393" width="23.7109375" style="134" customWidth="1"/>
    <col min="5394" max="5394" width="15.85546875" style="134" customWidth="1"/>
    <col min="5395" max="5395" width="4.7109375" style="134" customWidth="1"/>
    <col min="5396" max="5636" width="11.42578125" style="134"/>
    <col min="5637" max="5637" width="3.28515625" style="134" customWidth="1"/>
    <col min="5638" max="5638" width="11.42578125" style="134"/>
    <col min="5639" max="5639" width="25.42578125" style="134" customWidth="1"/>
    <col min="5640" max="5640" width="24.28515625" style="134" customWidth="1"/>
    <col min="5641" max="5648" width="11.42578125" style="134"/>
    <col min="5649" max="5649" width="23.7109375" style="134" customWidth="1"/>
    <col min="5650" max="5650" width="15.85546875" style="134" customWidth="1"/>
    <col min="5651" max="5651" width="4.7109375" style="134" customWidth="1"/>
    <col min="5652" max="5892" width="11.42578125" style="134"/>
    <col min="5893" max="5893" width="3.28515625" style="134" customWidth="1"/>
    <col min="5894" max="5894" width="11.42578125" style="134"/>
    <col min="5895" max="5895" width="25.42578125" style="134" customWidth="1"/>
    <col min="5896" max="5896" width="24.28515625" style="134" customWidth="1"/>
    <col min="5897" max="5904" width="11.42578125" style="134"/>
    <col min="5905" max="5905" width="23.7109375" style="134" customWidth="1"/>
    <col min="5906" max="5906" width="15.85546875" style="134" customWidth="1"/>
    <col min="5907" max="5907" width="4.7109375" style="134" customWidth="1"/>
    <col min="5908" max="6148" width="11.42578125" style="134"/>
    <col min="6149" max="6149" width="3.28515625" style="134" customWidth="1"/>
    <col min="6150" max="6150" width="11.42578125" style="134"/>
    <col min="6151" max="6151" width="25.42578125" style="134" customWidth="1"/>
    <col min="6152" max="6152" width="24.28515625" style="134" customWidth="1"/>
    <col min="6153" max="6160" width="11.42578125" style="134"/>
    <col min="6161" max="6161" width="23.7109375" style="134" customWidth="1"/>
    <col min="6162" max="6162" width="15.85546875" style="134" customWidth="1"/>
    <col min="6163" max="6163" width="4.7109375" style="134" customWidth="1"/>
    <col min="6164" max="6404" width="11.42578125" style="134"/>
    <col min="6405" max="6405" width="3.28515625" style="134" customWidth="1"/>
    <col min="6406" max="6406" width="11.42578125" style="134"/>
    <col min="6407" max="6407" width="25.42578125" style="134" customWidth="1"/>
    <col min="6408" max="6408" width="24.28515625" style="134" customWidth="1"/>
    <col min="6409" max="6416" width="11.42578125" style="134"/>
    <col min="6417" max="6417" width="23.7109375" style="134" customWidth="1"/>
    <col min="6418" max="6418" width="15.85546875" style="134" customWidth="1"/>
    <col min="6419" max="6419" width="4.7109375" style="134" customWidth="1"/>
    <col min="6420" max="6660" width="11.42578125" style="134"/>
    <col min="6661" max="6661" width="3.28515625" style="134" customWidth="1"/>
    <col min="6662" max="6662" width="11.42578125" style="134"/>
    <col min="6663" max="6663" width="25.42578125" style="134" customWidth="1"/>
    <col min="6664" max="6664" width="24.28515625" style="134" customWidth="1"/>
    <col min="6665" max="6672" width="11.42578125" style="134"/>
    <col min="6673" max="6673" width="23.7109375" style="134" customWidth="1"/>
    <col min="6674" max="6674" width="15.85546875" style="134" customWidth="1"/>
    <col min="6675" max="6675" width="4.7109375" style="134" customWidth="1"/>
    <col min="6676" max="6916" width="11.42578125" style="134"/>
    <col min="6917" max="6917" width="3.28515625" style="134" customWidth="1"/>
    <col min="6918" max="6918" width="11.42578125" style="134"/>
    <col min="6919" max="6919" width="25.42578125" style="134" customWidth="1"/>
    <col min="6920" max="6920" width="24.28515625" style="134" customWidth="1"/>
    <col min="6921" max="6928" width="11.42578125" style="134"/>
    <col min="6929" max="6929" width="23.7109375" style="134" customWidth="1"/>
    <col min="6930" max="6930" width="15.85546875" style="134" customWidth="1"/>
    <col min="6931" max="6931" width="4.7109375" style="134" customWidth="1"/>
    <col min="6932" max="7172" width="11.42578125" style="134"/>
    <col min="7173" max="7173" width="3.28515625" style="134" customWidth="1"/>
    <col min="7174" max="7174" width="11.42578125" style="134"/>
    <col min="7175" max="7175" width="25.42578125" style="134" customWidth="1"/>
    <col min="7176" max="7176" width="24.28515625" style="134" customWidth="1"/>
    <col min="7177" max="7184" width="11.42578125" style="134"/>
    <col min="7185" max="7185" width="23.7109375" style="134" customWidth="1"/>
    <col min="7186" max="7186" width="15.85546875" style="134" customWidth="1"/>
    <col min="7187" max="7187" width="4.7109375" style="134" customWidth="1"/>
    <col min="7188" max="7428" width="11.42578125" style="134"/>
    <col min="7429" max="7429" width="3.28515625" style="134" customWidth="1"/>
    <col min="7430" max="7430" width="11.42578125" style="134"/>
    <col min="7431" max="7431" width="25.42578125" style="134" customWidth="1"/>
    <col min="7432" max="7432" width="24.28515625" style="134" customWidth="1"/>
    <col min="7433" max="7440" width="11.42578125" style="134"/>
    <col min="7441" max="7441" width="23.7109375" style="134" customWidth="1"/>
    <col min="7442" max="7442" width="15.85546875" style="134" customWidth="1"/>
    <col min="7443" max="7443" width="4.7109375" style="134" customWidth="1"/>
    <col min="7444" max="7684" width="11.42578125" style="134"/>
    <col min="7685" max="7685" width="3.28515625" style="134" customWidth="1"/>
    <col min="7686" max="7686" width="11.42578125" style="134"/>
    <col min="7687" max="7687" width="25.42578125" style="134" customWidth="1"/>
    <col min="7688" max="7688" width="24.28515625" style="134" customWidth="1"/>
    <col min="7689" max="7696" width="11.42578125" style="134"/>
    <col min="7697" max="7697" width="23.7109375" style="134" customWidth="1"/>
    <col min="7698" max="7698" width="15.85546875" style="134" customWidth="1"/>
    <col min="7699" max="7699" width="4.7109375" style="134" customWidth="1"/>
    <col min="7700" max="7940" width="11.42578125" style="134"/>
    <col min="7941" max="7941" width="3.28515625" style="134" customWidth="1"/>
    <col min="7942" max="7942" width="11.42578125" style="134"/>
    <col min="7943" max="7943" width="25.42578125" style="134" customWidth="1"/>
    <col min="7944" max="7944" width="24.28515625" style="134" customWidth="1"/>
    <col min="7945" max="7952" width="11.42578125" style="134"/>
    <col min="7953" max="7953" width="23.7109375" style="134" customWidth="1"/>
    <col min="7954" max="7954" width="15.85546875" style="134" customWidth="1"/>
    <col min="7955" max="7955" width="4.7109375" style="134" customWidth="1"/>
    <col min="7956" max="8196" width="11.42578125" style="134"/>
    <col min="8197" max="8197" width="3.28515625" style="134" customWidth="1"/>
    <col min="8198" max="8198" width="11.42578125" style="134"/>
    <col min="8199" max="8199" width="25.42578125" style="134" customWidth="1"/>
    <col min="8200" max="8200" width="24.28515625" style="134" customWidth="1"/>
    <col min="8201" max="8208" width="11.42578125" style="134"/>
    <col min="8209" max="8209" width="23.7109375" style="134" customWidth="1"/>
    <col min="8210" max="8210" width="15.85546875" style="134" customWidth="1"/>
    <col min="8211" max="8211" width="4.7109375" style="134" customWidth="1"/>
    <col min="8212" max="8452" width="11.42578125" style="134"/>
    <col min="8453" max="8453" width="3.28515625" style="134" customWidth="1"/>
    <col min="8454" max="8454" width="11.42578125" style="134"/>
    <col min="8455" max="8455" width="25.42578125" style="134" customWidth="1"/>
    <col min="8456" max="8456" width="24.28515625" style="134" customWidth="1"/>
    <col min="8457" max="8464" width="11.42578125" style="134"/>
    <col min="8465" max="8465" width="23.7109375" style="134" customWidth="1"/>
    <col min="8466" max="8466" width="15.85546875" style="134" customWidth="1"/>
    <col min="8467" max="8467" width="4.7109375" style="134" customWidth="1"/>
    <col min="8468" max="8708" width="11.42578125" style="134"/>
    <col min="8709" max="8709" width="3.28515625" style="134" customWidth="1"/>
    <col min="8710" max="8710" width="11.42578125" style="134"/>
    <col min="8711" max="8711" width="25.42578125" style="134" customWidth="1"/>
    <col min="8712" max="8712" width="24.28515625" style="134" customWidth="1"/>
    <col min="8713" max="8720" width="11.42578125" style="134"/>
    <col min="8721" max="8721" width="23.7109375" style="134" customWidth="1"/>
    <col min="8722" max="8722" width="15.85546875" style="134" customWidth="1"/>
    <col min="8723" max="8723" width="4.7109375" style="134" customWidth="1"/>
    <col min="8724" max="8964" width="11.42578125" style="134"/>
    <col min="8965" max="8965" width="3.28515625" style="134" customWidth="1"/>
    <col min="8966" max="8966" width="11.42578125" style="134"/>
    <col min="8967" max="8967" width="25.42578125" style="134" customWidth="1"/>
    <col min="8968" max="8968" width="24.28515625" style="134" customWidth="1"/>
    <col min="8969" max="8976" width="11.42578125" style="134"/>
    <col min="8977" max="8977" width="23.7109375" style="134" customWidth="1"/>
    <col min="8978" max="8978" width="15.85546875" style="134" customWidth="1"/>
    <col min="8979" max="8979" width="4.7109375" style="134" customWidth="1"/>
    <col min="8980" max="9220" width="11.42578125" style="134"/>
    <col min="9221" max="9221" width="3.28515625" style="134" customWidth="1"/>
    <col min="9222" max="9222" width="11.42578125" style="134"/>
    <col min="9223" max="9223" width="25.42578125" style="134" customWidth="1"/>
    <col min="9224" max="9224" width="24.28515625" style="134" customWidth="1"/>
    <col min="9225" max="9232" width="11.42578125" style="134"/>
    <col min="9233" max="9233" width="23.7109375" style="134" customWidth="1"/>
    <col min="9234" max="9234" width="15.85546875" style="134" customWidth="1"/>
    <col min="9235" max="9235" width="4.7109375" style="134" customWidth="1"/>
    <col min="9236" max="9476" width="11.42578125" style="134"/>
    <col min="9477" max="9477" width="3.28515625" style="134" customWidth="1"/>
    <col min="9478" max="9478" width="11.42578125" style="134"/>
    <col min="9479" max="9479" width="25.42578125" style="134" customWidth="1"/>
    <col min="9480" max="9480" width="24.28515625" style="134" customWidth="1"/>
    <col min="9481" max="9488" width="11.42578125" style="134"/>
    <col min="9489" max="9489" width="23.7109375" style="134" customWidth="1"/>
    <col min="9490" max="9490" width="15.85546875" style="134" customWidth="1"/>
    <col min="9491" max="9491" width="4.7109375" style="134" customWidth="1"/>
    <col min="9492" max="9732" width="11.42578125" style="134"/>
    <col min="9733" max="9733" width="3.28515625" style="134" customWidth="1"/>
    <col min="9734" max="9734" width="11.42578125" style="134"/>
    <col min="9735" max="9735" width="25.42578125" style="134" customWidth="1"/>
    <col min="9736" max="9736" width="24.28515625" style="134" customWidth="1"/>
    <col min="9737" max="9744" width="11.42578125" style="134"/>
    <col min="9745" max="9745" width="23.7109375" style="134" customWidth="1"/>
    <col min="9746" max="9746" width="15.85546875" style="134" customWidth="1"/>
    <col min="9747" max="9747" width="4.7109375" style="134" customWidth="1"/>
    <col min="9748" max="9988" width="11.42578125" style="134"/>
    <col min="9989" max="9989" width="3.28515625" style="134" customWidth="1"/>
    <col min="9990" max="9990" width="11.42578125" style="134"/>
    <col min="9991" max="9991" width="25.42578125" style="134" customWidth="1"/>
    <col min="9992" max="9992" width="24.28515625" style="134" customWidth="1"/>
    <col min="9993" max="10000" width="11.42578125" style="134"/>
    <col min="10001" max="10001" width="23.7109375" style="134" customWidth="1"/>
    <col min="10002" max="10002" width="15.85546875" style="134" customWidth="1"/>
    <col min="10003" max="10003" width="4.7109375" style="134" customWidth="1"/>
    <col min="10004" max="10244" width="11.42578125" style="134"/>
    <col min="10245" max="10245" width="3.28515625" style="134" customWidth="1"/>
    <col min="10246" max="10246" width="11.42578125" style="134"/>
    <col min="10247" max="10247" width="25.42578125" style="134" customWidth="1"/>
    <col min="10248" max="10248" width="24.28515625" style="134" customWidth="1"/>
    <col min="10249" max="10256" width="11.42578125" style="134"/>
    <col min="10257" max="10257" width="23.7109375" style="134" customWidth="1"/>
    <col min="10258" max="10258" width="15.85546875" style="134" customWidth="1"/>
    <col min="10259" max="10259" width="4.7109375" style="134" customWidth="1"/>
    <col min="10260" max="10500" width="11.42578125" style="134"/>
    <col min="10501" max="10501" width="3.28515625" style="134" customWidth="1"/>
    <col min="10502" max="10502" width="11.42578125" style="134"/>
    <col min="10503" max="10503" width="25.42578125" style="134" customWidth="1"/>
    <col min="10504" max="10504" width="24.28515625" style="134" customWidth="1"/>
    <col min="10505" max="10512" width="11.42578125" style="134"/>
    <col min="10513" max="10513" width="23.7109375" style="134" customWidth="1"/>
    <col min="10514" max="10514" width="15.85546875" style="134" customWidth="1"/>
    <col min="10515" max="10515" width="4.7109375" style="134" customWidth="1"/>
    <col min="10516" max="10756" width="11.42578125" style="134"/>
    <col min="10757" max="10757" width="3.28515625" style="134" customWidth="1"/>
    <col min="10758" max="10758" width="11.42578125" style="134"/>
    <col min="10759" max="10759" width="25.42578125" style="134" customWidth="1"/>
    <col min="10760" max="10760" width="24.28515625" style="134" customWidth="1"/>
    <col min="10761" max="10768" width="11.42578125" style="134"/>
    <col min="10769" max="10769" width="23.7109375" style="134" customWidth="1"/>
    <col min="10770" max="10770" width="15.85546875" style="134" customWidth="1"/>
    <col min="10771" max="10771" width="4.7109375" style="134" customWidth="1"/>
    <col min="10772" max="11012" width="11.42578125" style="134"/>
    <col min="11013" max="11013" width="3.28515625" style="134" customWidth="1"/>
    <col min="11014" max="11014" width="11.42578125" style="134"/>
    <col min="11015" max="11015" width="25.42578125" style="134" customWidth="1"/>
    <col min="11016" max="11016" width="24.28515625" style="134" customWidth="1"/>
    <col min="11017" max="11024" width="11.42578125" style="134"/>
    <col min="11025" max="11025" width="23.7109375" style="134" customWidth="1"/>
    <col min="11026" max="11026" width="15.85546875" style="134" customWidth="1"/>
    <col min="11027" max="11027" width="4.7109375" style="134" customWidth="1"/>
    <col min="11028" max="11268" width="11.42578125" style="134"/>
    <col min="11269" max="11269" width="3.28515625" style="134" customWidth="1"/>
    <col min="11270" max="11270" width="11.42578125" style="134"/>
    <col min="11271" max="11271" width="25.42578125" style="134" customWidth="1"/>
    <col min="11272" max="11272" width="24.28515625" style="134" customWidth="1"/>
    <col min="11273" max="11280" width="11.42578125" style="134"/>
    <col min="11281" max="11281" width="23.7109375" style="134" customWidth="1"/>
    <col min="11282" max="11282" width="15.85546875" style="134" customWidth="1"/>
    <col min="11283" max="11283" width="4.7109375" style="134" customWidth="1"/>
    <col min="11284" max="11524" width="11.42578125" style="134"/>
    <col min="11525" max="11525" width="3.28515625" style="134" customWidth="1"/>
    <col min="11526" max="11526" width="11.42578125" style="134"/>
    <col min="11527" max="11527" width="25.42578125" style="134" customWidth="1"/>
    <col min="11528" max="11528" width="24.28515625" style="134" customWidth="1"/>
    <col min="11529" max="11536" width="11.42578125" style="134"/>
    <col min="11537" max="11537" width="23.7109375" style="134" customWidth="1"/>
    <col min="11538" max="11538" width="15.85546875" style="134" customWidth="1"/>
    <col min="11539" max="11539" width="4.7109375" style="134" customWidth="1"/>
    <col min="11540" max="11780" width="11.42578125" style="134"/>
    <col min="11781" max="11781" width="3.28515625" style="134" customWidth="1"/>
    <col min="11782" max="11782" width="11.42578125" style="134"/>
    <col min="11783" max="11783" width="25.42578125" style="134" customWidth="1"/>
    <col min="11784" max="11784" width="24.28515625" style="134" customWidth="1"/>
    <col min="11785" max="11792" width="11.42578125" style="134"/>
    <col min="11793" max="11793" width="23.7109375" style="134" customWidth="1"/>
    <col min="11794" max="11794" width="15.85546875" style="134" customWidth="1"/>
    <col min="11795" max="11795" width="4.7109375" style="134" customWidth="1"/>
    <col min="11796" max="12036" width="11.42578125" style="134"/>
    <col min="12037" max="12037" width="3.28515625" style="134" customWidth="1"/>
    <col min="12038" max="12038" width="11.42578125" style="134"/>
    <col min="12039" max="12039" width="25.42578125" style="134" customWidth="1"/>
    <col min="12040" max="12040" width="24.28515625" style="134" customWidth="1"/>
    <col min="12041" max="12048" width="11.42578125" style="134"/>
    <col min="12049" max="12049" width="23.7109375" style="134" customWidth="1"/>
    <col min="12050" max="12050" width="15.85546875" style="134" customWidth="1"/>
    <col min="12051" max="12051" width="4.7109375" style="134" customWidth="1"/>
    <col min="12052" max="12292" width="11.42578125" style="134"/>
    <col min="12293" max="12293" width="3.28515625" style="134" customWidth="1"/>
    <col min="12294" max="12294" width="11.42578125" style="134"/>
    <col min="12295" max="12295" width="25.42578125" style="134" customWidth="1"/>
    <col min="12296" max="12296" width="24.28515625" style="134" customWidth="1"/>
    <col min="12297" max="12304" width="11.42578125" style="134"/>
    <col min="12305" max="12305" width="23.7109375" style="134" customWidth="1"/>
    <col min="12306" max="12306" width="15.85546875" style="134" customWidth="1"/>
    <col min="12307" max="12307" width="4.7109375" style="134" customWidth="1"/>
    <col min="12308" max="12548" width="11.42578125" style="134"/>
    <col min="12549" max="12549" width="3.28515625" style="134" customWidth="1"/>
    <col min="12550" max="12550" width="11.42578125" style="134"/>
    <col min="12551" max="12551" width="25.42578125" style="134" customWidth="1"/>
    <col min="12552" max="12552" width="24.28515625" style="134" customWidth="1"/>
    <col min="12553" max="12560" width="11.42578125" style="134"/>
    <col min="12561" max="12561" width="23.7109375" style="134" customWidth="1"/>
    <col min="12562" max="12562" width="15.85546875" style="134" customWidth="1"/>
    <col min="12563" max="12563" width="4.7109375" style="134" customWidth="1"/>
    <col min="12564" max="12804" width="11.42578125" style="134"/>
    <col min="12805" max="12805" width="3.28515625" style="134" customWidth="1"/>
    <col min="12806" max="12806" width="11.42578125" style="134"/>
    <col min="12807" max="12807" width="25.42578125" style="134" customWidth="1"/>
    <col min="12808" max="12808" width="24.28515625" style="134" customWidth="1"/>
    <col min="12809" max="12816" width="11.42578125" style="134"/>
    <col min="12817" max="12817" width="23.7109375" style="134" customWidth="1"/>
    <col min="12818" max="12818" width="15.85546875" style="134" customWidth="1"/>
    <col min="12819" max="12819" width="4.7109375" style="134" customWidth="1"/>
    <col min="12820" max="13060" width="11.42578125" style="134"/>
    <col min="13061" max="13061" width="3.28515625" style="134" customWidth="1"/>
    <col min="13062" max="13062" width="11.42578125" style="134"/>
    <col min="13063" max="13063" width="25.42578125" style="134" customWidth="1"/>
    <col min="13064" max="13064" width="24.28515625" style="134" customWidth="1"/>
    <col min="13065" max="13072" width="11.42578125" style="134"/>
    <col min="13073" max="13073" width="23.7109375" style="134" customWidth="1"/>
    <col min="13074" max="13074" width="15.85546875" style="134" customWidth="1"/>
    <col min="13075" max="13075" width="4.7109375" style="134" customWidth="1"/>
    <col min="13076" max="13316" width="11.42578125" style="134"/>
    <col min="13317" max="13317" width="3.28515625" style="134" customWidth="1"/>
    <col min="13318" max="13318" width="11.42578125" style="134"/>
    <col min="13319" max="13319" width="25.42578125" style="134" customWidth="1"/>
    <col min="13320" max="13320" width="24.28515625" style="134" customWidth="1"/>
    <col min="13321" max="13328" width="11.42578125" style="134"/>
    <col min="13329" max="13329" width="23.7109375" style="134" customWidth="1"/>
    <col min="13330" max="13330" width="15.85546875" style="134" customWidth="1"/>
    <col min="13331" max="13331" width="4.7109375" style="134" customWidth="1"/>
    <col min="13332" max="13572" width="11.42578125" style="134"/>
    <col min="13573" max="13573" width="3.28515625" style="134" customWidth="1"/>
    <col min="13574" max="13574" width="11.42578125" style="134"/>
    <col min="13575" max="13575" width="25.42578125" style="134" customWidth="1"/>
    <col min="13576" max="13576" width="24.28515625" style="134" customWidth="1"/>
    <col min="13577" max="13584" width="11.42578125" style="134"/>
    <col min="13585" max="13585" width="23.7109375" style="134" customWidth="1"/>
    <col min="13586" max="13586" width="15.85546875" style="134" customWidth="1"/>
    <col min="13587" max="13587" width="4.7109375" style="134" customWidth="1"/>
    <col min="13588" max="13828" width="11.42578125" style="134"/>
    <col min="13829" max="13829" width="3.28515625" style="134" customWidth="1"/>
    <col min="13830" max="13830" width="11.42578125" style="134"/>
    <col min="13831" max="13831" width="25.42578125" style="134" customWidth="1"/>
    <col min="13832" max="13832" width="24.28515625" style="134" customWidth="1"/>
    <col min="13833" max="13840" width="11.42578125" style="134"/>
    <col min="13841" max="13841" width="23.7109375" style="134" customWidth="1"/>
    <col min="13842" max="13842" width="15.85546875" style="134" customWidth="1"/>
    <col min="13843" max="13843" width="4.7109375" style="134" customWidth="1"/>
    <col min="13844" max="14084" width="11.42578125" style="134"/>
    <col min="14085" max="14085" width="3.28515625" style="134" customWidth="1"/>
    <col min="14086" max="14086" width="11.42578125" style="134"/>
    <col min="14087" max="14087" width="25.42578125" style="134" customWidth="1"/>
    <col min="14088" max="14088" width="24.28515625" style="134" customWidth="1"/>
    <col min="14089" max="14096" width="11.42578125" style="134"/>
    <col min="14097" max="14097" width="23.7109375" style="134" customWidth="1"/>
    <col min="14098" max="14098" width="15.85546875" style="134" customWidth="1"/>
    <col min="14099" max="14099" width="4.7109375" style="134" customWidth="1"/>
    <col min="14100" max="14340" width="11.42578125" style="134"/>
    <col min="14341" max="14341" width="3.28515625" style="134" customWidth="1"/>
    <col min="14342" max="14342" width="11.42578125" style="134"/>
    <col min="14343" max="14343" width="25.42578125" style="134" customWidth="1"/>
    <col min="14344" max="14344" width="24.28515625" style="134" customWidth="1"/>
    <col min="14345" max="14352" width="11.42578125" style="134"/>
    <col min="14353" max="14353" width="23.7109375" style="134" customWidth="1"/>
    <col min="14354" max="14354" width="15.85546875" style="134" customWidth="1"/>
    <col min="14355" max="14355" width="4.7109375" style="134" customWidth="1"/>
    <col min="14356" max="14596" width="11.42578125" style="134"/>
    <col min="14597" max="14597" width="3.28515625" style="134" customWidth="1"/>
    <col min="14598" max="14598" width="11.42578125" style="134"/>
    <col min="14599" max="14599" width="25.42578125" style="134" customWidth="1"/>
    <col min="14600" max="14600" width="24.28515625" style="134" customWidth="1"/>
    <col min="14601" max="14608" width="11.42578125" style="134"/>
    <col min="14609" max="14609" width="23.7109375" style="134" customWidth="1"/>
    <col min="14610" max="14610" width="15.85546875" style="134" customWidth="1"/>
    <col min="14611" max="14611" width="4.7109375" style="134" customWidth="1"/>
    <col min="14612" max="14852" width="11.42578125" style="134"/>
    <col min="14853" max="14853" width="3.28515625" style="134" customWidth="1"/>
    <col min="14854" max="14854" width="11.42578125" style="134"/>
    <col min="14855" max="14855" width="25.42578125" style="134" customWidth="1"/>
    <col min="14856" max="14856" width="24.28515625" style="134" customWidth="1"/>
    <col min="14857" max="14864" width="11.42578125" style="134"/>
    <col min="14865" max="14865" width="23.7109375" style="134" customWidth="1"/>
    <col min="14866" max="14866" width="15.85546875" style="134" customWidth="1"/>
    <col min="14867" max="14867" width="4.7109375" style="134" customWidth="1"/>
    <col min="14868" max="15108" width="11.42578125" style="134"/>
    <col min="15109" max="15109" width="3.28515625" style="134" customWidth="1"/>
    <col min="15110" max="15110" width="11.42578125" style="134"/>
    <col min="15111" max="15111" width="25.42578125" style="134" customWidth="1"/>
    <col min="15112" max="15112" width="24.28515625" style="134" customWidth="1"/>
    <col min="15113" max="15120" width="11.42578125" style="134"/>
    <col min="15121" max="15121" width="23.7109375" style="134" customWidth="1"/>
    <col min="15122" max="15122" width="15.85546875" style="134" customWidth="1"/>
    <col min="15123" max="15123" width="4.7109375" style="134" customWidth="1"/>
    <col min="15124" max="15364" width="11.42578125" style="134"/>
    <col min="15365" max="15365" width="3.28515625" style="134" customWidth="1"/>
    <col min="15366" max="15366" width="11.42578125" style="134"/>
    <col min="15367" max="15367" width="25.42578125" style="134" customWidth="1"/>
    <col min="15368" max="15368" width="24.28515625" style="134" customWidth="1"/>
    <col min="15369" max="15376" width="11.42578125" style="134"/>
    <col min="15377" max="15377" width="23.7109375" style="134" customWidth="1"/>
    <col min="15378" max="15378" width="15.85546875" style="134" customWidth="1"/>
    <col min="15379" max="15379" width="4.7109375" style="134" customWidth="1"/>
    <col min="15380" max="15620" width="11.42578125" style="134"/>
    <col min="15621" max="15621" width="3.28515625" style="134" customWidth="1"/>
    <col min="15622" max="15622" width="11.42578125" style="134"/>
    <col min="15623" max="15623" width="25.42578125" style="134" customWidth="1"/>
    <col min="15624" max="15624" width="24.28515625" style="134" customWidth="1"/>
    <col min="15625" max="15632" width="11.42578125" style="134"/>
    <col min="15633" max="15633" width="23.7109375" style="134" customWidth="1"/>
    <col min="15634" max="15634" width="15.85546875" style="134" customWidth="1"/>
    <col min="15635" max="15635" width="4.7109375" style="134" customWidth="1"/>
    <col min="15636" max="15876" width="11.42578125" style="134"/>
    <col min="15877" max="15877" width="3.28515625" style="134" customWidth="1"/>
    <col min="15878" max="15878" width="11.42578125" style="134"/>
    <col min="15879" max="15879" width="25.42578125" style="134" customWidth="1"/>
    <col min="15880" max="15880" width="24.28515625" style="134" customWidth="1"/>
    <col min="15881" max="15888" width="11.42578125" style="134"/>
    <col min="15889" max="15889" width="23.7109375" style="134" customWidth="1"/>
    <col min="15890" max="15890" width="15.85546875" style="134" customWidth="1"/>
    <col min="15891" max="15891" width="4.7109375" style="134" customWidth="1"/>
    <col min="15892" max="16132" width="11.42578125" style="134"/>
    <col min="16133" max="16133" width="3.28515625" style="134" customWidth="1"/>
    <col min="16134" max="16134" width="11.42578125" style="134"/>
    <col min="16135" max="16135" width="25.42578125" style="134" customWidth="1"/>
    <col min="16136" max="16136" width="24.28515625" style="134" customWidth="1"/>
    <col min="16137" max="16144" width="11.42578125" style="134"/>
    <col min="16145" max="16145" width="23.7109375" style="134" customWidth="1"/>
    <col min="16146" max="16146" width="15.85546875" style="134" customWidth="1"/>
    <col min="16147" max="16147" width="4.7109375" style="134" customWidth="1"/>
    <col min="16148" max="16384" width="11.42578125" style="134"/>
  </cols>
  <sheetData>
    <row r="1" spans="1:35" s="117" customFormat="1" ht="43.5" customHeight="1" x14ac:dyDescent="0.35">
      <c r="A1" s="10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7"/>
      <c r="X1" s="1"/>
      <c r="Y1" s="1"/>
      <c r="Z1" s="37"/>
      <c r="AA1" s="1"/>
    </row>
    <row r="2" spans="1:35" s="117" customFormat="1" ht="38.25" customHeight="1" x14ac:dyDescent="0.35">
      <c r="A2" s="10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30"/>
      <c r="P2" s="330"/>
      <c r="Q2" s="330"/>
      <c r="R2" s="330"/>
      <c r="S2" s="1"/>
      <c r="T2" s="1"/>
      <c r="U2" s="1"/>
      <c r="V2" s="1"/>
      <c r="W2" s="7"/>
      <c r="X2" s="1"/>
      <c r="Y2" s="1"/>
      <c r="Z2" s="37"/>
      <c r="AA2" s="1"/>
      <c r="AB2" s="118"/>
      <c r="AC2" s="118"/>
      <c r="AD2" s="118"/>
      <c r="AE2" s="119"/>
      <c r="AF2" s="119"/>
      <c r="AG2" s="119"/>
      <c r="AH2" s="119"/>
      <c r="AI2" s="119"/>
    </row>
    <row r="3" spans="1:35" s="117" customFormat="1" ht="30.75" x14ac:dyDescent="0.35">
      <c r="A3" s="10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30"/>
      <c r="P3" s="330"/>
      <c r="Q3" s="330"/>
      <c r="R3" s="330"/>
      <c r="S3" s="1"/>
      <c r="T3" s="1"/>
      <c r="U3" s="1"/>
      <c r="V3" s="1"/>
      <c r="W3" s="7"/>
      <c r="X3" s="1"/>
      <c r="Y3" s="1"/>
      <c r="Z3" s="37"/>
      <c r="AA3" s="1"/>
      <c r="AB3" s="118"/>
      <c r="AC3" s="118"/>
      <c r="AD3" s="118"/>
      <c r="AE3" s="120"/>
      <c r="AF3" s="120"/>
      <c r="AG3" s="120"/>
      <c r="AH3" s="120"/>
      <c r="AI3" s="120"/>
    </row>
    <row r="4" spans="1:35" s="117" customFormat="1" ht="21" x14ac:dyDescent="0.35">
      <c r="A4" s="10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30"/>
      <c r="P4" s="330"/>
      <c r="Q4" s="330"/>
      <c r="R4" s="330"/>
      <c r="S4" s="1"/>
      <c r="T4" s="1"/>
      <c r="U4" s="1"/>
      <c r="V4" s="1"/>
      <c r="W4" s="7"/>
      <c r="X4" s="1"/>
      <c r="Y4" s="1"/>
      <c r="Z4" s="37"/>
      <c r="AA4" s="1"/>
      <c r="AB4" s="121"/>
      <c r="AC4" s="121"/>
      <c r="AD4" s="121"/>
      <c r="AE4" s="120"/>
      <c r="AF4" s="120"/>
      <c r="AG4" s="120"/>
      <c r="AH4" s="120"/>
      <c r="AI4" s="120"/>
    </row>
    <row r="5" spans="1:35" s="117" customFormat="1" ht="7.5" customHeight="1" x14ac:dyDescent="0.35">
      <c r="A5" s="10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1"/>
      <c r="Y5" s="1"/>
      <c r="Z5" s="37"/>
      <c r="AA5" s="1"/>
    </row>
    <row r="6" spans="1:35" s="117" customFormat="1" ht="18.75" customHeight="1" x14ac:dyDescent="0.35">
      <c r="A6" s="10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1"/>
      <c r="Y6" s="1"/>
      <c r="Z6" s="37"/>
      <c r="AA6" s="1"/>
    </row>
    <row r="7" spans="1:35" s="117" customFormat="1" ht="18.75" customHeight="1" x14ac:dyDescent="0.35">
      <c r="A7" s="10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1"/>
      <c r="Y7" s="1"/>
      <c r="Z7" s="37"/>
      <c r="AA7" s="1"/>
    </row>
    <row r="8" spans="1:35" s="117" customFormat="1" ht="21" customHeight="1" x14ac:dyDescent="0.35">
      <c r="A8" s="103" t="s">
        <v>235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31" t="s">
        <v>236</v>
      </c>
      <c r="R8" s="331"/>
      <c r="S8" s="1"/>
      <c r="T8" s="1"/>
      <c r="U8" s="87"/>
      <c r="V8" s="87"/>
      <c r="W8" s="87"/>
      <c r="X8" s="87"/>
      <c r="Y8" s="87"/>
      <c r="Z8" s="87"/>
      <c r="AA8" s="1"/>
    </row>
    <row r="9" spans="1:35" s="117" customFormat="1" ht="21" customHeight="1" x14ac:dyDescent="0.35">
      <c r="A9" s="331" t="s">
        <v>129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122"/>
      <c r="T9" s="9"/>
      <c r="U9" s="9"/>
      <c r="V9" s="9"/>
      <c r="W9" s="9"/>
      <c r="X9" s="9"/>
      <c r="Y9" s="9"/>
      <c r="Z9" s="9"/>
      <c r="AA9" s="9"/>
    </row>
    <row r="10" spans="1:35" s="117" customFormat="1" ht="21" customHeight="1" x14ac:dyDescent="0.35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122"/>
      <c r="T10" s="9"/>
      <c r="U10" s="9"/>
      <c r="V10" s="9"/>
      <c r="W10" s="9"/>
      <c r="X10" s="9"/>
      <c r="Y10" s="9"/>
      <c r="Z10" s="9"/>
      <c r="AA10" s="9"/>
    </row>
    <row r="11" spans="1:35" s="117" customFormat="1" ht="21" customHeight="1" x14ac:dyDescent="0.35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122"/>
      <c r="T11" s="9"/>
      <c r="U11" s="9"/>
      <c r="V11" s="9"/>
      <c r="W11" s="9"/>
      <c r="X11" s="9"/>
      <c r="Y11" s="9"/>
      <c r="Z11" s="9"/>
      <c r="AA11" s="9"/>
    </row>
    <row r="12" spans="1:35" s="117" customFormat="1" ht="21" customHeight="1" x14ac:dyDescent="0.35">
      <c r="B12" s="142" t="s">
        <v>140</v>
      </c>
      <c r="C12" s="142" t="s">
        <v>0</v>
      </c>
      <c r="D12" s="142" t="s">
        <v>160</v>
      </c>
      <c r="E12" s="513" t="s">
        <v>141</v>
      </c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5"/>
      <c r="Q12" s="142" t="s">
        <v>162</v>
      </c>
      <c r="R12" s="142" t="s">
        <v>143</v>
      </c>
    </row>
    <row r="13" spans="1:35" s="117" customFormat="1" ht="21" customHeight="1" x14ac:dyDescent="0.35">
      <c r="B13" s="143"/>
      <c r="C13" s="143"/>
      <c r="D13" s="143"/>
      <c r="E13" s="123" t="s">
        <v>67</v>
      </c>
      <c r="F13" s="123" t="s">
        <v>68</v>
      </c>
      <c r="G13" s="123" t="s">
        <v>144</v>
      </c>
      <c r="H13" s="123" t="s">
        <v>145</v>
      </c>
      <c r="I13" s="224" t="s">
        <v>146</v>
      </c>
      <c r="J13" s="227" t="s">
        <v>147</v>
      </c>
      <c r="K13" s="123" t="s">
        <v>148</v>
      </c>
      <c r="L13" s="123" t="s">
        <v>149</v>
      </c>
      <c r="M13" s="123" t="s">
        <v>150</v>
      </c>
      <c r="N13" s="123" t="s">
        <v>234</v>
      </c>
      <c r="O13" s="123" t="s">
        <v>151</v>
      </c>
      <c r="P13" s="123" t="s">
        <v>152</v>
      </c>
      <c r="Q13" s="143"/>
      <c r="R13" s="144"/>
      <c r="U13" s="124"/>
    </row>
    <row r="14" spans="1:35" s="117" customFormat="1" ht="21" customHeight="1" x14ac:dyDescent="0.35">
      <c r="B14" s="136">
        <v>1</v>
      </c>
      <c r="C14" s="135" t="s">
        <v>32</v>
      </c>
      <c r="D14" s="127" t="s">
        <v>164</v>
      </c>
      <c r="E14" s="128">
        <v>4</v>
      </c>
      <c r="F14" s="128">
        <v>1</v>
      </c>
      <c r="G14" s="128">
        <v>4</v>
      </c>
      <c r="H14" s="128"/>
      <c r="I14" s="225"/>
      <c r="J14" s="228">
        <v>2</v>
      </c>
      <c r="K14" s="128"/>
      <c r="L14" s="128"/>
      <c r="M14" s="128">
        <v>1</v>
      </c>
      <c r="N14" s="128"/>
      <c r="O14" s="128"/>
      <c r="P14" s="128"/>
      <c r="Q14" s="129">
        <f t="shared" ref="Q14:Q55" si="0">SUM(E14:P14)</f>
        <v>12</v>
      </c>
      <c r="R14" s="128">
        <f t="shared" ref="R14:R54" si="1">COUNT(E14:P14)</f>
        <v>5</v>
      </c>
      <c r="U14" s="124"/>
    </row>
    <row r="15" spans="1:35" s="117" customFormat="1" ht="21" customHeight="1" x14ac:dyDescent="0.35">
      <c r="B15" s="136">
        <v>2</v>
      </c>
      <c r="C15" s="135" t="s">
        <v>89</v>
      </c>
      <c r="D15" s="127" t="s">
        <v>169</v>
      </c>
      <c r="E15" s="128">
        <v>2</v>
      </c>
      <c r="F15" s="128">
        <v>3</v>
      </c>
      <c r="G15" s="128">
        <v>2</v>
      </c>
      <c r="H15" s="128">
        <v>1</v>
      </c>
      <c r="I15" s="230"/>
      <c r="J15" s="228">
        <v>0</v>
      </c>
      <c r="K15" s="128"/>
      <c r="L15" s="128"/>
      <c r="M15" s="128">
        <v>2</v>
      </c>
      <c r="N15" s="128"/>
      <c r="O15" s="128"/>
      <c r="P15" s="128"/>
      <c r="Q15" s="129">
        <f t="shared" si="0"/>
        <v>10</v>
      </c>
      <c r="R15" s="128">
        <f t="shared" si="1"/>
        <v>6</v>
      </c>
      <c r="U15" s="124"/>
    </row>
    <row r="16" spans="1:35" s="117" customFormat="1" ht="21" customHeight="1" x14ac:dyDescent="0.35">
      <c r="B16" s="136">
        <v>3</v>
      </c>
      <c r="C16" s="126" t="s">
        <v>93</v>
      </c>
      <c r="D16" s="127" t="s">
        <v>184</v>
      </c>
      <c r="E16" s="140">
        <v>1</v>
      </c>
      <c r="F16" s="128">
        <v>3</v>
      </c>
      <c r="G16" s="128">
        <v>1</v>
      </c>
      <c r="H16" s="145"/>
      <c r="I16" s="225">
        <v>2</v>
      </c>
      <c r="J16" s="228"/>
      <c r="K16" s="128"/>
      <c r="L16" s="128"/>
      <c r="M16" s="128"/>
      <c r="N16" s="128"/>
      <c r="O16" s="128"/>
      <c r="P16" s="128"/>
      <c r="Q16" s="129">
        <f t="shared" si="0"/>
        <v>7</v>
      </c>
      <c r="R16" s="128">
        <f t="shared" si="1"/>
        <v>4</v>
      </c>
      <c r="U16" s="124"/>
    </row>
    <row r="17" spans="2:23" s="117" customFormat="1" ht="21" customHeight="1" x14ac:dyDescent="0.35">
      <c r="B17" s="136">
        <v>7</v>
      </c>
      <c r="C17" s="131" t="s">
        <v>79</v>
      </c>
      <c r="D17" s="127" t="s">
        <v>195</v>
      </c>
      <c r="E17" s="140">
        <v>0</v>
      </c>
      <c r="F17" s="141"/>
      <c r="G17" s="128">
        <v>2</v>
      </c>
      <c r="H17" s="128">
        <v>1</v>
      </c>
      <c r="I17" s="225">
        <v>1</v>
      </c>
      <c r="J17" s="228">
        <v>2</v>
      </c>
      <c r="K17" s="128"/>
      <c r="L17" s="128"/>
      <c r="M17" s="128">
        <v>1</v>
      </c>
      <c r="N17" s="128"/>
      <c r="O17" s="128"/>
      <c r="P17" s="128"/>
      <c r="Q17" s="129">
        <f t="shared" si="0"/>
        <v>7</v>
      </c>
      <c r="R17" s="128">
        <f t="shared" si="1"/>
        <v>6</v>
      </c>
      <c r="U17" s="124"/>
    </row>
    <row r="18" spans="2:23" s="117" customFormat="1" ht="21" customHeight="1" x14ac:dyDescent="0.35">
      <c r="B18" s="136">
        <v>4</v>
      </c>
      <c r="C18" s="126" t="s">
        <v>31</v>
      </c>
      <c r="D18" s="127" t="s">
        <v>163</v>
      </c>
      <c r="E18" s="128">
        <v>1</v>
      </c>
      <c r="F18" s="128">
        <v>4</v>
      </c>
      <c r="G18" s="128">
        <v>0</v>
      </c>
      <c r="H18" s="128"/>
      <c r="I18" s="225"/>
      <c r="J18" s="228"/>
      <c r="K18" s="128"/>
      <c r="L18" s="128">
        <v>0</v>
      </c>
      <c r="M18" s="128"/>
      <c r="N18" s="128">
        <v>0</v>
      </c>
      <c r="O18" s="128"/>
      <c r="P18" s="128"/>
      <c r="Q18" s="129">
        <f t="shared" si="0"/>
        <v>5</v>
      </c>
      <c r="R18" s="128">
        <f t="shared" si="1"/>
        <v>5</v>
      </c>
    </row>
    <row r="19" spans="2:23" s="117" customFormat="1" ht="21" customHeight="1" x14ac:dyDescent="0.35">
      <c r="B19" s="136">
        <v>5</v>
      </c>
      <c r="C19" s="126" t="s">
        <v>131</v>
      </c>
      <c r="D19" s="132" t="s">
        <v>165</v>
      </c>
      <c r="E19" s="133">
        <v>3</v>
      </c>
      <c r="F19" s="133">
        <v>0</v>
      </c>
      <c r="G19" s="128">
        <v>2</v>
      </c>
      <c r="H19" s="133"/>
      <c r="I19" s="226"/>
      <c r="J19" s="229"/>
      <c r="K19" s="133"/>
      <c r="L19" s="133"/>
      <c r="M19" s="133"/>
      <c r="N19" s="133">
        <v>2</v>
      </c>
      <c r="O19" s="133"/>
      <c r="P19" s="133"/>
      <c r="Q19" s="129">
        <f t="shared" si="0"/>
        <v>7</v>
      </c>
      <c r="R19" s="128">
        <f t="shared" si="1"/>
        <v>4</v>
      </c>
    </row>
    <row r="20" spans="2:23" s="117" customFormat="1" ht="21" customHeight="1" x14ac:dyDescent="0.35">
      <c r="B20" s="136">
        <v>6</v>
      </c>
      <c r="C20" s="135" t="s">
        <v>124</v>
      </c>
      <c r="D20" s="132" t="s">
        <v>161</v>
      </c>
      <c r="E20" s="133">
        <v>1</v>
      </c>
      <c r="F20" s="133">
        <v>1</v>
      </c>
      <c r="G20" s="128">
        <v>2</v>
      </c>
      <c r="H20" s="133"/>
      <c r="I20" s="231"/>
      <c r="J20" s="229">
        <v>0</v>
      </c>
      <c r="K20" s="133"/>
      <c r="L20" s="133"/>
      <c r="M20" s="133"/>
      <c r="N20" s="133"/>
      <c r="O20" s="133"/>
      <c r="P20" s="133"/>
      <c r="Q20" s="129">
        <f t="shared" si="0"/>
        <v>4</v>
      </c>
      <c r="R20" s="128">
        <f t="shared" si="1"/>
        <v>4</v>
      </c>
    </row>
    <row r="21" spans="2:23" s="117" customFormat="1" ht="21" customHeight="1" x14ac:dyDescent="0.35">
      <c r="B21" s="136">
        <v>8</v>
      </c>
      <c r="C21" s="135" t="s">
        <v>79</v>
      </c>
      <c r="D21" s="132" t="s">
        <v>198</v>
      </c>
      <c r="E21" s="148">
        <v>2</v>
      </c>
      <c r="F21" s="149"/>
      <c r="G21" s="128">
        <v>1</v>
      </c>
      <c r="H21" s="133">
        <v>0</v>
      </c>
      <c r="I21" s="226">
        <v>1</v>
      </c>
      <c r="J21" s="229">
        <v>0</v>
      </c>
      <c r="K21" s="133"/>
      <c r="L21" s="133"/>
      <c r="M21" s="133">
        <v>1</v>
      </c>
      <c r="N21" s="133"/>
      <c r="O21" s="133"/>
      <c r="P21" s="133"/>
      <c r="Q21" s="129">
        <f t="shared" si="0"/>
        <v>5</v>
      </c>
      <c r="R21" s="128">
        <f t="shared" si="1"/>
        <v>6</v>
      </c>
    </row>
    <row r="22" spans="2:23" s="117" customFormat="1" ht="21" customHeight="1" x14ac:dyDescent="0.35">
      <c r="B22" s="136">
        <v>11</v>
      </c>
      <c r="C22" s="135" t="s">
        <v>79</v>
      </c>
      <c r="D22" s="132" t="s">
        <v>228</v>
      </c>
      <c r="E22" s="148">
        <v>0</v>
      </c>
      <c r="F22" s="149"/>
      <c r="G22" s="128">
        <v>2</v>
      </c>
      <c r="H22" s="133">
        <v>0</v>
      </c>
      <c r="I22" s="226">
        <v>1</v>
      </c>
      <c r="J22" s="229">
        <v>1</v>
      </c>
      <c r="K22" s="133"/>
      <c r="L22" s="133"/>
      <c r="M22" s="133"/>
      <c r="N22" s="133"/>
      <c r="O22" s="133"/>
      <c r="P22" s="133"/>
      <c r="Q22" s="129">
        <f t="shared" si="0"/>
        <v>4</v>
      </c>
      <c r="R22" s="128">
        <f t="shared" si="1"/>
        <v>5</v>
      </c>
    </row>
    <row r="23" spans="2:23" s="117" customFormat="1" ht="21" customHeight="1" x14ac:dyDescent="0.35">
      <c r="B23" s="136">
        <v>9</v>
      </c>
      <c r="C23" s="135" t="s">
        <v>92</v>
      </c>
      <c r="D23" s="132" t="s">
        <v>166</v>
      </c>
      <c r="E23" s="133">
        <v>1</v>
      </c>
      <c r="F23" s="133">
        <v>2</v>
      </c>
      <c r="G23" s="128">
        <v>0</v>
      </c>
      <c r="H23" s="133"/>
      <c r="I23" s="226"/>
      <c r="J23" s="229"/>
      <c r="K23" s="133"/>
      <c r="L23" s="133"/>
      <c r="M23" s="133"/>
      <c r="N23" s="133"/>
      <c r="O23" s="133"/>
      <c r="P23" s="133"/>
      <c r="Q23" s="129">
        <f t="shared" si="0"/>
        <v>3</v>
      </c>
      <c r="R23" s="128">
        <f t="shared" si="1"/>
        <v>3</v>
      </c>
    </row>
    <row r="24" spans="2:23" s="117" customFormat="1" ht="21" customHeight="1" x14ac:dyDescent="0.35">
      <c r="B24" s="136">
        <v>10</v>
      </c>
      <c r="C24" s="135" t="s">
        <v>124</v>
      </c>
      <c r="D24" s="132" t="s">
        <v>192</v>
      </c>
      <c r="E24" s="133">
        <v>0</v>
      </c>
      <c r="F24" s="133">
        <v>0</v>
      </c>
      <c r="G24" s="128">
        <v>3</v>
      </c>
      <c r="H24" s="133"/>
      <c r="I24" s="231"/>
      <c r="J24" s="229">
        <v>0</v>
      </c>
      <c r="K24" s="133"/>
      <c r="L24" s="133"/>
      <c r="M24" s="133"/>
      <c r="N24" s="133"/>
      <c r="O24" s="133"/>
      <c r="P24" s="133"/>
      <c r="Q24" s="129">
        <f t="shared" si="0"/>
        <v>3</v>
      </c>
      <c r="R24" s="128">
        <f t="shared" si="1"/>
        <v>4</v>
      </c>
    </row>
    <row r="25" spans="2:23" s="117" customFormat="1" ht="21" customHeight="1" x14ac:dyDescent="0.35">
      <c r="B25" s="136">
        <v>12</v>
      </c>
      <c r="C25" s="135" t="s">
        <v>93</v>
      </c>
      <c r="D25" s="127" t="s">
        <v>218</v>
      </c>
      <c r="E25" s="140">
        <v>0</v>
      </c>
      <c r="F25" s="128">
        <v>0</v>
      </c>
      <c r="G25" s="128">
        <v>0</v>
      </c>
      <c r="H25" s="145"/>
      <c r="I25" s="225">
        <v>3</v>
      </c>
      <c r="J25" s="228"/>
      <c r="K25" s="128"/>
      <c r="L25" s="128"/>
      <c r="M25" s="128"/>
      <c r="N25" s="128"/>
      <c r="O25" s="128"/>
      <c r="P25" s="128"/>
      <c r="Q25" s="129">
        <f t="shared" si="0"/>
        <v>3</v>
      </c>
      <c r="R25" s="128">
        <f t="shared" si="1"/>
        <v>4</v>
      </c>
    </row>
    <row r="26" spans="2:23" s="117" customFormat="1" ht="21" customHeight="1" x14ac:dyDescent="0.35">
      <c r="B26" s="136">
        <v>13</v>
      </c>
      <c r="C26" s="135" t="s">
        <v>93</v>
      </c>
      <c r="D26" s="127" t="s">
        <v>199</v>
      </c>
      <c r="E26" s="140">
        <v>1</v>
      </c>
      <c r="F26" s="128">
        <v>0</v>
      </c>
      <c r="G26" s="128">
        <v>1</v>
      </c>
      <c r="H26" s="145"/>
      <c r="I26" s="225">
        <v>1</v>
      </c>
      <c r="J26" s="228"/>
      <c r="K26" s="128">
        <v>1</v>
      </c>
      <c r="L26" s="128"/>
      <c r="M26" s="128"/>
      <c r="N26" s="128"/>
      <c r="O26" s="128"/>
      <c r="P26" s="128"/>
      <c r="Q26" s="129">
        <f t="shared" si="0"/>
        <v>4</v>
      </c>
      <c r="R26" s="128">
        <f t="shared" si="1"/>
        <v>5</v>
      </c>
    </row>
    <row r="27" spans="2:23" s="117" customFormat="1" ht="21" customHeight="1" x14ac:dyDescent="0.35">
      <c r="B27" s="136">
        <v>29</v>
      </c>
      <c r="C27" s="135" t="s">
        <v>89</v>
      </c>
      <c r="D27" s="127" t="s">
        <v>193</v>
      </c>
      <c r="E27" s="128">
        <v>0</v>
      </c>
      <c r="F27" s="128">
        <v>0</v>
      </c>
      <c r="G27" s="128">
        <v>1</v>
      </c>
      <c r="H27" s="128">
        <v>1</v>
      </c>
      <c r="I27" s="230"/>
      <c r="J27" s="228">
        <v>1</v>
      </c>
      <c r="K27" s="128"/>
      <c r="L27" s="128"/>
      <c r="M27" s="128"/>
      <c r="N27" s="128"/>
      <c r="O27" s="128"/>
      <c r="P27" s="128"/>
      <c r="Q27" s="129">
        <f t="shared" si="0"/>
        <v>3</v>
      </c>
      <c r="R27" s="128">
        <f t="shared" si="1"/>
        <v>5</v>
      </c>
      <c r="W27" s="126"/>
    </row>
    <row r="28" spans="2:23" s="117" customFormat="1" ht="21" customHeight="1" x14ac:dyDescent="0.35">
      <c r="B28" s="136">
        <v>14</v>
      </c>
      <c r="C28" s="126" t="s">
        <v>127</v>
      </c>
      <c r="D28" s="127" t="s">
        <v>167</v>
      </c>
      <c r="E28" s="128">
        <v>2</v>
      </c>
      <c r="F28" s="140">
        <v>0</v>
      </c>
      <c r="G28" s="128">
        <v>0</v>
      </c>
      <c r="H28" s="128"/>
      <c r="I28" s="225"/>
      <c r="J28" s="228"/>
      <c r="K28" s="128"/>
      <c r="L28" s="128"/>
      <c r="M28" s="128"/>
      <c r="N28" s="128"/>
      <c r="O28" s="128"/>
      <c r="P28" s="128"/>
      <c r="Q28" s="129">
        <f t="shared" si="0"/>
        <v>2</v>
      </c>
      <c r="R28" s="128">
        <f t="shared" si="1"/>
        <v>3</v>
      </c>
      <c r="W28" s="131"/>
    </row>
    <row r="29" spans="2:23" s="117" customFormat="1" ht="21" customHeight="1" x14ac:dyDescent="0.35">
      <c r="B29" s="136">
        <v>15</v>
      </c>
      <c r="C29" s="126" t="s">
        <v>31</v>
      </c>
      <c r="D29" s="127" t="s">
        <v>168</v>
      </c>
      <c r="E29" s="128">
        <v>2</v>
      </c>
      <c r="F29" s="128">
        <v>0</v>
      </c>
      <c r="G29" s="128">
        <v>0</v>
      </c>
      <c r="H29" s="128"/>
      <c r="I29" s="225"/>
      <c r="J29" s="228"/>
      <c r="K29" s="128"/>
      <c r="L29" s="128"/>
      <c r="M29" s="128"/>
      <c r="N29" s="128">
        <v>0</v>
      </c>
      <c r="O29" s="128"/>
      <c r="P29" s="128"/>
      <c r="Q29" s="129">
        <f t="shared" si="0"/>
        <v>2</v>
      </c>
      <c r="R29" s="128">
        <f t="shared" si="1"/>
        <v>4</v>
      </c>
      <c r="W29" s="126"/>
    </row>
    <row r="30" spans="2:23" s="117" customFormat="1" ht="21" customHeight="1" x14ac:dyDescent="0.35">
      <c r="B30" s="136">
        <v>16</v>
      </c>
      <c r="C30" s="126" t="s">
        <v>123</v>
      </c>
      <c r="D30" s="127" t="s">
        <v>170</v>
      </c>
      <c r="E30" s="128">
        <v>1</v>
      </c>
      <c r="F30" s="128">
        <v>1</v>
      </c>
      <c r="G30" s="128">
        <v>0</v>
      </c>
      <c r="H30" s="128"/>
      <c r="I30" s="225"/>
      <c r="J30" s="228"/>
      <c r="K30" s="128"/>
      <c r="L30" s="128"/>
      <c r="M30" s="128"/>
      <c r="N30" s="128"/>
      <c r="O30" s="128"/>
      <c r="P30" s="128"/>
      <c r="Q30" s="129">
        <f t="shared" si="0"/>
        <v>2</v>
      </c>
      <c r="R30" s="128">
        <f t="shared" si="1"/>
        <v>3</v>
      </c>
      <c r="W30" s="126"/>
    </row>
    <row r="31" spans="2:23" s="117" customFormat="1" ht="21" customHeight="1" x14ac:dyDescent="0.35">
      <c r="B31" s="136">
        <v>17</v>
      </c>
      <c r="C31" s="126" t="s">
        <v>89</v>
      </c>
      <c r="D31" s="127" t="s">
        <v>176</v>
      </c>
      <c r="E31" s="128">
        <v>1</v>
      </c>
      <c r="F31" s="128">
        <v>1</v>
      </c>
      <c r="G31" s="128">
        <v>0</v>
      </c>
      <c r="H31" s="128"/>
      <c r="I31" s="230"/>
      <c r="J31" s="228">
        <v>0</v>
      </c>
      <c r="K31" s="128"/>
      <c r="L31" s="128"/>
      <c r="M31" s="128">
        <v>4</v>
      </c>
      <c r="N31" s="128"/>
      <c r="O31" s="128"/>
      <c r="P31" s="128"/>
      <c r="Q31" s="129">
        <f t="shared" si="0"/>
        <v>6</v>
      </c>
      <c r="R31" s="128">
        <f t="shared" si="1"/>
        <v>5</v>
      </c>
      <c r="W31" s="126"/>
    </row>
    <row r="32" spans="2:23" s="117" customFormat="1" ht="21" customHeight="1" x14ac:dyDescent="0.35">
      <c r="B32" s="136">
        <v>18</v>
      </c>
      <c r="C32" s="126" t="s">
        <v>43</v>
      </c>
      <c r="D32" s="127" t="s">
        <v>182</v>
      </c>
      <c r="E32" s="133">
        <v>0</v>
      </c>
      <c r="F32" s="133">
        <v>2</v>
      </c>
      <c r="G32" s="128">
        <v>0</v>
      </c>
      <c r="H32" s="128"/>
      <c r="I32" s="225"/>
      <c r="J32" s="228"/>
      <c r="K32" s="128"/>
      <c r="L32" s="128">
        <v>1</v>
      </c>
      <c r="M32" s="128"/>
      <c r="N32" s="128"/>
      <c r="O32" s="128"/>
      <c r="P32" s="128"/>
      <c r="Q32" s="129">
        <f t="shared" si="0"/>
        <v>3</v>
      </c>
      <c r="R32" s="128">
        <f t="shared" si="1"/>
        <v>4</v>
      </c>
      <c r="W32" s="126"/>
    </row>
    <row r="33" spans="2:23" s="117" customFormat="1" ht="21" customHeight="1" x14ac:dyDescent="0.35">
      <c r="B33" s="136">
        <v>19</v>
      </c>
      <c r="C33" s="126" t="s">
        <v>121</v>
      </c>
      <c r="D33" s="127" t="s">
        <v>171</v>
      </c>
      <c r="E33" s="128">
        <v>1</v>
      </c>
      <c r="F33" s="140">
        <v>0</v>
      </c>
      <c r="G33" s="128">
        <v>1</v>
      </c>
      <c r="H33" s="128"/>
      <c r="I33" s="225"/>
      <c r="J33" s="228"/>
      <c r="K33" s="128"/>
      <c r="L33" s="128"/>
      <c r="M33" s="128"/>
      <c r="N33" s="128"/>
      <c r="O33" s="128"/>
      <c r="P33" s="128"/>
      <c r="Q33" s="129">
        <f t="shared" si="0"/>
        <v>2</v>
      </c>
      <c r="R33" s="128">
        <f t="shared" si="1"/>
        <v>3</v>
      </c>
      <c r="W33" s="126"/>
    </row>
    <row r="34" spans="2:23" s="117" customFormat="1" ht="21" customHeight="1" x14ac:dyDescent="0.35">
      <c r="B34" s="136">
        <v>20</v>
      </c>
      <c r="C34" s="126" t="s">
        <v>32</v>
      </c>
      <c r="D34" s="127" t="s">
        <v>173</v>
      </c>
      <c r="E34" s="128">
        <v>1</v>
      </c>
      <c r="F34" s="128">
        <v>0</v>
      </c>
      <c r="G34" s="128">
        <v>1</v>
      </c>
      <c r="H34" s="128"/>
      <c r="I34" s="225"/>
      <c r="J34" s="228">
        <v>0</v>
      </c>
      <c r="K34" s="128"/>
      <c r="L34" s="128"/>
      <c r="M34" s="128"/>
      <c r="N34" s="128"/>
      <c r="O34" s="128"/>
      <c r="P34" s="128"/>
      <c r="Q34" s="129">
        <f t="shared" si="0"/>
        <v>2</v>
      </c>
      <c r="R34" s="128">
        <f t="shared" si="1"/>
        <v>4</v>
      </c>
      <c r="W34" s="126"/>
    </row>
    <row r="35" spans="2:23" s="117" customFormat="1" ht="21" customHeight="1" x14ac:dyDescent="0.35">
      <c r="B35" s="136">
        <v>21</v>
      </c>
      <c r="C35" s="126" t="s">
        <v>89</v>
      </c>
      <c r="D35" s="127" t="s">
        <v>175</v>
      </c>
      <c r="E35" s="128">
        <v>1</v>
      </c>
      <c r="F35" s="128">
        <v>0</v>
      </c>
      <c r="G35" s="128">
        <v>1</v>
      </c>
      <c r="H35" s="128"/>
      <c r="I35" s="230"/>
      <c r="J35" s="228">
        <v>0</v>
      </c>
      <c r="K35" s="128"/>
      <c r="L35" s="128"/>
      <c r="M35" s="128"/>
      <c r="N35" s="128"/>
      <c r="O35" s="128"/>
      <c r="P35" s="128"/>
      <c r="Q35" s="129">
        <f t="shared" si="0"/>
        <v>2</v>
      </c>
      <c r="R35" s="128">
        <f t="shared" si="1"/>
        <v>4</v>
      </c>
      <c r="W35" s="126"/>
    </row>
    <row r="36" spans="2:23" s="117" customFormat="1" ht="21" customHeight="1" x14ac:dyDescent="0.35">
      <c r="B36" s="136">
        <v>22</v>
      </c>
      <c r="C36" s="126" t="s">
        <v>126</v>
      </c>
      <c r="D36" s="127" t="s">
        <v>178</v>
      </c>
      <c r="E36" s="128">
        <v>1</v>
      </c>
      <c r="F36" s="128">
        <v>0</v>
      </c>
      <c r="G36" s="128">
        <v>1</v>
      </c>
      <c r="H36" s="128"/>
      <c r="I36" s="225"/>
      <c r="J36" s="228"/>
      <c r="K36" s="128"/>
      <c r="L36" s="128"/>
      <c r="M36" s="128"/>
      <c r="N36" s="128"/>
      <c r="O36" s="128"/>
      <c r="P36" s="128"/>
      <c r="Q36" s="129">
        <f t="shared" si="0"/>
        <v>2</v>
      </c>
      <c r="R36" s="128">
        <f t="shared" si="1"/>
        <v>3</v>
      </c>
      <c r="W36" s="126"/>
    </row>
    <row r="37" spans="2:23" s="117" customFormat="1" ht="21" customHeight="1" x14ac:dyDescent="0.35">
      <c r="B37" s="136">
        <v>23</v>
      </c>
      <c r="C37" s="131" t="s">
        <v>87</v>
      </c>
      <c r="D37" s="127" t="s">
        <v>196</v>
      </c>
      <c r="E37" s="140">
        <v>0</v>
      </c>
      <c r="F37" s="140">
        <v>0</v>
      </c>
      <c r="G37" s="128">
        <v>1</v>
      </c>
      <c r="H37" s="128">
        <v>1</v>
      </c>
      <c r="I37" s="225"/>
      <c r="J37" s="228"/>
      <c r="K37" s="128"/>
      <c r="L37" s="128"/>
      <c r="M37" s="128"/>
      <c r="N37" s="128"/>
      <c r="O37" s="128"/>
      <c r="P37" s="128"/>
      <c r="Q37" s="129">
        <f t="shared" si="0"/>
        <v>2</v>
      </c>
      <c r="R37" s="128">
        <f t="shared" si="1"/>
        <v>4</v>
      </c>
      <c r="W37" s="126"/>
    </row>
    <row r="38" spans="2:23" s="117" customFormat="1" ht="21" customHeight="1" x14ac:dyDescent="0.35">
      <c r="B38" s="136">
        <v>24</v>
      </c>
      <c r="C38" s="126" t="s">
        <v>186</v>
      </c>
      <c r="D38" s="127" t="s">
        <v>201</v>
      </c>
      <c r="E38" s="140">
        <v>0</v>
      </c>
      <c r="F38" s="128">
        <v>0</v>
      </c>
      <c r="G38" s="145"/>
      <c r="H38" s="128">
        <v>2</v>
      </c>
      <c r="I38" s="225">
        <v>0</v>
      </c>
      <c r="J38" s="228"/>
      <c r="K38" s="128"/>
      <c r="L38" s="128"/>
      <c r="M38" s="128"/>
      <c r="N38" s="128"/>
      <c r="O38" s="128"/>
      <c r="P38" s="128"/>
      <c r="Q38" s="129">
        <f t="shared" si="0"/>
        <v>2</v>
      </c>
      <c r="R38" s="128">
        <f t="shared" si="1"/>
        <v>4</v>
      </c>
      <c r="W38" s="126"/>
    </row>
    <row r="39" spans="2:23" s="117" customFormat="1" ht="21" customHeight="1" x14ac:dyDescent="0.35">
      <c r="B39" s="136">
        <v>25</v>
      </c>
      <c r="C39" s="135" t="s">
        <v>20</v>
      </c>
      <c r="D39" s="127" t="s">
        <v>202</v>
      </c>
      <c r="E39" s="141"/>
      <c r="F39" s="128">
        <v>0</v>
      </c>
      <c r="G39" s="128">
        <v>0</v>
      </c>
      <c r="H39" s="128">
        <v>1</v>
      </c>
      <c r="I39" s="225">
        <v>1</v>
      </c>
      <c r="J39" s="228"/>
      <c r="K39" s="128"/>
      <c r="L39" s="128"/>
      <c r="M39" s="128"/>
      <c r="N39" s="128"/>
      <c r="O39" s="128"/>
      <c r="P39" s="128"/>
      <c r="Q39" s="129">
        <f t="shared" si="0"/>
        <v>2</v>
      </c>
      <c r="R39" s="128">
        <f t="shared" si="1"/>
        <v>4</v>
      </c>
      <c r="W39" s="126"/>
    </row>
    <row r="40" spans="2:23" s="117" customFormat="1" ht="21" customHeight="1" x14ac:dyDescent="0.35">
      <c r="B40" s="136">
        <v>26</v>
      </c>
      <c r="C40" s="126" t="s">
        <v>87</v>
      </c>
      <c r="D40" s="127" t="s">
        <v>222</v>
      </c>
      <c r="E40" s="140">
        <v>2</v>
      </c>
      <c r="F40" s="140">
        <v>0</v>
      </c>
      <c r="G40" s="128">
        <v>0</v>
      </c>
      <c r="H40" s="128">
        <v>0</v>
      </c>
      <c r="I40" s="225"/>
      <c r="J40" s="228"/>
      <c r="K40" s="128"/>
      <c r="L40" s="128"/>
      <c r="M40" s="128"/>
      <c r="N40" s="128"/>
      <c r="O40" s="128"/>
      <c r="P40" s="128"/>
      <c r="Q40" s="129">
        <f t="shared" si="0"/>
        <v>2</v>
      </c>
      <c r="R40" s="128">
        <f t="shared" si="1"/>
        <v>4</v>
      </c>
      <c r="W40" s="126"/>
    </row>
    <row r="41" spans="2:23" s="117" customFormat="1" ht="21" customHeight="1" x14ac:dyDescent="0.35">
      <c r="B41" s="136">
        <v>27</v>
      </c>
      <c r="C41" s="126" t="s">
        <v>186</v>
      </c>
      <c r="D41" s="127" t="s">
        <v>187</v>
      </c>
      <c r="E41" s="140">
        <v>1</v>
      </c>
      <c r="F41" s="128">
        <v>1</v>
      </c>
      <c r="G41" s="145"/>
      <c r="H41" s="128">
        <v>0</v>
      </c>
      <c r="I41" s="225">
        <v>0</v>
      </c>
      <c r="J41" s="228"/>
      <c r="K41" s="128"/>
      <c r="L41" s="128"/>
      <c r="M41" s="128"/>
      <c r="N41" s="128"/>
      <c r="O41" s="128"/>
      <c r="P41" s="128"/>
      <c r="Q41" s="129">
        <f t="shared" si="0"/>
        <v>2</v>
      </c>
      <c r="R41" s="128">
        <f t="shared" si="1"/>
        <v>4</v>
      </c>
      <c r="W41" s="126"/>
    </row>
    <row r="42" spans="2:23" s="117" customFormat="1" ht="21" customHeight="1" x14ac:dyDescent="0.35">
      <c r="B42" s="136">
        <v>21</v>
      </c>
      <c r="C42" s="126" t="s">
        <v>89</v>
      </c>
      <c r="D42" s="127" t="s">
        <v>226</v>
      </c>
      <c r="E42" s="128">
        <v>0</v>
      </c>
      <c r="F42" s="128">
        <v>0</v>
      </c>
      <c r="G42" s="128">
        <v>0</v>
      </c>
      <c r="H42" s="128">
        <v>1</v>
      </c>
      <c r="I42" s="230"/>
      <c r="J42" s="228">
        <v>1</v>
      </c>
      <c r="K42" s="128"/>
      <c r="L42" s="128"/>
      <c r="M42" s="128">
        <v>2</v>
      </c>
      <c r="N42" s="128"/>
      <c r="O42" s="128"/>
      <c r="P42" s="128"/>
      <c r="Q42" s="129">
        <f t="shared" si="0"/>
        <v>4</v>
      </c>
      <c r="R42" s="128">
        <f t="shared" si="1"/>
        <v>6</v>
      </c>
      <c r="W42" s="126"/>
    </row>
    <row r="43" spans="2:23" s="117" customFormat="1" ht="21" customHeight="1" x14ac:dyDescent="0.35">
      <c r="B43" s="136">
        <v>28</v>
      </c>
      <c r="C43" s="126" t="s">
        <v>79</v>
      </c>
      <c r="D43" s="127" t="s">
        <v>219</v>
      </c>
      <c r="E43" s="140">
        <v>0</v>
      </c>
      <c r="F43" s="141"/>
      <c r="G43" s="128">
        <v>0</v>
      </c>
      <c r="H43" s="128">
        <v>0</v>
      </c>
      <c r="I43" s="225">
        <v>1</v>
      </c>
      <c r="J43" s="228">
        <v>0</v>
      </c>
      <c r="K43" s="128"/>
      <c r="L43" s="128"/>
      <c r="M43" s="128">
        <v>1</v>
      </c>
      <c r="N43" s="128"/>
      <c r="O43" s="128"/>
      <c r="P43" s="128"/>
      <c r="Q43" s="129">
        <f t="shared" si="0"/>
        <v>2</v>
      </c>
      <c r="R43" s="128">
        <f t="shared" si="1"/>
        <v>6</v>
      </c>
      <c r="W43" s="126"/>
    </row>
    <row r="44" spans="2:23" s="117" customFormat="1" ht="21" customHeight="1" x14ac:dyDescent="0.35">
      <c r="B44" s="136">
        <v>30</v>
      </c>
      <c r="C44" s="126" t="s">
        <v>131</v>
      </c>
      <c r="D44" s="127" t="s">
        <v>172</v>
      </c>
      <c r="E44" s="128">
        <v>1</v>
      </c>
      <c r="F44" s="128">
        <v>0</v>
      </c>
      <c r="G44" s="128">
        <v>0</v>
      </c>
      <c r="H44" s="128"/>
      <c r="I44" s="225"/>
      <c r="J44" s="228"/>
      <c r="K44" s="128"/>
      <c r="L44" s="128"/>
      <c r="M44" s="128"/>
      <c r="N44" s="128"/>
      <c r="O44" s="128"/>
      <c r="P44" s="128"/>
      <c r="Q44" s="129">
        <f t="shared" si="0"/>
        <v>1</v>
      </c>
      <c r="R44" s="128">
        <f t="shared" si="1"/>
        <v>3</v>
      </c>
      <c r="W44" s="126"/>
    </row>
    <row r="45" spans="2:23" s="117" customFormat="1" ht="21" customHeight="1" x14ac:dyDescent="0.35">
      <c r="B45" s="136">
        <v>31</v>
      </c>
      <c r="C45" s="126" t="s">
        <v>124</v>
      </c>
      <c r="D45" s="127" t="s">
        <v>174</v>
      </c>
      <c r="E45" s="128">
        <v>1</v>
      </c>
      <c r="F45" s="128">
        <v>0</v>
      </c>
      <c r="G45" s="128">
        <v>0</v>
      </c>
      <c r="H45" s="128"/>
      <c r="I45" s="230"/>
      <c r="J45" s="228">
        <v>0</v>
      </c>
      <c r="K45" s="128"/>
      <c r="L45" s="128"/>
      <c r="M45" s="128"/>
      <c r="N45" s="128"/>
      <c r="O45" s="128"/>
      <c r="P45" s="128"/>
      <c r="Q45" s="129">
        <f t="shared" si="0"/>
        <v>1</v>
      </c>
      <c r="R45" s="128">
        <f t="shared" si="1"/>
        <v>4</v>
      </c>
      <c r="W45" s="126"/>
    </row>
    <row r="46" spans="2:23" s="117" customFormat="1" ht="21" customHeight="1" x14ac:dyDescent="0.35">
      <c r="B46" s="136">
        <v>32</v>
      </c>
      <c r="C46" s="126" t="s">
        <v>43</v>
      </c>
      <c r="D46" s="127" t="s">
        <v>181</v>
      </c>
      <c r="E46" s="128">
        <v>0</v>
      </c>
      <c r="F46" s="128">
        <v>1</v>
      </c>
      <c r="G46" s="128">
        <v>0</v>
      </c>
      <c r="H46" s="128"/>
      <c r="I46" s="225"/>
      <c r="J46" s="228"/>
      <c r="K46" s="128"/>
      <c r="L46" s="128">
        <v>1</v>
      </c>
      <c r="M46" s="128"/>
      <c r="N46" s="128"/>
      <c r="O46" s="128"/>
      <c r="P46" s="128"/>
      <c r="Q46" s="129">
        <f t="shared" si="0"/>
        <v>2</v>
      </c>
      <c r="R46" s="128">
        <f t="shared" si="1"/>
        <v>4</v>
      </c>
      <c r="W46" s="126"/>
    </row>
    <row r="47" spans="2:23" s="117" customFormat="1" ht="21" customHeight="1" x14ac:dyDescent="0.35">
      <c r="B47" s="136">
        <v>33</v>
      </c>
      <c r="C47" s="126" t="s">
        <v>43</v>
      </c>
      <c r="D47" s="127" t="s">
        <v>177</v>
      </c>
      <c r="E47" s="128">
        <v>1</v>
      </c>
      <c r="F47" s="128">
        <v>0</v>
      </c>
      <c r="G47" s="128">
        <v>0</v>
      </c>
      <c r="H47" s="128"/>
      <c r="I47" s="225"/>
      <c r="J47" s="228"/>
      <c r="K47" s="128"/>
      <c r="L47" s="128"/>
      <c r="M47" s="128"/>
      <c r="N47" s="128"/>
      <c r="O47" s="128"/>
      <c r="P47" s="128"/>
      <c r="Q47" s="129">
        <f t="shared" si="0"/>
        <v>1</v>
      </c>
      <c r="R47" s="128">
        <f t="shared" si="1"/>
        <v>3</v>
      </c>
      <c r="W47" s="126"/>
    </row>
    <row r="48" spans="2:23" s="117" customFormat="1" ht="21" customHeight="1" x14ac:dyDescent="0.35">
      <c r="B48" s="136">
        <v>34</v>
      </c>
      <c r="C48" s="126" t="s">
        <v>131</v>
      </c>
      <c r="D48" s="127" t="s">
        <v>179</v>
      </c>
      <c r="E48" s="140">
        <v>0</v>
      </c>
      <c r="F48" s="140">
        <v>1</v>
      </c>
      <c r="G48" s="128">
        <v>0</v>
      </c>
      <c r="H48" s="128"/>
      <c r="I48" s="225"/>
      <c r="J48" s="228"/>
      <c r="K48" s="128"/>
      <c r="L48" s="128">
        <v>1</v>
      </c>
      <c r="M48" s="128"/>
      <c r="N48" s="128"/>
      <c r="O48" s="128"/>
      <c r="P48" s="128"/>
      <c r="Q48" s="129">
        <f t="shared" si="0"/>
        <v>2</v>
      </c>
      <c r="R48" s="128">
        <f t="shared" si="1"/>
        <v>4</v>
      </c>
      <c r="W48" s="126"/>
    </row>
    <row r="49" spans="2:23" s="117" customFormat="1" ht="21" customHeight="1" x14ac:dyDescent="0.35">
      <c r="B49" s="136">
        <v>35</v>
      </c>
      <c r="C49" s="126" t="s">
        <v>31</v>
      </c>
      <c r="D49" s="127" t="s">
        <v>180</v>
      </c>
      <c r="E49" s="140">
        <v>0</v>
      </c>
      <c r="F49" s="140">
        <v>1</v>
      </c>
      <c r="G49" s="128">
        <v>0</v>
      </c>
      <c r="H49" s="128"/>
      <c r="I49" s="225"/>
      <c r="J49" s="228"/>
      <c r="K49" s="128"/>
      <c r="L49" s="128"/>
      <c r="M49" s="128"/>
      <c r="N49" s="128"/>
      <c r="O49" s="128"/>
      <c r="P49" s="128"/>
      <c r="Q49" s="129">
        <f t="shared" si="0"/>
        <v>1</v>
      </c>
      <c r="R49" s="128">
        <f t="shared" si="1"/>
        <v>3</v>
      </c>
      <c r="W49" s="126"/>
    </row>
    <row r="50" spans="2:23" s="117" customFormat="1" ht="21" customHeight="1" x14ac:dyDescent="0.35">
      <c r="B50" s="136">
        <v>36</v>
      </c>
      <c r="C50" s="126" t="s">
        <v>87</v>
      </c>
      <c r="D50" s="127" t="s">
        <v>185</v>
      </c>
      <c r="E50" s="140">
        <v>0</v>
      </c>
      <c r="F50" s="128">
        <v>1</v>
      </c>
      <c r="G50" s="128">
        <v>0</v>
      </c>
      <c r="H50" s="128">
        <v>0</v>
      </c>
      <c r="I50" s="225"/>
      <c r="J50" s="228"/>
      <c r="K50" s="128"/>
      <c r="L50" s="128"/>
      <c r="M50" s="128"/>
      <c r="N50" s="128"/>
      <c r="O50" s="128"/>
      <c r="P50" s="128"/>
      <c r="Q50" s="129">
        <f t="shared" si="0"/>
        <v>1</v>
      </c>
      <c r="R50" s="128">
        <f t="shared" si="1"/>
        <v>4</v>
      </c>
      <c r="W50" s="126"/>
    </row>
    <row r="51" spans="2:23" s="117" customFormat="1" ht="21" customHeight="1" x14ac:dyDescent="0.35">
      <c r="B51" s="136">
        <v>37</v>
      </c>
      <c r="C51" s="126" t="s">
        <v>186</v>
      </c>
      <c r="D51" s="127" t="s">
        <v>183</v>
      </c>
      <c r="E51" s="140">
        <v>0</v>
      </c>
      <c r="F51" s="128">
        <v>1</v>
      </c>
      <c r="G51" s="145"/>
      <c r="H51" s="128">
        <v>0</v>
      </c>
      <c r="I51" s="225">
        <v>0</v>
      </c>
      <c r="J51" s="228"/>
      <c r="K51" s="128"/>
      <c r="L51" s="128"/>
      <c r="M51" s="128"/>
      <c r="N51" s="128"/>
      <c r="O51" s="128"/>
      <c r="P51" s="128"/>
      <c r="Q51" s="129">
        <f t="shared" si="0"/>
        <v>1</v>
      </c>
      <c r="R51" s="128">
        <f t="shared" si="1"/>
        <v>4</v>
      </c>
      <c r="W51" s="126"/>
    </row>
    <row r="52" spans="2:23" s="117" customFormat="1" ht="21" customHeight="1" x14ac:dyDescent="0.35">
      <c r="B52" s="136">
        <v>38</v>
      </c>
      <c r="C52" s="126" t="s">
        <v>85</v>
      </c>
      <c r="D52" s="127" t="s">
        <v>194</v>
      </c>
      <c r="E52" s="140">
        <v>0</v>
      </c>
      <c r="F52" s="128">
        <v>0</v>
      </c>
      <c r="G52" s="128">
        <v>1</v>
      </c>
      <c r="H52" s="128"/>
      <c r="I52" s="225"/>
      <c r="J52" s="228"/>
      <c r="K52" s="128"/>
      <c r="L52" s="128"/>
      <c r="M52" s="128"/>
      <c r="N52" s="128"/>
      <c r="O52" s="128"/>
      <c r="P52" s="128"/>
      <c r="Q52" s="129">
        <f t="shared" si="0"/>
        <v>1</v>
      </c>
      <c r="R52" s="128">
        <f t="shared" si="1"/>
        <v>3</v>
      </c>
      <c r="W52" s="126"/>
    </row>
    <row r="53" spans="2:23" s="117" customFormat="1" ht="21" customHeight="1" x14ac:dyDescent="0.35">
      <c r="B53" s="136">
        <v>39</v>
      </c>
      <c r="C53" s="126" t="s">
        <v>20</v>
      </c>
      <c r="D53" s="127" t="s">
        <v>197</v>
      </c>
      <c r="E53" s="141"/>
      <c r="F53" s="140">
        <v>0</v>
      </c>
      <c r="G53" s="128">
        <v>1</v>
      </c>
      <c r="H53" s="128">
        <v>0</v>
      </c>
      <c r="I53" s="225">
        <v>0</v>
      </c>
      <c r="J53" s="228"/>
      <c r="K53" s="128"/>
      <c r="L53" s="128"/>
      <c r="M53" s="128"/>
      <c r="N53" s="128"/>
      <c r="O53" s="128"/>
      <c r="P53" s="128"/>
      <c r="Q53" s="129">
        <f t="shared" si="0"/>
        <v>1</v>
      </c>
      <c r="R53" s="128">
        <f t="shared" si="1"/>
        <v>4</v>
      </c>
      <c r="W53" s="232"/>
    </row>
    <row r="54" spans="2:23" ht="18.75" x14ac:dyDescent="0.2">
      <c r="B54" s="136">
        <v>40</v>
      </c>
      <c r="C54" s="126" t="s">
        <v>89</v>
      </c>
      <c r="D54" s="127" t="s">
        <v>227</v>
      </c>
      <c r="E54" s="140">
        <v>0</v>
      </c>
      <c r="F54" s="140">
        <v>0</v>
      </c>
      <c r="G54" s="128">
        <v>0</v>
      </c>
      <c r="H54" s="128">
        <v>0</v>
      </c>
      <c r="I54" s="230"/>
      <c r="J54" s="228">
        <v>1</v>
      </c>
      <c r="K54" s="128"/>
      <c r="L54" s="128"/>
      <c r="M54" s="128"/>
      <c r="N54" s="128"/>
      <c r="O54" s="128"/>
      <c r="P54" s="128"/>
      <c r="Q54" s="129">
        <f t="shared" si="0"/>
        <v>1</v>
      </c>
      <c r="R54" s="128">
        <f t="shared" si="1"/>
        <v>5</v>
      </c>
    </row>
    <row r="55" spans="2:23" ht="18.75" x14ac:dyDescent="0.2">
      <c r="B55" s="136">
        <v>41</v>
      </c>
      <c r="C55" s="126" t="s">
        <v>31</v>
      </c>
      <c r="D55" s="127" t="s">
        <v>229</v>
      </c>
      <c r="E55" s="140">
        <v>0</v>
      </c>
      <c r="F55" s="140">
        <v>0</v>
      </c>
      <c r="G55" s="128">
        <v>0</v>
      </c>
      <c r="H55" s="128"/>
      <c r="I55" s="225"/>
      <c r="J55" s="228">
        <v>0</v>
      </c>
      <c r="K55" s="228">
        <v>1</v>
      </c>
      <c r="L55" s="236"/>
      <c r="M55" s="236"/>
      <c r="N55" s="236"/>
      <c r="O55" s="236"/>
      <c r="P55" s="236"/>
      <c r="Q55" s="129">
        <f t="shared" si="0"/>
        <v>1</v>
      </c>
      <c r="R55" s="128">
        <v>5</v>
      </c>
    </row>
    <row r="56" spans="2:23" ht="18.75" x14ac:dyDescent="0.2">
      <c r="B56" s="136">
        <v>42</v>
      </c>
      <c r="C56" s="126" t="s">
        <v>31</v>
      </c>
      <c r="D56" s="127" t="s">
        <v>231</v>
      </c>
      <c r="E56" s="140">
        <v>0</v>
      </c>
      <c r="F56" s="140">
        <v>0</v>
      </c>
      <c r="G56" s="128">
        <v>0</v>
      </c>
      <c r="H56" s="128"/>
      <c r="I56" s="225"/>
      <c r="J56" s="228">
        <v>0</v>
      </c>
      <c r="K56" s="228">
        <v>2</v>
      </c>
      <c r="L56" s="236"/>
      <c r="M56" s="236"/>
      <c r="N56" s="236">
        <v>0</v>
      </c>
      <c r="O56" s="236"/>
      <c r="P56" s="236"/>
      <c r="Q56" s="129">
        <f t="shared" ref="Q56" si="2">SUM(E56:P56)</f>
        <v>2</v>
      </c>
      <c r="R56" s="128">
        <v>5</v>
      </c>
    </row>
  </sheetData>
  <sheetProtection algorithmName="SHA-512" hashValue="6tNBsU56flKKscarFaiq316/Yb4GMNwSX28o1suNmcTqwXXvIb0YKMJJQ7JzgJ06DqCdAR++cfpnoORb29zm9Q==" saltValue="Xn58yzaPphKPyoEYDNkSrw==" spinCount="100000" sheet="1" objects="1" scenarios="1"/>
  <mergeCells count="6">
    <mergeCell ref="E12:P12"/>
    <mergeCell ref="O2:R2"/>
    <mergeCell ref="O3:R3"/>
    <mergeCell ref="O4:R4"/>
    <mergeCell ref="Q8:R8"/>
    <mergeCell ref="A9:R9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C7" zoomScale="80" zoomScaleNormal="80" workbookViewId="0">
      <selection activeCell="H33" sqref="H33"/>
    </sheetView>
  </sheetViews>
  <sheetFormatPr baseColWidth="10" defaultRowHeight="12.75" x14ac:dyDescent="0.2"/>
  <cols>
    <col min="1" max="1" width="3.28515625" style="134" customWidth="1"/>
    <col min="2" max="2" width="11.42578125" style="134"/>
    <col min="3" max="3" width="58.7109375" style="134" customWidth="1"/>
    <col min="4" max="4" width="31" style="134" bestFit="1" customWidth="1"/>
    <col min="5" max="7" width="11.42578125" style="134"/>
    <col min="8" max="16" width="11.42578125" style="134" customWidth="1"/>
    <col min="17" max="17" width="23.7109375" style="134" customWidth="1"/>
    <col min="18" max="18" width="15.85546875" style="134" customWidth="1"/>
    <col min="19" max="19" width="4.7109375" style="134" customWidth="1"/>
    <col min="20" max="260" width="11.42578125" style="134"/>
    <col min="261" max="261" width="3.28515625" style="134" customWidth="1"/>
    <col min="262" max="262" width="11.42578125" style="134"/>
    <col min="263" max="263" width="25.42578125" style="134" customWidth="1"/>
    <col min="264" max="264" width="24.28515625" style="134" customWidth="1"/>
    <col min="265" max="272" width="11.42578125" style="134"/>
    <col min="273" max="273" width="23.7109375" style="134" customWidth="1"/>
    <col min="274" max="274" width="15.85546875" style="134" customWidth="1"/>
    <col min="275" max="275" width="4.7109375" style="134" customWidth="1"/>
    <col min="276" max="516" width="11.42578125" style="134"/>
    <col min="517" max="517" width="3.28515625" style="134" customWidth="1"/>
    <col min="518" max="518" width="11.42578125" style="134"/>
    <col min="519" max="519" width="25.42578125" style="134" customWidth="1"/>
    <col min="520" max="520" width="24.28515625" style="134" customWidth="1"/>
    <col min="521" max="528" width="11.42578125" style="134"/>
    <col min="529" max="529" width="23.7109375" style="134" customWidth="1"/>
    <col min="530" max="530" width="15.85546875" style="134" customWidth="1"/>
    <col min="531" max="531" width="4.7109375" style="134" customWidth="1"/>
    <col min="532" max="772" width="11.42578125" style="134"/>
    <col min="773" max="773" width="3.28515625" style="134" customWidth="1"/>
    <col min="774" max="774" width="11.42578125" style="134"/>
    <col min="775" max="775" width="25.42578125" style="134" customWidth="1"/>
    <col min="776" max="776" width="24.28515625" style="134" customWidth="1"/>
    <col min="777" max="784" width="11.42578125" style="134"/>
    <col min="785" max="785" width="23.7109375" style="134" customWidth="1"/>
    <col min="786" max="786" width="15.85546875" style="134" customWidth="1"/>
    <col min="787" max="787" width="4.7109375" style="134" customWidth="1"/>
    <col min="788" max="1028" width="11.42578125" style="134"/>
    <col min="1029" max="1029" width="3.28515625" style="134" customWidth="1"/>
    <col min="1030" max="1030" width="11.42578125" style="134"/>
    <col min="1031" max="1031" width="25.42578125" style="134" customWidth="1"/>
    <col min="1032" max="1032" width="24.28515625" style="134" customWidth="1"/>
    <col min="1033" max="1040" width="11.42578125" style="134"/>
    <col min="1041" max="1041" width="23.7109375" style="134" customWidth="1"/>
    <col min="1042" max="1042" width="15.85546875" style="134" customWidth="1"/>
    <col min="1043" max="1043" width="4.7109375" style="134" customWidth="1"/>
    <col min="1044" max="1284" width="11.42578125" style="134"/>
    <col min="1285" max="1285" width="3.28515625" style="134" customWidth="1"/>
    <col min="1286" max="1286" width="11.42578125" style="134"/>
    <col min="1287" max="1287" width="25.42578125" style="134" customWidth="1"/>
    <col min="1288" max="1288" width="24.28515625" style="134" customWidth="1"/>
    <col min="1289" max="1296" width="11.42578125" style="134"/>
    <col min="1297" max="1297" width="23.7109375" style="134" customWidth="1"/>
    <col min="1298" max="1298" width="15.85546875" style="134" customWidth="1"/>
    <col min="1299" max="1299" width="4.7109375" style="134" customWidth="1"/>
    <col min="1300" max="1540" width="11.42578125" style="134"/>
    <col min="1541" max="1541" width="3.28515625" style="134" customWidth="1"/>
    <col min="1542" max="1542" width="11.42578125" style="134"/>
    <col min="1543" max="1543" width="25.42578125" style="134" customWidth="1"/>
    <col min="1544" max="1544" width="24.28515625" style="134" customWidth="1"/>
    <col min="1545" max="1552" width="11.42578125" style="134"/>
    <col min="1553" max="1553" width="23.7109375" style="134" customWidth="1"/>
    <col min="1554" max="1554" width="15.85546875" style="134" customWidth="1"/>
    <col min="1555" max="1555" width="4.7109375" style="134" customWidth="1"/>
    <col min="1556" max="1796" width="11.42578125" style="134"/>
    <col min="1797" max="1797" width="3.28515625" style="134" customWidth="1"/>
    <col min="1798" max="1798" width="11.42578125" style="134"/>
    <col min="1799" max="1799" width="25.42578125" style="134" customWidth="1"/>
    <col min="1800" max="1800" width="24.28515625" style="134" customWidth="1"/>
    <col min="1801" max="1808" width="11.42578125" style="134"/>
    <col min="1809" max="1809" width="23.7109375" style="134" customWidth="1"/>
    <col min="1810" max="1810" width="15.85546875" style="134" customWidth="1"/>
    <col min="1811" max="1811" width="4.7109375" style="134" customWidth="1"/>
    <col min="1812" max="2052" width="11.42578125" style="134"/>
    <col min="2053" max="2053" width="3.28515625" style="134" customWidth="1"/>
    <col min="2054" max="2054" width="11.42578125" style="134"/>
    <col min="2055" max="2055" width="25.42578125" style="134" customWidth="1"/>
    <col min="2056" max="2056" width="24.28515625" style="134" customWidth="1"/>
    <col min="2057" max="2064" width="11.42578125" style="134"/>
    <col min="2065" max="2065" width="23.7109375" style="134" customWidth="1"/>
    <col min="2066" max="2066" width="15.85546875" style="134" customWidth="1"/>
    <col min="2067" max="2067" width="4.7109375" style="134" customWidth="1"/>
    <col min="2068" max="2308" width="11.42578125" style="134"/>
    <col min="2309" max="2309" width="3.28515625" style="134" customWidth="1"/>
    <col min="2310" max="2310" width="11.42578125" style="134"/>
    <col min="2311" max="2311" width="25.42578125" style="134" customWidth="1"/>
    <col min="2312" max="2312" width="24.28515625" style="134" customWidth="1"/>
    <col min="2313" max="2320" width="11.42578125" style="134"/>
    <col min="2321" max="2321" width="23.7109375" style="134" customWidth="1"/>
    <col min="2322" max="2322" width="15.85546875" style="134" customWidth="1"/>
    <col min="2323" max="2323" width="4.7109375" style="134" customWidth="1"/>
    <col min="2324" max="2564" width="11.42578125" style="134"/>
    <col min="2565" max="2565" width="3.28515625" style="134" customWidth="1"/>
    <col min="2566" max="2566" width="11.42578125" style="134"/>
    <col min="2567" max="2567" width="25.42578125" style="134" customWidth="1"/>
    <col min="2568" max="2568" width="24.28515625" style="134" customWidth="1"/>
    <col min="2569" max="2576" width="11.42578125" style="134"/>
    <col min="2577" max="2577" width="23.7109375" style="134" customWidth="1"/>
    <col min="2578" max="2578" width="15.85546875" style="134" customWidth="1"/>
    <col min="2579" max="2579" width="4.7109375" style="134" customWidth="1"/>
    <col min="2580" max="2820" width="11.42578125" style="134"/>
    <col min="2821" max="2821" width="3.28515625" style="134" customWidth="1"/>
    <col min="2822" max="2822" width="11.42578125" style="134"/>
    <col min="2823" max="2823" width="25.42578125" style="134" customWidth="1"/>
    <col min="2824" max="2824" width="24.28515625" style="134" customWidth="1"/>
    <col min="2825" max="2832" width="11.42578125" style="134"/>
    <col min="2833" max="2833" width="23.7109375" style="134" customWidth="1"/>
    <col min="2834" max="2834" width="15.85546875" style="134" customWidth="1"/>
    <col min="2835" max="2835" width="4.7109375" style="134" customWidth="1"/>
    <col min="2836" max="3076" width="11.42578125" style="134"/>
    <col min="3077" max="3077" width="3.28515625" style="134" customWidth="1"/>
    <col min="3078" max="3078" width="11.42578125" style="134"/>
    <col min="3079" max="3079" width="25.42578125" style="134" customWidth="1"/>
    <col min="3080" max="3080" width="24.28515625" style="134" customWidth="1"/>
    <col min="3081" max="3088" width="11.42578125" style="134"/>
    <col min="3089" max="3089" width="23.7109375" style="134" customWidth="1"/>
    <col min="3090" max="3090" width="15.85546875" style="134" customWidth="1"/>
    <col min="3091" max="3091" width="4.7109375" style="134" customWidth="1"/>
    <col min="3092" max="3332" width="11.42578125" style="134"/>
    <col min="3333" max="3333" width="3.28515625" style="134" customWidth="1"/>
    <col min="3334" max="3334" width="11.42578125" style="134"/>
    <col min="3335" max="3335" width="25.42578125" style="134" customWidth="1"/>
    <col min="3336" max="3336" width="24.28515625" style="134" customWidth="1"/>
    <col min="3337" max="3344" width="11.42578125" style="134"/>
    <col min="3345" max="3345" width="23.7109375" style="134" customWidth="1"/>
    <col min="3346" max="3346" width="15.85546875" style="134" customWidth="1"/>
    <col min="3347" max="3347" width="4.7109375" style="134" customWidth="1"/>
    <col min="3348" max="3588" width="11.42578125" style="134"/>
    <col min="3589" max="3589" width="3.28515625" style="134" customWidth="1"/>
    <col min="3590" max="3590" width="11.42578125" style="134"/>
    <col min="3591" max="3591" width="25.42578125" style="134" customWidth="1"/>
    <col min="3592" max="3592" width="24.28515625" style="134" customWidth="1"/>
    <col min="3593" max="3600" width="11.42578125" style="134"/>
    <col min="3601" max="3601" width="23.7109375" style="134" customWidth="1"/>
    <col min="3602" max="3602" width="15.85546875" style="134" customWidth="1"/>
    <col min="3603" max="3603" width="4.7109375" style="134" customWidth="1"/>
    <col min="3604" max="3844" width="11.42578125" style="134"/>
    <col min="3845" max="3845" width="3.28515625" style="134" customWidth="1"/>
    <col min="3846" max="3846" width="11.42578125" style="134"/>
    <col min="3847" max="3847" width="25.42578125" style="134" customWidth="1"/>
    <col min="3848" max="3848" width="24.28515625" style="134" customWidth="1"/>
    <col min="3849" max="3856" width="11.42578125" style="134"/>
    <col min="3857" max="3857" width="23.7109375" style="134" customWidth="1"/>
    <col min="3858" max="3858" width="15.85546875" style="134" customWidth="1"/>
    <col min="3859" max="3859" width="4.7109375" style="134" customWidth="1"/>
    <col min="3860" max="4100" width="11.42578125" style="134"/>
    <col min="4101" max="4101" width="3.28515625" style="134" customWidth="1"/>
    <col min="4102" max="4102" width="11.42578125" style="134"/>
    <col min="4103" max="4103" width="25.42578125" style="134" customWidth="1"/>
    <col min="4104" max="4104" width="24.28515625" style="134" customWidth="1"/>
    <col min="4105" max="4112" width="11.42578125" style="134"/>
    <col min="4113" max="4113" width="23.7109375" style="134" customWidth="1"/>
    <col min="4114" max="4114" width="15.85546875" style="134" customWidth="1"/>
    <col min="4115" max="4115" width="4.7109375" style="134" customWidth="1"/>
    <col min="4116" max="4356" width="11.42578125" style="134"/>
    <col min="4357" max="4357" width="3.28515625" style="134" customWidth="1"/>
    <col min="4358" max="4358" width="11.42578125" style="134"/>
    <col min="4359" max="4359" width="25.42578125" style="134" customWidth="1"/>
    <col min="4360" max="4360" width="24.28515625" style="134" customWidth="1"/>
    <col min="4361" max="4368" width="11.42578125" style="134"/>
    <col min="4369" max="4369" width="23.7109375" style="134" customWidth="1"/>
    <col min="4370" max="4370" width="15.85546875" style="134" customWidth="1"/>
    <col min="4371" max="4371" width="4.7109375" style="134" customWidth="1"/>
    <col min="4372" max="4612" width="11.42578125" style="134"/>
    <col min="4613" max="4613" width="3.28515625" style="134" customWidth="1"/>
    <col min="4614" max="4614" width="11.42578125" style="134"/>
    <col min="4615" max="4615" width="25.42578125" style="134" customWidth="1"/>
    <col min="4616" max="4616" width="24.28515625" style="134" customWidth="1"/>
    <col min="4617" max="4624" width="11.42578125" style="134"/>
    <col min="4625" max="4625" width="23.7109375" style="134" customWidth="1"/>
    <col min="4626" max="4626" width="15.85546875" style="134" customWidth="1"/>
    <col min="4627" max="4627" width="4.7109375" style="134" customWidth="1"/>
    <col min="4628" max="4868" width="11.42578125" style="134"/>
    <col min="4869" max="4869" width="3.28515625" style="134" customWidth="1"/>
    <col min="4870" max="4870" width="11.42578125" style="134"/>
    <col min="4871" max="4871" width="25.42578125" style="134" customWidth="1"/>
    <col min="4872" max="4872" width="24.28515625" style="134" customWidth="1"/>
    <col min="4873" max="4880" width="11.42578125" style="134"/>
    <col min="4881" max="4881" width="23.7109375" style="134" customWidth="1"/>
    <col min="4882" max="4882" width="15.85546875" style="134" customWidth="1"/>
    <col min="4883" max="4883" width="4.7109375" style="134" customWidth="1"/>
    <col min="4884" max="5124" width="11.42578125" style="134"/>
    <col min="5125" max="5125" width="3.28515625" style="134" customWidth="1"/>
    <col min="5126" max="5126" width="11.42578125" style="134"/>
    <col min="5127" max="5127" width="25.42578125" style="134" customWidth="1"/>
    <col min="5128" max="5128" width="24.28515625" style="134" customWidth="1"/>
    <col min="5129" max="5136" width="11.42578125" style="134"/>
    <col min="5137" max="5137" width="23.7109375" style="134" customWidth="1"/>
    <col min="5138" max="5138" width="15.85546875" style="134" customWidth="1"/>
    <col min="5139" max="5139" width="4.7109375" style="134" customWidth="1"/>
    <col min="5140" max="5380" width="11.42578125" style="134"/>
    <col min="5381" max="5381" width="3.28515625" style="134" customWidth="1"/>
    <col min="5382" max="5382" width="11.42578125" style="134"/>
    <col min="5383" max="5383" width="25.42578125" style="134" customWidth="1"/>
    <col min="5384" max="5384" width="24.28515625" style="134" customWidth="1"/>
    <col min="5385" max="5392" width="11.42578125" style="134"/>
    <col min="5393" max="5393" width="23.7109375" style="134" customWidth="1"/>
    <col min="5394" max="5394" width="15.85546875" style="134" customWidth="1"/>
    <col min="5395" max="5395" width="4.7109375" style="134" customWidth="1"/>
    <col min="5396" max="5636" width="11.42578125" style="134"/>
    <col min="5637" max="5637" width="3.28515625" style="134" customWidth="1"/>
    <col min="5638" max="5638" width="11.42578125" style="134"/>
    <col min="5639" max="5639" width="25.42578125" style="134" customWidth="1"/>
    <col min="5640" max="5640" width="24.28515625" style="134" customWidth="1"/>
    <col min="5641" max="5648" width="11.42578125" style="134"/>
    <col min="5649" max="5649" width="23.7109375" style="134" customWidth="1"/>
    <col min="5650" max="5650" width="15.85546875" style="134" customWidth="1"/>
    <col min="5651" max="5651" width="4.7109375" style="134" customWidth="1"/>
    <col min="5652" max="5892" width="11.42578125" style="134"/>
    <col min="5893" max="5893" width="3.28515625" style="134" customWidth="1"/>
    <col min="5894" max="5894" width="11.42578125" style="134"/>
    <col min="5895" max="5895" width="25.42578125" style="134" customWidth="1"/>
    <col min="5896" max="5896" width="24.28515625" style="134" customWidth="1"/>
    <col min="5897" max="5904" width="11.42578125" style="134"/>
    <col min="5905" max="5905" width="23.7109375" style="134" customWidth="1"/>
    <col min="5906" max="5906" width="15.85546875" style="134" customWidth="1"/>
    <col min="5907" max="5907" width="4.7109375" style="134" customWidth="1"/>
    <col min="5908" max="6148" width="11.42578125" style="134"/>
    <col min="6149" max="6149" width="3.28515625" style="134" customWidth="1"/>
    <col min="6150" max="6150" width="11.42578125" style="134"/>
    <col min="6151" max="6151" width="25.42578125" style="134" customWidth="1"/>
    <col min="6152" max="6152" width="24.28515625" style="134" customWidth="1"/>
    <col min="6153" max="6160" width="11.42578125" style="134"/>
    <col min="6161" max="6161" width="23.7109375" style="134" customWidth="1"/>
    <col min="6162" max="6162" width="15.85546875" style="134" customWidth="1"/>
    <col min="6163" max="6163" width="4.7109375" style="134" customWidth="1"/>
    <col min="6164" max="6404" width="11.42578125" style="134"/>
    <col min="6405" max="6405" width="3.28515625" style="134" customWidth="1"/>
    <col min="6406" max="6406" width="11.42578125" style="134"/>
    <col min="6407" max="6407" width="25.42578125" style="134" customWidth="1"/>
    <col min="6408" max="6408" width="24.28515625" style="134" customWidth="1"/>
    <col min="6409" max="6416" width="11.42578125" style="134"/>
    <col min="6417" max="6417" width="23.7109375" style="134" customWidth="1"/>
    <col min="6418" max="6418" width="15.85546875" style="134" customWidth="1"/>
    <col min="6419" max="6419" width="4.7109375" style="134" customWidth="1"/>
    <col min="6420" max="6660" width="11.42578125" style="134"/>
    <col min="6661" max="6661" width="3.28515625" style="134" customWidth="1"/>
    <col min="6662" max="6662" width="11.42578125" style="134"/>
    <col min="6663" max="6663" width="25.42578125" style="134" customWidth="1"/>
    <col min="6664" max="6664" width="24.28515625" style="134" customWidth="1"/>
    <col min="6665" max="6672" width="11.42578125" style="134"/>
    <col min="6673" max="6673" width="23.7109375" style="134" customWidth="1"/>
    <col min="6674" max="6674" width="15.85546875" style="134" customWidth="1"/>
    <col min="6675" max="6675" width="4.7109375" style="134" customWidth="1"/>
    <col min="6676" max="6916" width="11.42578125" style="134"/>
    <col min="6917" max="6917" width="3.28515625" style="134" customWidth="1"/>
    <col min="6918" max="6918" width="11.42578125" style="134"/>
    <col min="6919" max="6919" width="25.42578125" style="134" customWidth="1"/>
    <col min="6920" max="6920" width="24.28515625" style="134" customWidth="1"/>
    <col min="6921" max="6928" width="11.42578125" style="134"/>
    <col min="6929" max="6929" width="23.7109375" style="134" customWidth="1"/>
    <col min="6930" max="6930" width="15.85546875" style="134" customWidth="1"/>
    <col min="6931" max="6931" width="4.7109375" style="134" customWidth="1"/>
    <col min="6932" max="7172" width="11.42578125" style="134"/>
    <col min="7173" max="7173" width="3.28515625" style="134" customWidth="1"/>
    <col min="7174" max="7174" width="11.42578125" style="134"/>
    <col min="7175" max="7175" width="25.42578125" style="134" customWidth="1"/>
    <col min="7176" max="7176" width="24.28515625" style="134" customWidth="1"/>
    <col min="7177" max="7184" width="11.42578125" style="134"/>
    <col min="7185" max="7185" width="23.7109375" style="134" customWidth="1"/>
    <col min="7186" max="7186" width="15.85546875" style="134" customWidth="1"/>
    <col min="7187" max="7187" width="4.7109375" style="134" customWidth="1"/>
    <col min="7188" max="7428" width="11.42578125" style="134"/>
    <col min="7429" max="7429" width="3.28515625" style="134" customWidth="1"/>
    <col min="7430" max="7430" width="11.42578125" style="134"/>
    <col min="7431" max="7431" width="25.42578125" style="134" customWidth="1"/>
    <col min="7432" max="7432" width="24.28515625" style="134" customWidth="1"/>
    <col min="7433" max="7440" width="11.42578125" style="134"/>
    <col min="7441" max="7441" width="23.7109375" style="134" customWidth="1"/>
    <col min="7442" max="7442" width="15.85546875" style="134" customWidth="1"/>
    <col min="7443" max="7443" width="4.7109375" style="134" customWidth="1"/>
    <col min="7444" max="7684" width="11.42578125" style="134"/>
    <col min="7685" max="7685" width="3.28515625" style="134" customWidth="1"/>
    <col min="7686" max="7686" width="11.42578125" style="134"/>
    <col min="7687" max="7687" width="25.42578125" style="134" customWidth="1"/>
    <col min="7688" max="7688" width="24.28515625" style="134" customWidth="1"/>
    <col min="7689" max="7696" width="11.42578125" style="134"/>
    <col min="7697" max="7697" width="23.7109375" style="134" customWidth="1"/>
    <col min="7698" max="7698" width="15.85546875" style="134" customWidth="1"/>
    <col min="7699" max="7699" width="4.7109375" style="134" customWidth="1"/>
    <col min="7700" max="7940" width="11.42578125" style="134"/>
    <col min="7941" max="7941" width="3.28515625" style="134" customWidth="1"/>
    <col min="7942" max="7942" width="11.42578125" style="134"/>
    <col min="7943" max="7943" width="25.42578125" style="134" customWidth="1"/>
    <col min="7944" max="7944" width="24.28515625" style="134" customWidth="1"/>
    <col min="7945" max="7952" width="11.42578125" style="134"/>
    <col min="7953" max="7953" width="23.7109375" style="134" customWidth="1"/>
    <col min="7954" max="7954" width="15.85546875" style="134" customWidth="1"/>
    <col min="7955" max="7955" width="4.7109375" style="134" customWidth="1"/>
    <col min="7956" max="8196" width="11.42578125" style="134"/>
    <col min="8197" max="8197" width="3.28515625" style="134" customWidth="1"/>
    <col min="8198" max="8198" width="11.42578125" style="134"/>
    <col min="8199" max="8199" width="25.42578125" style="134" customWidth="1"/>
    <col min="8200" max="8200" width="24.28515625" style="134" customWidth="1"/>
    <col min="8201" max="8208" width="11.42578125" style="134"/>
    <col min="8209" max="8209" width="23.7109375" style="134" customWidth="1"/>
    <col min="8210" max="8210" width="15.85546875" style="134" customWidth="1"/>
    <col min="8211" max="8211" width="4.7109375" style="134" customWidth="1"/>
    <col min="8212" max="8452" width="11.42578125" style="134"/>
    <col min="8453" max="8453" width="3.28515625" style="134" customWidth="1"/>
    <col min="8454" max="8454" width="11.42578125" style="134"/>
    <col min="8455" max="8455" width="25.42578125" style="134" customWidth="1"/>
    <col min="8456" max="8456" width="24.28515625" style="134" customWidth="1"/>
    <col min="8457" max="8464" width="11.42578125" style="134"/>
    <col min="8465" max="8465" width="23.7109375" style="134" customWidth="1"/>
    <col min="8466" max="8466" width="15.85546875" style="134" customWidth="1"/>
    <col min="8467" max="8467" width="4.7109375" style="134" customWidth="1"/>
    <col min="8468" max="8708" width="11.42578125" style="134"/>
    <col min="8709" max="8709" width="3.28515625" style="134" customWidth="1"/>
    <col min="8710" max="8710" width="11.42578125" style="134"/>
    <col min="8711" max="8711" width="25.42578125" style="134" customWidth="1"/>
    <col min="8712" max="8712" width="24.28515625" style="134" customWidth="1"/>
    <col min="8713" max="8720" width="11.42578125" style="134"/>
    <col min="8721" max="8721" width="23.7109375" style="134" customWidth="1"/>
    <col min="8722" max="8722" width="15.85546875" style="134" customWidth="1"/>
    <col min="8723" max="8723" width="4.7109375" style="134" customWidth="1"/>
    <col min="8724" max="8964" width="11.42578125" style="134"/>
    <col min="8965" max="8965" width="3.28515625" style="134" customWidth="1"/>
    <col min="8966" max="8966" width="11.42578125" style="134"/>
    <col min="8967" max="8967" width="25.42578125" style="134" customWidth="1"/>
    <col min="8968" max="8968" width="24.28515625" style="134" customWidth="1"/>
    <col min="8969" max="8976" width="11.42578125" style="134"/>
    <col min="8977" max="8977" width="23.7109375" style="134" customWidth="1"/>
    <col min="8978" max="8978" width="15.85546875" style="134" customWidth="1"/>
    <col min="8979" max="8979" width="4.7109375" style="134" customWidth="1"/>
    <col min="8980" max="9220" width="11.42578125" style="134"/>
    <col min="9221" max="9221" width="3.28515625" style="134" customWidth="1"/>
    <col min="9222" max="9222" width="11.42578125" style="134"/>
    <col min="9223" max="9223" width="25.42578125" style="134" customWidth="1"/>
    <col min="9224" max="9224" width="24.28515625" style="134" customWidth="1"/>
    <col min="9225" max="9232" width="11.42578125" style="134"/>
    <col min="9233" max="9233" width="23.7109375" style="134" customWidth="1"/>
    <col min="9234" max="9234" width="15.85546875" style="134" customWidth="1"/>
    <col min="9235" max="9235" width="4.7109375" style="134" customWidth="1"/>
    <col min="9236" max="9476" width="11.42578125" style="134"/>
    <col min="9477" max="9477" width="3.28515625" style="134" customWidth="1"/>
    <col min="9478" max="9478" width="11.42578125" style="134"/>
    <col min="9479" max="9479" width="25.42578125" style="134" customWidth="1"/>
    <col min="9480" max="9480" width="24.28515625" style="134" customWidth="1"/>
    <col min="9481" max="9488" width="11.42578125" style="134"/>
    <col min="9489" max="9489" width="23.7109375" style="134" customWidth="1"/>
    <col min="9490" max="9490" width="15.85546875" style="134" customWidth="1"/>
    <col min="9491" max="9491" width="4.7109375" style="134" customWidth="1"/>
    <col min="9492" max="9732" width="11.42578125" style="134"/>
    <col min="9733" max="9733" width="3.28515625" style="134" customWidth="1"/>
    <col min="9734" max="9734" width="11.42578125" style="134"/>
    <col min="9735" max="9735" width="25.42578125" style="134" customWidth="1"/>
    <col min="9736" max="9736" width="24.28515625" style="134" customWidth="1"/>
    <col min="9737" max="9744" width="11.42578125" style="134"/>
    <col min="9745" max="9745" width="23.7109375" style="134" customWidth="1"/>
    <col min="9746" max="9746" width="15.85546875" style="134" customWidth="1"/>
    <col min="9747" max="9747" width="4.7109375" style="134" customWidth="1"/>
    <col min="9748" max="9988" width="11.42578125" style="134"/>
    <col min="9989" max="9989" width="3.28515625" style="134" customWidth="1"/>
    <col min="9990" max="9990" width="11.42578125" style="134"/>
    <col min="9991" max="9991" width="25.42578125" style="134" customWidth="1"/>
    <col min="9992" max="9992" width="24.28515625" style="134" customWidth="1"/>
    <col min="9993" max="10000" width="11.42578125" style="134"/>
    <col min="10001" max="10001" width="23.7109375" style="134" customWidth="1"/>
    <col min="10002" max="10002" width="15.85546875" style="134" customWidth="1"/>
    <col min="10003" max="10003" width="4.7109375" style="134" customWidth="1"/>
    <col min="10004" max="10244" width="11.42578125" style="134"/>
    <col min="10245" max="10245" width="3.28515625" style="134" customWidth="1"/>
    <col min="10246" max="10246" width="11.42578125" style="134"/>
    <col min="10247" max="10247" width="25.42578125" style="134" customWidth="1"/>
    <col min="10248" max="10248" width="24.28515625" style="134" customWidth="1"/>
    <col min="10249" max="10256" width="11.42578125" style="134"/>
    <col min="10257" max="10257" width="23.7109375" style="134" customWidth="1"/>
    <col min="10258" max="10258" width="15.85546875" style="134" customWidth="1"/>
    <col min="10259" max="10259" width="4.7109375" style="134" customWidth="1"/>
    <col min="10260" max="10500" width="11.42578125" style="134"/>
    <col min="10501" max="10501" width="3.28515625" style="134" customWidth="1"/>
    <col min="10502" max="10502" width="11.42578125" style="134"/>
    <col min="10503" max="10503" width="25.42578125" style="134" customWidth="1"/>
    <col min="10504" max="10504" width="24.28515625" style="134" customWidth="1"/>
    <col min="10505" max="10512" width="11.42578125" style="134"/>
    <col min="10513" max="10513" width="23.7109375" style="134" customWidth="1"/>
    <col min="10514" max="10514" width="15.85546875" style="134" customWidth="1"/>
    <col min="10515" max="10515" width="4.7109375" style="134" customWidth="1"/>
    <col min="10516" max="10756" width="11.42578125" style="134"/>
    <col min="10757" max="10757" width="3.28515625" style="134" customWidth="1"/>
    <col min="10758" max="10758" width="11.42578125" style="134"/>
    <col min="10759" max="10759" width="25.42578125" style="134" customWidth="1"/>
    <col min="10760" max="10760" width="24.28515625" style="134" customWidth="1"/>
    <col min="10761" max="10768" width="11.42578125" style="134"/>
    <col min="10769" max="10769" width="23.7109375" style="134" customWidth="1"/>
    <col min="10770" max="10770" width="15.85546875" style="134" customWidth="1"/>
    <col min="10771" max="10771" width="4.7109375" style="134" customWidth="1"/>
    <col min="10772" max="11012" width="11.42578125" style="134"/>
    <col min="11013" max="11013" width="3.28515625" style="134" customWidth="1"/>
    <col min="11014" max="11014" width="11.42578125" style="134"/>
    <col min="11015" max="11015" width="25.42578125" style="134" customWidth="1"/>
    <col min="11016" max="11016" width="24.28515625" style="134" customWidth="1"/>
    <col min="11017" max="11024" width="11.42578125" style="134"/>
    <col min="11025" max="11025" width="23.7109375" style="134" customWidth="1"/>
    <col min="11026" max="11026" width="15.85546875" style="134" customWidth="1"/>
    <col min="11027" max="11027" width="4.7109375" style="134" customWidth="1"/>
    <col min="11028" max="11268" width="11.42578125" style="134"/>
    <col min="11269" max="11269" width="3.28515625" style="134" customWidth="1"/>
    <col min="11270" max="11270" width="11.42578125" style="134"/>
    <col min="11271" max="11271" width="25.42578125" style="134" customWidth="1"/>
    <col min="11272" max="11272" width="24.28515625" style="134" customWidth="1"/>
    <col min="11273" max="11280" width="11.42578125" style="134"/>
    <col min="11281" max="11281" width="23.7109375" style="134" customWidth="1"/>
    <col min="11282" max="11282" width="15.85546875" style="134" customWidth="1"/>
    <col min="11283" max="11283" width="4.7109375" style="134" customWidth="1"/>
    <col min="11284" max="11524" width="11.42578125" style="134"/>
    <col min="11525" max="11525" width="3.28515625" style="134" customWidth="1"/>
    <col min="11526" max="11526" width="11.42578125" style="134"/>
    <col min="11527" max="11527" width="25.42578125" style="134" customWidth="1"/>
    <col min="11528" max="11528" width="24.28515625" style="134" customWidth="1"/>
    <col min="11529" max="11536" width="11.42578125" style="134"/>
    <col min="11537" max="11537" width="23.7109375" style="134" customWidth="1"/>
    <col min="11538" max="11538" width="15.85546875" style="134" customWidth="1"/>
    <col min="11539" max="11539" width="4.7109375" style="134" customWidth="1"/>
    <col min="11540" max="11780" width="11.42578125" style="134"/>
    <col min="11781" max="11781" width="3.28515625" style="134" customWidth="1"/>
    <col min="11782" max="11782" width="11.42578125" style="134"/>
    <col min="11783" max="11783" width="25.42578125" style="134" customWidth="1"/>
    <col min="11784" max="11784" width="24.28515625" style="134" customWidth="1"/>
    <col min="11785" max="11792" width="11.42578125" style="134"/>
    <col min="11793" max="11793" width="23.7109375" style="134" customWidth="1"/>
    <col min="11794" max="11794" width="15.85546875" style="134" customWidth="1"/>
    <col min="11795" max="11795" width="4.7109375" style="134" customWidth="1"/>
    <col min="11796" max="12036" width="11.42578125" style="134"/>
    <col min="12037" max="12037" width="3.28515625" style="134" customWidth="1"/>
    <col min="12038" max="12038" width="11.42578125" style="134"/>
    <col min="12039" max="12039" width="25.42578125" style="134" customWidth="1"/>
    <col min="12040" max="12040" width="24.28515625" style="134" customWidth="1"/>
    <col min="12041" max="12048" width="11.42578125" style="134"/>
    <col min="12049" max="12049" width="23.7109375" style="134" customWidth="1"/>
    <col min="12050" max="12050" width="15.85546875" style="134" customWidth="1"/>
    <col min="12051" max="12051" width="4.7109375" style="134" customWidth="1"/>
    <col min="12052" max="12292" width="11.42578125" style="134"/>
    <col min="12293" max="12293" width="3.28515625" style="134" customWidth="1"/>
    <col min="12294" max="12294" width="11.42578125" style="134"/>
    <col min="12295" max="12295" width="25.42578125" style="134" customWidth="1"/>
    <col min="12296" max="12296" width="24.28515625" style="134" customWidth="1"/>
    <col min="12297" max="12304" width="11.42578125" style="134"/>
    <col min="12305" max="12305" width="23.7109375" style="134" customWidth="1"/>
    <col min="12306" max="12306" width="15.85546875" style="134" customWidth="1"/>
    <col min="12307" max="12307" width="4.7109375" style="134" customWidth="1"/>
    <col min="12308" max="12548" width="11.42578125" style="134"/>
    <col min="12549" max="12549" width="3.28515625" style="134" customWidth="1"/>
    <col min="12550" max="12550" width="11.42578125" style="134"/>
    <col min="12551" max="12551" width="25.42578125" style="134" customWidth="1"/>
    <col min="12552" max="12552" width="24.28515625" style="134" customWidth="1"/>
    <col min="12553" max="12560" width="11.42578125" style="134"/>
    <col min="12561" max="12561" width="23.7109375" style="134" customWidth="1"/>
    <col min="12562" max="12562" width="15.85546875" style="134" customWidth="1"/>
    <col min="12563" max="12563" width="4.7109375" style="134" customWidth="1"/>
    <col min="12564" max="12804" width="11.42578125" style="134"/>
    <col min="12805" max="12805" width="3.28515625" style="134" customWidth="1"/>
    <col min="12806" max="12806" width="11.42578125" style="134"/>
    <col min="12807" max="12807" width="25.42578125" style="134" customWidth="1"/>
    <col min="12808" max="12808" width="24.28515625" style="134" customWidth="1"/>
    <col min="12809" max="12816" width="11.42578125" style="134"/>
    <col min="12817" max="12817" width="23.7109375" style="134" customWidth="1"/>
    <col min="12818" max="12818" width="15.85546875" style="134" customWidth="1"/>
    <col min="12819" max="12819" width="4.7109375" style="134" customWidth="1"/>
    <col min="12820" max="13060" width="11.42578125" style="134"/>
    <col min="13061" max="13061" width="3.28515625" style="134" customWidth="1"/>
    <col min="13062" max="13062" width="11.42578125" style="134"/>
    <col min="13063" max="13063" width="25.42578125" style="134" customWidth="1"/>
    <col min="13064" max="13064" width="24.28515625" style="134" customWidth="1"/>
    <col min="13065" max="13072" width="11.42578125" style="134"/>
    <col min="13073" max="13073" width="23.7109375" style="134" customWidth="1"/>
    <col min="13074" max="13074" width="15.85546875" style="134" customWidth="1"/>
    <col min="13075" max="13075" width="4.7109375" style="134" customWidth="1"/>
    <col min="13076" max="13316" width="11.42578125" style="134"/>
    <col min="13317" max="13317" width="3.28515625" style="134" customWidth="1"/>
    <col min="13318" max="13318" width="11.42578125" style="134"/>
    <col min="13319" max="13319" width="25.42578125" style="134" customWidth="1"/>
    <col min="13320" max="13320" width="24.28515625" style="134" customWidth="1"/>
    <col min="13321" max="13328" width="11.42578125" style="134"/>
    <col min="13329" max="13329" width="23.7109375" style="134" customWidth="1"/>
    <col min="13330" max="13330" width="15.85546875" style="134" customWidth="1"/>
    <col min="13331" max="13331" width="4.7109375" style="134" customWidth="1"/>
    <col min="13332" max="13572" width="11.42578125" style="134"/>
    <col min="13573" max="13573" width="3.28515625" style="134" customWidth="1"/>
    <col min="13574" max="13574" width="11.42578125" style="134"/>
    <col min="13575" max="13575" width="25.42578125" style="134" customWidth="1"/>
    <col min="13576" max="13576" width="24.28515625" style="134" customWidth="1"/>
    <col min="13577" max="13584" width="11.42578125" style="134"/>
    <col min="13585" max="13585" width="23.7109375" style="134" customWidth="1"/>
    <col min="13586" max="13586" width="15.85546875" style="134" customWidth="1"/>
    <col min="13587" max="13587" width="4.7109375" style="134" customWidth="1"/>
    <col min="13588" max="13828" width="11.42578125" style="134"/>
    <col min="13829" max="13829" width="3.28515625" style="134" customWidth="1"/>
    <col min="13830" max="13830" width="11.42578125" style="134"/>
    <col min="13831" max="13831" width="25.42578125" style="134" customWidth="1"/>
    <col min="13832" max="13832" width="24.28515625" style="134" customWidth="1"/>
    <col min="13833" max="13840" width="11.42578125" style="134"/>
    <col min="13841" max="13841" width="23.7109375" style="134" customWidth="1"/>
    <col min="13842" max="13842" width="15.85546875" style="134" customWidth="1"/>
    <col min="13843" max="13843" width="4.7109375" style="134" customWidth="1"/>
    <col min="13844" max="14084" width="11.42578125" style="134"/>
    <col min="14085" max="14085" width="3.28515625" style="134" customWidth="1"/>
    <col min="14086" max="14086" width="11.42578125" style="134"/>
    <col min="14087" max="14087" width="25.42578125" style="134" customWidth="1"/>
    <col min="14088" max="14088" width="24.28515625" style="134" customWidth="1"/>
    <col min="14089" max="14096" width="11.42578125" style="134"/>
    <col min="14097" max="14097" width="23.7109375" style="134" customWidth="1"/>
    <col min="14098" max="14098" width="15.85546875" style="134" customWidth="1"/>
    <col min="14099" max="14099" width="4.7109375" style="134" customWidth="1"/>
    <col min="14100" max="14340" width="11.42578125" style="134"/>
    <col min="14341" max="14341" width="3.28515625" style="134" customWidth="1"/>
    <col min="14342" max="14342" width="11.42578125" style="134"/>
    <col min="14343" max="14343" width="25.42578125" style="134" customWidth="1"/>
    <col min="14344" max="14344" width="24.28515625" style="134" customWidth="1"/>
    <col min="14345" max="14352" width="11.42578125" style="134"/>
    <col min="14353" max="14353" width="23.7109375" style="134" customWidth="1"/>
    <col min="14354" max="14354" width="15.85546875" style="134" customWidth="1"/>
    <col min="14355" max="14355" width="4.7109375" style="134" customWidth="1"/>
    <col min="14356" max="14596" width="11.42578125" style="134"/>
    <col min="14597" max="14597" width="3.28515625" style="134" customWidth="1"/>
    <col min="14598" max="14598" width="11.42578125" style="134"/>
    <col min="14599" max="14599" width="25.42578125" style="134" customWidth="1"/>
    <col min="14600" max="14600" width="24.28515625" style="134" customWidth="1"/>
    <col min="14601" max="14608" width="11.42578125" style="134"/>
    <col min="14609" max="14609" width="23.7109375" style="134" customWidth="1"/>
    <col min="14610" max="14610" width="15.85546875" style="134" customWidth="1"/>
    <col min="14611" max="14611" width="4.7109375" style="134" customWidth="1"/>
    <col min="14612" max="14852" width="11.42578125" style="134"/>
    <col min="14853" max="14853" width="3.28515625" style="134" customWidth="1"/>
    <col min="14854" max="14854" width="11.42578125" style="134"/>
    <col min="14855" max="14855" width="25.42578125" style="134" customWidth="1"/>
    <col min="14856" max="14856" width="24.28515625" style="134" customWidth="1"/>
    <col min="14857" max="14864" width="11.42578125" style="134"/>
    <col min="14865" max="14865" width="23.7109375" style="134" customWidth="1"/>
    <col min="14866" max="14866" width="15.85546875" style="134" customWidth="1"/>
    <col min="14867" max="14867" width="4.7109375" style="134" customWidth="1"/>
    <col min="14868" max="15108" width="11.42578125" style="134"/>
    <col min="15109" max="15109" width="3.28515625" style="134" customWidth="1"/>
    <col min="15110" max="15110" width="11.42578125" style="134"/>
    <col min="15111" max="15111" width="25.42578125" style="134" customWidth="1"/>
    <col min="15112" max="15112" width="24.28515625" style="134" customWidth="1"/>
    <col min="15113" max="15120" width="11.42578125" style="134"/>
    <col min="15121" max="15121" width="23.7109375" style="134" customWidth="1"/>
    <col min="15122" max="15122" width="15.85546875" style="134" customWidth="1"/>
    <col min="15123" max="15123" width="4.7109375" style="134" customWidth="1"/>
    <col min="15124" max="15364" width="11.42578125" style="134"/>
    <col min="15365" max="15365" width="3.28515625" style="134" customWidth="1"/>
    <col min="15366" max="15366" width="11.42578125" style="134"/>
    <col min="15367" max="15367" width="25.42578125" style="134" customWidth="1"/>
    <col min="15368" max="15368" width="24.28515625" style="134" customWidth="1"/>
    <col min="15369" max="15376" width="11.42578125" style="134"/>
    <col min="15377" max="15377" width="23.7109375" style="134" customWidth="1"/>
    <col min="15378" max="15378" width="15.85546875" style="134" customWidth="1"/>
    <col min="15379" max="15379" width="4.7109375" style="134" customWidth="1"/>
    <col min="15380" max="15620" width="11.42578125" style="134"/>
    <col min="15621" max="15621" width="3.28515625" style="134" customWidth="1"/>
    <col min="15622" max="15622" width="11.42578125" style="134"/>
    <col min="15623" max="15623" width="25.42578125" style="134" customWidth="1"/>
    <col min="15624" max="15624" width="24.28515625" style="134" customWidth="1"/>
    <col min="15625" max="15632" width="11.42578125" style="134"/>
    <col min="15633" max="15633" width="23.7109375" style="134" customWidth="1"/>
    <col min="15634" max="15634" width="15.85546875" style="134" customWidth="1"/>
    <col min="15635" max="15635" width="4.7109375" style="134" customWidth="1"/>
    <col min="15636" max="15876" width="11.42578125" style="134"/>
    <col min="15877" max="15877" width="3.28515625" style="134" customWidth="1"/>
    <col min="15878" max="15878" width="11.42578125" style="134"/>
    <col min="15879" max="15879" width="25.42578125" style="134" customWidth="1"/>
    <col min="15880" max="15880" width="24.28515625" style="134" customWidth="1"/>
    <col min="15881" max="15888" width="11.42578125" style="134"/>
    <col min="15889" max="15889" width="23.7109375" style="134" customWidth="1"/>
    <col min="15890" max="15890" width="15.85546875" style="134" customWidth="1"/>
    <col min="15891" max="15891" width="4.7109375" style="134" customWidth="1"/>
    <col min="15892" max="16132" width="11.42578125" style="134"/>
    <col min="16133" max="16133" width="3.28515625" style="134" customWidth="1"/>
    <col min="16134" max="16134" width="11.42578125" style="134"/>
    <col min="16135" max="16135" width="25.42578125" style="134" customWidth="1"/>
    <col min="16136" max="16136" width="24.28515625" style="134" customWidth="1"/>
    <col min="16137" max="16144" width="11.42578125" style="134"/>
    <col min="16145" max="16145" width="23.7109375" style="134" customWidth="1"/>
    <col min="16146" max="16146" width="15.85546875" style="134" customWidth="1"/>
    <col min="16147" max="16147" width="4.7109375" style="134" customWidth="1"/>
    <col min="16148" max="16384" width="11.42578125" style="134"/>
  </cols>
  <sheetData>
    <row r="1" spans="1:35" s="117" customFormat="1" ht="18" x14ac:dyDescent="0.35">
      <c r="A1" s="10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7"/>
      <c r="X1" s="1"/>
      <c r="Y1" s="1"/>
      <c r="Z1" s="37"/>
      <c r="AA1" s="1"/>
    </row>
    <row r="2" spans="1:35" s="117" customFormat="1" ht="30.75" x14ac:dyDescent="0.35">
      <c r="A2" s="10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30"/>
      <c r="P2" s="330"/>
      <c r="Q2" s="330"/>
      <c r="R2" s="330"/>
      <c r="S2" s="1"/>
      <c r="T2" s="1"/>
      <c r="U2" s="1"/>
      <c r="V2" s="1"/>
      <c r="W2" s="7"/>
      <c r="X2" s="1"/>
      <c r="Y2" s="1"/>
      <c r="Z2" s="37"/>
      <c r="AA2" s="1"/>
      <c r="AB2" s="118"/>
      <c r="AC2" s="118"/>
      <c r="AD2" s="118"/>
      <c r="AE2" s="119"/>
      <c r="AF2" s="119"/>
      <c r="AG2" s="119"/>
      <c r="AH2" s="119"/>
      <c r="AI2" s="119"/>
    </row>
    <row r="3" spans="1:35" s="117" customFormat="1" ht="30.75" x14ac:dyDescent="0.35">
      <c r="A3" s="10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30"/>
      <c r="P3" s="330"/>
      <c r="Q3" s="330"/>
      <c r="R3" s="330"/>
      <c r="S3" s="1"/>
      <c r="T3" s="1"/>
      <c r="U3" s="1"/>
      <c r="V3" s="1"/>
      <c r="W3" s="7"/>
      <c r="X3" s="1"/>
      <c r="Y3" s="1"/>
      <c r="Z3" s="37"/>
      <c r="AA3" s="1"/>
      <c r="AB3" s="118"/>
      <c r="AC3" s="118"/>
      <c r="AD3" s="118"/>
      <c r="AE3" s="120"/>
      <c r="AF3" s="120"/>
      <c r="AG3" s="120"/>
      <c r="AH3" s="120"/>
      <c r="AI3" s="120"/>
    </row>
    <row r="4" spans="1:35" s="117" customFormat="1" ht="21" x14ac:dyDescent="0.35">
      <c r="A4" s="10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30"/>
      <c r="P4" s="330"/>
      <c r="Q4" s="330"/>
      <c r="R4" s="330"/>
      <c r="S4" s="1"/>
      <c r="T4" s="1"/>
      <c r="U4" s="1"/>
      <c r="V4" s="1"/>
      <c r="W4" s="7"/>
      <c r="X4" s="1"/>
      <c r="Y4" s="1"/>
      <c r="Z4" s="37"/>
      <c r="AA4" s="1"/>
      <c r="AB4" s="121"/>
      <c r="AC4" s="121"/>
      <c r="AD4" s="121"/>
      <c r="AE4" s="120"/>
      <c r="AF4" s="120"/>
      <c r="AG4" s="120"/>
      <c r="AH4" s="120"/>
      <c r="AI4" s="120"/>
    </row>
    <row r="5" spans="1:35" s="117" customFormat="1" ht="18" x14ac:dyDescent="0.35">
      <c r="A5" s="10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7"/>
      <c r="X5" s="1"/>
      <c r="Y5" s="1"/>
      <c r="Z5" s="37"/>
      <c r="AA5" s="1"/>
    </row>
    <row r="6" spans="1:35" s="117" customFormat="1" ht="18" x14ac:dyDescent="0.35">
      <c r="A6" s="10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7"/>
      <c r="X6" s="1"/>
      <c r="Y6" s="1"/>
      <c r="Z6" s="37"/>
      <c r="AA6" s="1"/>
    </row>
    <row r="7" spans="1:35" s="117" customFormat="1" ht="18" x14ac:dyDescent="0.35">
      <c r="A7" s="10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7"/>
      <c r="X7" s="1"/>
      <c r="Y7" s="1"/>
      <c r="Z7" s="37"/>
      <c r="AA7" s="1"/>
    </row>
    <row r="8" spans="1:35" s="117" customFormat="1" ht="18.75" x14ac:dyDescent="0.35">
      <c r="A8" s="103" t="s">
        <v>235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31" t="s">
        <v>236</v>
      </c>
      <c r="R8" s="331"/>
      <c r="S8" s="1"/>
      <c r="T8" s="1"/>
      <c r="U8" s="87"/>
      <c r="V8" s="87"/>
      <c r="W8" s="87"/>
      <c r="X8" s="87"/>
      <c r="Y8" s="87"/>
      <c r="Z8" s="87"/>
      <c r="AA8" s="1"/>
    </row>
    <row r="9" spans="1:35" s="117" customFormat="1" ht="18.75" x14ac:dyDescent="0.35">
      <c r="A9" s="331" t="s">
        <v>129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122"/>
      <c r="T9" s="9"/>
      <c r="U9" s="9"/>
      <c r="V9" s="9"/>
      <c r="W9" s="9"/>
      <c r="X9" s="9"/>
      <c r="Y9" s="9"/>
      <c r="Z9" s="9"/>
      <c r="AA9" s="9"/>
    </row>
    <row r="10" spans="1:35" s="117" customFormat="1" ht="18.75" x14ac:dyDescent="0.35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122"/>
      <c r="T10" s="9"/>
      <c r="U10" s="9"/>
      <c r="V10" s="9"/>
      <c r="W10" s="9"/>
      <c r="X10" s="9"/>
      <c r="Y10" s="9"/>
      <c r="Z10" s="9"/>
      <c r="AA10" s="9"/>
    </row>
    <row r="11" spans="1:35" s="117" customFormat="1" ht="18.75" x14ac:dyDescent="0.35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122"/>
      <c r="T11" s="9"/>
      <c r="U11" s="9"/>
      <c r="V11" s="9"/>
      <c r="W11" s="9"/>
      <c r="X11" s="9"/>
      <c r="Y11" s="9"/>
      <c r="Z11" s="9"/>
      <c r="AA11" s="9"/>
    </row>
    <row r="12" spans="1:35" s="117" customFormat="1" ht="18" x14ac:dyDescent="0.35">
      <c r="B12" s="529" t="s">
        <v>140</v>
      </c>
      <c r="C12" s="529" t="s">
        <v>0</v>
      </c>
      <c r="D12" s="529" t="s">
        <v>160</v>
      </c>
      <c r="E12" s="530" t="s">
        <v>141</v>
      </c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29" t="s">
        <v>142</v>
      </c>
      <c r="R12" s="516" t="s">
        <v>143</v>
      </c>
    </row>
    <row r="13" spans="1:35" s="117" customFormat="1" ht="18" x14ac:dyDescent="0.35">
      <c r="B13" s="529"/>
      <c r="C13" s="529"/>
      <c r="D13" s="529"/>
      <c r="E13" s="123" t="s">
        <v>67</v>
      </c>
      <c r="F13" s="123" t="s">
        <v>68</v>
      </c>
      <c r="G13" s="123" t="s">
        <v>144</v>
      </c>
      <c r="H13" s="123" t="s">
        <v>145</v>
      </c>
      <c r="I13" s="224" t="s">
        <v>146</v>
      </c>
      <c r="J13" s="227" t="s">
        <v>147</v>
      </c>
      <c r="K13" s="123" t="s">
        <v>148</v>
      </c>
      <c r="L13" s="123" t="s">
        <v>149</v>
      </c>
      <c r="M13" s="123" t="s">
        <v>150</v>
      </c>
      <c r="N13" s="123" t="s">
        <v>234</v>
      </c>
      <c r="O13" s="123" t="s">
        <v>151</v>
      </c>
      <c r="P13" s="123" t="s">
        <v>152</v>
      </c>
      <c r="Q13" s="529"/>
      <c r="R13" s="516"/>
      <c r="U13" s="124"/>
    </row>
    <row r="14" spans="1:35" s="117" customFormat="1" ht="18.75" x14ac:dyDescent="0.35">
      <c r="B14" s="125">
        <v>1</v>
      </c>
      <c r="C14" s="135" t="s">
        <v>121</v>
      </c>
      <c r="D14" s="127"/>
      <c r="E14" s="128">
        <v>0</v>
      </c>
      <c r="F14" s="140">
        <v>0</v>
      </c>
      <c r="G14" s="128">
        <v>0</v>
      </c>
      <c r="H14" s="128"/>
      <c r="I14" s="225"/>
      <c r="J14" s="228"/>
      <c r="K14" s="128"/>
      <c r="L14" s="128"/>
      <c r="M14" s="128"/>
      <c r="N14" s="128"/>
      <c r="O14" s="128"/>
      <c r="P14" s="128"/>
      <c r="Q14" s="129">
        <f t="shared" ref="Q14:Q28" si="0">500+SUM(E14:P14)</f>
        <v>500</v>
      </c>
      <c r="R14" s="128">
        <f t="shared" ref="R14:R33" si="1">COUNT(E14:P14)</f>
        <v>3</v>
      </c>
    </row>
    <row r="15" spans="1:35" s="117" customFormat="1" ht="18.75" x14ac:dyDescent="0.35">
      <c r="B15" s="130">
        <v>2</v>
      </c>
      <c r="C15" s="135" t="s">
        <v>131</v>
      </c>
      <c r="D15" s="132"/>
      <c r="E15" s="133">
        <v>0</v>
      </c>
      <c r="F15" s="133">
        <v>0</v>
      </c>
      <c r="G15" s="128">
        <v>0</v>
      </c>
      <c r="H15" s="133"/>
      <c r="I15" s="226"/>
      <c r="J15" s="229"/>
      <c r="K15" s="133"/>
      <c r="L15" s="133">
        <v>0</v>
      </c>
      <c r="M15" s="133"/>
      <c r="N15" s="133">
        <v>0</v>
      </c>
      <c r="O15" s="133"/>
      <c r="P15" s="133"/>
      <c r="Q15" s="129">
        <f t="shared" si="0"/>
        <v>500</v>
      </c>
      <c r="R15" s="128">
        <f t="shared" si="1"/>
        <v>5</v>
      </c>
    </row>
    <row r="16" spans="1:35" s="117" customFormat="1" ht="18.75" x14ac:dyDescent="0.35">
      <c r="B16" s="125">
        <v>3</v>
      </c>
      <c r="C16" s="135" t="s">
        <v>186</v>
      </c>
      <c r="D16" s="127"/>
      <c r="E16" s="140">
        <v>0</v>
      </c>
      <c r="F16" s="128" t="s">
        <v>189</v>
      </c>
      <c r="G16" s="128"/>
      <c r="H16" s="128">
        <v>0</v>
      </c>
      <c r="I16" s="225">
        <v>0</v>
      </c>
      <c r="J16" s="228"/>
      <c r="K16" s="128"/>
      <c r="L16" s="128"/>
      <c r="M16" s="128"/>
      <c r="N16" s="128"/>
      <c r="O16" s="128"/>
      <c r="P16" s="128"/>
      <c r="Q16" s="129">
        <f t="shared" si="0"/>
        <v>500</v>
      </c>
      <c r="R16" s="128">
        <f t="shared" si="1"/>
        <v>3</v>
      </c>
    </row>
    <row r="17" spans="2:18" s="117" customFormat="1" ht="18.75" x14ac:dyDescent="0.35">
      <c r="B17" s="125">
        <v>4</v>
      </c>
      <c r="C17" s="135" t="s">
        <v>79</v>
      </c>
      <c r="D17" s="139"/>
      <c r="E17" s="140">
        <v>0</v>
      </c>
      <c r="F17" s="141"/>
      <c r="G17" s="128">
        <v>0</v>
      </c>
      <c r="H17" s="128">
        <v>0</v>
      </c>
      <c r="I17" s="225">
        <v>0</v>
      </c>
      <c r="J17" s="228">
        <v>0</v>
      </c>
      <c r="K17" s="128"/>
      <c r="L17" s="128"/>
      <c r="M17" s="128"/>
      <c r="N17" s="128"/>
      <c r="O17" s="128"/>
      <c r="P17" s="128"/>
      <c r="Q17" s="129">
        <f t="shared" si="0"/>
        <v>500</v>
      </c>
      <c r="R17" s="128">
        <f t="shared" si="1"/>
        <v>5</v>
      </c>
    </row>
    <row r="18" spans="2:18" s="117" customFormat="1" ht="18.75" x14ac:dyDescent="0.35">
      <c r="B18" s="130">
        <v>5</v>
      </c>
      <c r="C18" s="126" t="s">
        <v>43</v>
      </c>
      <c r="D18" s="139"/>
      <c r="E18" s="140">
        <v>0</v>
      </c>
      <c r="F18" s="140">
        <v>0</v>
      </c>
      <c r="G18" s="128">
        <v>0</v>
      </c>
      <c r="H18" s="128"/>
      <c r="I18" s="225"/>
      <c r="J18" s="228"/>
      <c r="K18" s="128"/>
      <c r="L18" s="128">
        <v>0</v>
      </c>
      <c r="M18" s="128"/>
      <c r="N18" s="128">
        <v>0</v>
      </c>
      <c r="O18" s="128"/>
      <c r="P18" s="128"/>
      <c r="Q18" s="129">
        <f t="shared" si="0"/>
        <v>500</v>
      </c>
      <c r="R18" s="128">
        <f t="shared" si="1"/>
        <v>5</v>
      </c>
    </row>
    <row r="19" spans="2:18" s="117" customFormat="1" ht="18.75" x14ac:dyDescent="0.35">
      <c r="B19" s="125">
        <v>6</v>
      </c>
      <c r="C19" s="135" t="s">
        <v>123</v>
      </c>
      <c r="D19" s="139"/>
      <c r="E19" s="140">
        <v>0</v>
      </c>
      <c r="F19" s="140">
        <v>0</v>
      </c>
      <c r="G19" s="128">
        <v>0</v>
      </c>
      <c r="H19" s="128"/>
      <c r="I19" s="225"/>
      <c r="J19" s="228"/>
      <c r="K19" s="128"/>
      <c r="L19" s="128"/>
      <c r="M19" s="128"/>
      <c r="N19" s="128"/>
      <c r="O19" s="128"/>
      <c r="P19" s="128"/>
      <c r="Q19" s="129">
        <f t="shared" si="0"/>
        <v>500</v>
      </c>
      <c r="R19" s="128">
        <f t="shared" si="1"/>
        <v>3</v>
      </c>
    </row>
    <row r="20" spans="2:18" s="117" customFormat="1" ht="18.75" customHeight="1" x14ac:dyDescent="0.35">
      <c r="B20" s="517">
        <v>7</v>
      </c>
      <c r="C20" s="520" t="s">
        <v>124</v>
      </c>
      <c r="D20" s="139" t="s">
        <v>161</v>
      </c>
      <c r="E20" s="140">
        <v>-10</v>
      </c>
      <c r="F20" s="140">
        <v>0</v>
      </c>
      <c r="G20" s="128">
        <v>0</v>
      </c>
      <c r="H20" s="128">
        <v>0</v>
      </c>
      <c r="I20" s="225"/>
      <c r="J20" s="228">
        <v>0</v>
      </c>
      <c r="K20" s="128"/>
      <c r="L20" s="128"/>
      <c r="M20" s="128">
        <v>0</v>
      </c>
      <c r="N20" s="128"/>
      <c r="O20" s="128"/>
      <c r="P20" s="128"/>
      <c r="Q20" s="523">
        <f>500+SUM(E20:P21)</f>
        <v>480</v>
      </c>
      <c r="R20" s="526">
        <f t="shared" si="1"/>
        <v>6</v>
      </c>
    </row>
    <row r="21" spans="2:18" s="117" customFormat="1" ht="18.75" customHeight="1" x14ac:dyDescent="0.35">
      <c r="B21" s="519"/>
      <c r="C21" s="522"/>
      <c r="D21" s="139" t="s">
        <v>233</v>
      </c>
      <c r="E21" s="140">
        <v>0</v>
      </c>
      <c r="F21" s="140">
        <v>0</v>
      </c>
      <c r="G21" s="128">
        <v>0</v>
      </c>
      <c r="H21" s="128">
        <v>0</v>
      </c>
      <c r="I21" s="225"/>
      <c r="J21" s="228">
        <v>0</v>
      </c>
      <c r="K21" s="128"/>
      <c r="L21" s="128"/>
      <c r="M21" s="128">
        <v>-10</v>
      </c>
      <c r="N21" s="128"/>
      <c r="O21" s="128"/>
      <c r="P21" s="128"/>
      <c r="Q21" s="525"/>
      <c r="R21" s="528"/>
    </row>
    <row r="22" spans="2:18" s="117" customFormat="1" ht="18.75" x14ac:dyDescent="0.35">
      <c r="B22" s="125">
        <v>8</v>
      </c>
      <c r="C22" s="135" t="s">
        <v>20</v>
      </c>
      <c r="D22" s="139"/>
      <c r="E22" s="141"/>
      <c r="F22" s="140">
        <v>0</v>
      </c>
      <c r="G22" s="128">
        <v>0</v>
      </c>
      <c r="H22" s="128">
        <v>0</v>
      </c>
      <c r="I22" s="225">
        <v>0</v>
      </c>
      <c r="J22" s="228"/>
      <c r="K22" s="128"/>
      <c r="L22" s="128"/>
      <c r="M22" s="128"/>
      <c r="N22" s="128"/>
      <c r="O22" s="128"/>
      <c r="P22" s="128"/>
      <c r="Q22" s="129">
        <f t="shared" si="0"/>
        <v>500</v>
      </c>
      <c r="R22" s="128">
        <f t="shared" si="1"/>
        <v>4</v>
      </c>
    </row>
    <row r="23" spans="2:18" s="117" customFormat="1" ht="18.75" x14ac:dyDescent="0.35">
      <c r="B23" s="130">
        <v>9</v>
      </c>
      <c r="C23" s="135" t="s">
        <v>32</v>
      </c>
      <c r="D23" s="139"/>
      <c r="E23" s="140">
        <v>0</v>
      </c>
      <c r="F23" s="140">
        <v>0</v>
      </c>
      <c r="G23" s="128">
        <v>0</v>
      </c>
      <c r="H23" s="128"/>
      <c r="I23" s="225"/>
      <c r="J23" s="228">
        <v>0</v>
      </c>
      <c r="K23" s="128"/>
      <c r="L23" s="128"/>
      <c r="M23" s="128">
        <v>0</v>
      </c>
      <c r="N23" s="128"/>
      <c r="O23" s="128"/>
      <c r="P23" s="128"/>
      <c r="Q23" s="129">
        <f t="shared" si="0"/>
        <v>500</v>
      </c>
      <c r="R23" s="128">
        <f t="shared" si="1"/>
        <v>5</v>
      </c>
    </row>
    <row r="24" spans="2:18" s="117" customFormat="1" ht="18.75" x14ac:dyDescent="0.35">
      <c r="B24" s="125">
        <v>10</v>
      </c>
      <c r="C24" s="135" t="s">
        <v>89</v>
      </c>
      <c r="D24" s="139" t="s">
        <v>193</v>
      </c>
      <c r="E24" s="140">
        <v>0</v>
      </c>
      <c r="F24" s="140">
        <v>0</v>
      </c>
      <c r="G24" s="140">
        <v>-10</v>
      </c>
      <c r="H24" s="128"/>
      <c r="I24" s="225"/>
      <c r="J24" s="228">
        <v>0</v>
      </c>
      <c r="K24" s="128"/>
      <c r="L24" s="128"/>
      <c r="M24" s="128">
        <v>0</v>
      </c>
      <c r="N24" s="128"/>
      <c r="O24" s="128"/>
      <c r="P24" s="128"/>
      <c r="Q24" s="129">
        <f t="shared" si="0"/>
        <v>490</v>
      </c>
      <c r="R24" s="128">
        <f t="shared" si="1"/>
        <v>5</v>
      </c>
    </row>
    <row r="25" spans="2:18" s="117" customFormat="1" ht="18.75" x14ac:dyDescent="0.35">
      <c r="B25" s="125">
        <v>11</v>
      </c>
      <c r="C25" s="126" t="s">
        <v>87</v>
      </c>
      <c r="D25" s="139"/>
      <c r="E25" s="140">
        <v>0</v>
      </c>
      <c r="F25" s="140">
        <v>0</v>
      </c>
      <c r="G25" s="128">
        <v>0</v>
      </c>
      <c r="H25" s="128">
        <v>0</v>
      </c>
      <c r="I25" s="225"/>
      <c r="J25" s="228"/>
      <c r="K25" s="128"/>
      <c r="L25" s="128"/>
      <c r="M25" s="128"/>
      <c r="N25" s="128"/>
      <c r="O25" s="128"/>
      <c r="P25" s="128"/>
      <c r="Q25" s="129">
        <f t="shared" si="0"/>
        <v>500</v>
      </c>
      <c r="R25" s="128">
        <f t="shared" si="1"/>
        <v>4</v>
      </c>
    </row>
    <row r="26" spans="2:18" s="117" customFormat="1" ht="18.75" x14ac:dyDescent="0.35">
      <c r="B26" s="130">
        <v>12</v>
      </c>
      <c r="C26" s="126" t="s">
        <v>92</v>
      </c>
      <c r="D26" s="139"/>
      <c r="E26" s="140">
        <v>0</v>
      </c>
      <c r="F26" s="140">
        <v>0</v>
      </c>
      <c r="G26" s="128">
        <v>0</v>
      </c>
      <c r="H26" s="128"/>
      <c r="I26" s="225"/>
      <c r="J26" s="228"/>
      <c r="K26" s="128"/>
      <c r="L26" s="128"/>
      <c r="M26" s="128"/>
      <c r="N26" s="128"/>
      <c r="O26" s="128"/>
      <c r="P26" s="128"/>
      <c r="Q26" s="129">
        <f t="shared" si="0"/>
        <v>500</v>
      </c>
      <c r="R26" s="128">
        <f t="shared" si="1"/>
        <v>3</v>
      </c>
    </row>
    <row r="27" spans="2:18" s="117" customFormat="1" ht="18.75" x14ac:dyDescent="0.35">
      <c r="B27" s="125">
        <v>13</v>
      </c>
      <c r="C27" s="126" t="s">
        <v>126</v>
      </c>
      <c r="D27" s="139"/>
      <c r="E27" s="140">
        <v>0</v>
      </c>
      <c r="F27" s="140">
        <v>0</v>
      </c>
      <c r="G27" s="128">
        <v>0</v>
      </c>
      <c r="H27" s="128"/>
      <c r="I27" s="225"/>
      <c r="J27" s="228"/>
      <c r="K27" s="128"/>
      <c r="L27" s="128"/>
      <c r="M27" s="128"/>
      <c r="N27" s="128"/>
      <c r="O27" s="128"/>
      <c r="P27" s="128"/>
      <c r="Q27" s="129">
        <f t="shared" si="0"/>
        <v>500</v>
      </c>
      <c r="R27" s="128">
        <f t="shared" si="1"/>
        <v>3</v>
      </c>
    </row>
    <row r="28" spans="2:18" s="117" customFormat="1" ht="18.75" x14ac:dyDescent="0.35">
      <c r="B28" s="125">
        <v>14</v>
      </c>
      <c r="C28" s="126" t="s">
        <v>85</v>
      </c>
      <c r="D28" s="139"/>
      <c r="E28" s="140">
        <v>0</v>
      </c>
      <c r="F28" s="140">
        <v>0</v>
      </c>
      <c r="G28" s="128">
        <v>0</v>
      </c>
      <c r="H28" s="128"/>
      <c r="I28" s="225"/>
      <c r="J28" s="228"/>
      <c r="K28" s="128"/>
      <c r="L28" s="128"/>
      <c r="M28" s="128"/>
      <c r="N28" s="128"/>
      <c r="O28" s="128"/>
      <c r="P28" s="128"/>
      <c r="Q28" s="129">
        <f t="shared" si="0"/>
        <v>500</v>
      </c>
      <c r="R28" s="128">
        <f t="shared" si="1"/>
        <v>3</v>
      </c>
    </row>
    <row r="29" spans="2:18" s="117" customFormat="1" ht="18" x14ac:dyDescent="0.35">
      <c r="B29" s="517">
        <v>15</v>
      </c>
      <c r="C29" s="520" t="s">
        <v>132</v>
      </c>
      <c r="D29" s="139" t="s">
        <v>184</v>
      </c>
      <c r="E29" s="140">
        <v>0</v>
      </c>
      <c r="F29" s="140">
        <v>0</v>
      </c>
      <c r="G29" s="128">
        <v>0</v>
      </c>
      <c r="H29" s="128"/>
      <c r="I29" s="233">
        <v>-10</v>
      </c>
      <c r="J29" s="228"/>
      <c r="K29" s="128"/>
      <c r="L29" s="128"/>
      <c r="M29" s="128"/>
      <c r="N29" s="128">
        <v>0</v>
      </c>
      <c r="O29" s="128"/>
      <c r="P29" s="128"/>
      <c r="Q29" s="523">
        <f>500+SUM(E29:P31)</f>
        <v>470</v>
      </c>
      <c r="R29" s="526">
        <f>COUNT(E30:P30)</f>
        <v>5</v>
      </c>
    </row>
    <row r="30" spans="2:18" s="117" customFormat="1" ht="18" x14ac:dyDescent="0.35">
      <c r="B30" s="518"/>
      <c r="C30" s="521"/>
      <c r="D30" s="139" t="s">
        <v>199</v>
      </c>
      <c r="E30" s="140">
        <v>0</v>
      </c>
      <c r="F30" s="140">
        <v>0</v>
      </c>
      <c r="G30" s="140">
        <v>-10</v>
      </c>
      <c r="H30" s="128"/>
      <c r="I30" s="225">
        <v>0</v>
      </c>
      <c r="J30" s="228"/>
      <c r="L30" s="128"/>
      <c r="M30" s="128"/>
      <c r="N30" s="128">
        <v>0</v>
      </c>
      <c r="O30" s="128"/>
      <c r="P30" s="128"/>
      <c r="Q30" s="524"/>
      <c r="R30" s="527"/>
    </row>
    <row r="31" spans="2:18" s="117" customFormat="1" ht="18" x14ac:dyDescent="0.35">
      <c r="B31" s="519"/>
      <c r="C31" s="522"/>
      <c r="D31" s="139" t="s">
        <v>230</v>
      </c>
      <c r="E31" s="140">
        <v>0</v>
      </c>
      <c r="F31" s="140">
        <v>0</v>
      </c>
      <c r="G31" s="128">
        <v>0</v>
      </c>
      <c r="H31" s="237"/>
      <c r="I31" s="237"/>
      <c r="J31" s="237"/>
      <c r="K31" s="128">
        <v>-10</v>
      </c>
      <c r="L31" s="237"/>
      <c r="M31" s="237"/>
      <c r="N31" s="128">
        <v>0</v>
      </c>
      <c r="O31" s="237"/>
      <c r="P31" s="237"/>
      <c r="Q31" s="525"/>
      <c r="R31" s="528"/>
    </row>
    <row r="32" spans="2:18" s="117" customFormat="1" ht="18.75" x14ac:dyDescent="0.35">
      <c r="B32" s="130">
        <v>16</v>
      </c>
      <c r="C32" s="131" t="s">
        <v>127</v>
      </c>
      <c r="D32" s="139" t="s">
        <v>190</v>
      </c>
      <c r="E32" s="140">
        <v>0</v>
      </c>
      <c r="F32" s="140">
        <v>0</v>
      </c>
      <c r="G32" s="128">
        <v>-60</v>
      </c>
      <c r="H32" s="128"/>
      <c r="I32" s="225"/>
      <c r="J32" s="228"/>
      <c r="K32" s="128"/>
      <c r="L32" s="128"/>
      <c r="M32" s="128"/>
      <c r="N32" s="128"/>
      <c r="O32" s="128"/>
      <c r="P32" s="128"/>
      <c r="Q32" s="129">
        <f>500+SUM(E32:P32)</f>
        <v>440</v>
      </c>
      <c r="R32" s="128">
        <f t="shared" si="1"/>
        <v>3</v>
      </c>
    </row>
    <row r="33" spans="2:18" s="117" customFormat="1" ht="18.75" x14ac:dyDescent="0.35">
      <c r="B33" s="125">
        <v>17</v>
      </c>
      <c r="C33" s="126" t="s">
        <v>31</v>
      </c>
      <c r="D33" s="139"/>
      <c r="E33" s="140">
        <v>0</v>
      </c>
      <c r="F33" s="140">
        <v>0</v>
      </c>
      <c r="G33" s="128">
        <v>0</v>
      </c>
      <c r="H33" s="128">
        <v>0</v>
      </c>
      <c r="I33" s="225">
        <v>0</v>
      </c>
      <c r="J33" s="228"/>
      <c r="K33" s="128">
        <v>0</v>
      </c>
      <c r="L33" s="128"/>
      <c r="M33" s="128"/>
      <c r="N33" s="128">
        <v>0</v>
      </c>
      <c r="O33" s="128"/>
      <c r="P33" s="128"/>
      <c r="Q33" s="129">
        <f>500+SUM(E33:P33)</f>
        <v>500</v>
      </c>
      <c r="R33" s="128">
        <f t="shared" si="1"/>
        <v>7</v>
      </c>
    </row>
  </sheetData>
  <sheetProtection algorithmName="SHA-512" hashValue="ELeeesZs3NELnP+qVWyUD3l2L/Bm/Fq2LihHbCgL/xQjeDtY6JqDUIXbmljbtOsy3TxoISCpm7F/nfV+q45SUA==" saltValue="U9q8rv7gLHjy/DzxqpxOEQ==" spinCount="100000" sheet="1" objects="1" scenarios="1"/>
  <mergeCells count="19">
    <mergeCell ref="R12:R13"/>
    <mergeCell ref="B29:B31"/>
    <mergeCell ref="C29:C31"/>
    <mergeCell ref="Q29:Q31"/>
    <mergeCell ref="R29:R31"/>
    <mergeCell ref="B12:B13"/>
    <mergeCell ref="C12:C13"/>
    <mergeCell ref="D12:D13"/>
    <mergeCell ref="E12:P12"/>
    <mergeCell ref="Q12:Q13"/>
    <mergeCell ref="B20:B21"/>
    <mergeCell ref="C20:C21"/>
    <mergeCell ref="Q20:Q21"/>
    <mergeCell ref="R20:R21"/>
    <mergeCell ref="O2:R2"/>
    <mergeCell ref="O3:R3"/>
    <mergeCell ref="O4:R4"/>
    <mergeCell ref="Q8:R8"/>
    <mergeCell ref="A9:R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zoomScale="80" zoomScaleNormal="80" workbookViewId="0">
      <selection activeCell="C23" sqref="C23"/>
    </sheetView>
  </sheetViews>
  <sheetFormatPr baseColWidth="10" defaultRowHeight="12.75" x14ac:dyDescent="0.2"/>
  <cols>
    <col min="1" max="1" width="3.28515625" style="134" customWidth="1"/>
    <col min="2" max="2" width="11.42578125" style="134"/>
    <col min="3" max="3" width="56.42578125" style="134" customWidth="1"/>
    <col min="4" max="6" width="11.42578125" style="134"/>
    <col min="7" max="13" width="11.42578125" style="134" customWidth="1"/>
    <col min="14" max="15" width="11.42578125" style="134"/>
    <col min="16" max="16" width="23.7109375" style="134" customWidth="1"/>
    <col min="17" max="17" width="18.140625" style="134" bestFit="1" customWidth="1"/>
    <col min="18" max="18" width="4.7109375" style="134" customWidth="1"/>
    <col min="19" max="259" width="11.42578125" style="134"/>
    <col min="260" max="260" width="3.28515625" style="134" customWidth="1"/>
    <col min="261" max="261" width="11.42578125" style="134"/>
    <col min="262" max="262" width="25.42578125" style="134" customWidth="1"/>
    <col min="263" max="263" width="24.28515625" style="134" customWidth="1"/>
    <col min="264" max="271" width="11.42578125" style="134"/>
    <col min="272" max="272" width="23.7109375" style="134" customWidth="1"/>
    <col min="273" max="273" width="15.85546875" style="134" customWidth="1"/>
    <col min="274" max="274" width="4.7109375" style="134" customWidth="1"/>
    <col min="275" max="515" width="11.42578125" style="134"/>
    <col min="516" max="516" width="3.28515625" style="134" customWidth="1"/>
    <col min="517" max="517" width="11.42578125" style="134"/>
    <col min="518" max="518" width="25.42578125" style="134" customWidth="1"/>
    <col min="519" max="519" width="24.28515625" style="134" customWidth="1"/>
    <col min="520" max="527" width="11.42578125" style="134"/>
    <col min="528" max="528" width="23.7109375" style="134" customWidth="1"/>
    <col min="529" max="529" width="15.85546875" style="134" customWidth="1"/>
    <col min="530" max="530" width="4.7109375" style="134" customWidth="1"/>
    <col min="531" max="771" width="11.42578125" style="134"/>
    <col min="772" max="772" width="3.28515625" style="134" customWidth="1"/>
    <col min="773" max="773" width="11.42578125" style="134"/>
    <col min="774" max="774" width="25.42578125" style="134" customWidth="1"/>
    <col min="775" max="775" width="24.28515625" style="134" customWidth="1"/>
    <col min="776" max="783" width="11.42578125" style="134"/>
    <col min="784" max="784" width="23.7109375" style="134" customWidth="1"/>
    <col min="785" max="785" width="15.85546875" style="134" customWidth="1"/>
    <col min="786" max="786" width="4.7109375" style="134" customWidth="1"/>
    <col min="787" max="1027" width="11.42578125" style="134"/>
    <col min="1028" max="1028" width="3.28515625" style="134" customWidth="1"/>
    <col min="1029" max="1029" width="11.42578125" style="134"/>
    <col min="1030" max="1030" width="25.42578125" style="134" customWidth="1"/>
    <col min="1031" max="1031" width="24.28515625" style="134" customWidth="1"/>
    <col min="1032" max="1039" width="11.42578125" style="134"/>
    <col min="1040" max="1040" width="23.7109375" style="134" customWidth="1"/>
    <col min="1041" max="1041" width="15.85546875" style="134" customWidth="1"/>
    <col min="1042" max="1042" width="4.7109375" style="134" customWidth="1"/>
    <col min="1043" max="1283" width="11.42578125" style="134"/>
    <col min="1284" max="1284" width="3.28515625" style="134" customWidth="1"/>
    <col min="1285" max="1285" width="11.42578125" style="134"/>
    <col min="1286" max="1286" width="25.42578125" style="134" customWidth="1"/>
    <col min="1287" max="1287" width="24.28515625" style="134" customWidth="1"/>
    <col min="1288" max="1295" width="11.42578125" style="134"/>
    <col min="1296" max="1296" width="23.7109375" style="134" customWidth="1"/>
    <col min="1297" max="1297" width="15.85546875" style="134" customWidth="1"/>
    <col min="1298" max="1298" width="4.7109375" style="134" customWidth="1"/>
    <col min="1299" max="1539" width="11.42578125" style="134"/>
    <col min="1540" max="1540" width="3.28515625" style="134" customWidth="1"/>
    <col min="1541" max="1541" width="11.42578125" style="134"/>
    <col min="1542" max="1542" width="25.42578125" style="134" customWidth="1"/>
    <col min="1543" max="1543" width="24.28515625" style="134" customWidth="1"/>
    <col min="1544" max="1551" width="11.42578125" style="134"/>
    <col min="1552" max="1552" width="23.7109375" style="134" customWidth="1"/>
    <col min="1553" max="1553" width="15.85546875" style="134" customWidth="1"/>
    <col min="1554" max="1554" width="4.7109375" style="134" customWidth="1"/>
    <col min="1555" max="1795" width="11.42578125" style="134"/>
    <col min="1796" max="1796" width="3.28515625" style="134" customWidth="1"/>
    <col min="1797" max="1797" width="11.42578125" style="134"/>
    <col min="1798" max="1798" width="25.42578125" style="134" customWidth="1"/>
    <col min="1799" max="1799" width="24.28515625" style="134" customWidth="1"/>
    <col min="1800" max="1807" width="11.42578125" style="134"/>
    <col min="1808" max="1808" width="23.7109375" style="134" customWidth="1"/>
    <col min="1809" max="1809" width="15.85546875" style="134" customWidth="1"/>
    <col min="1810" max="1810" width="4.7109375" style="134" customWidth="1"/>
    <col min="1811" max="2051" width="11.42578125" style="134"/>
    <col min="2052" max="2052" width="3.28515625" style="134" customWidth="1"/>
    <col min="2053" max="2053" width="11.42578125" style="134"/>
    <col min="2054" max="2054" width="25.42578125" style="134" customWidth="1"/>
    <col min="2055" max="2055" width="24.28515625" style="134" customWidth="1"/>
    <col min="2056" max="2063" width="11.42578125" style="134"/>
    <col min="2064" max="2064" width="23.7109375" style="134" customWidth="1"/>
    <col min="2065" max="2065" width="15.85546875" style="134" customWidth="1"/>
    <col min="2066" max="2066" width="4.7109375" style="134" customWidth="1"/>
    <col min="2067" max="2307" width="11.42578125" style="134"/>
    <col min="2308" max="2308" width="3.28515625" style="134" customWidth="1"/>
    <col min="2309" max="2309" width="11.42578125" style="134"/>
    <col min="2310" max="2310" width="25.42578125" style="134" customWidth="1"/>
    <col min="2311" max="2311" width="24.28515625" style="134" customWidth="1"/>
    <col min="2312" max="2319" width="11.42578125" style="134"/>
    <col min="2320" max="2320" width="23.7109375" style="134" customWidth="1"/>
    <col min="2321" max="2321" width="15.85546875" style="134" customWidth="1"/>
    <col min="2322" max="2322" width="4.7109375" style="134" customWidth="1"/>
    <col min="2323" max="2563" width="11.42578125" style="134"/>
    <col min="2564" max="2564" width="3.28515625" style="134" customWidth="1"/>
    <col min="2565" max="2565" width="11.42578125" style="134"/>
    <col min="2566" max="2566" width="25.42578125" style="134" customWidth="1"/>
    <col min="2567" max="2567" width="24.28515625" style="134" customWidth="1"/>
    <col min="2568" max="2575" width="11.42578125" style="134"/>
    <col min="2576" max="2576" width="23.7109375" style="134" customWidth="1"/>
    <col min="2577" max="2577" width="15.85546875" style="134" customWidth="1"/>
    <col min="2578" max="2578" width="4.7109375" style="134" customWidth="1"/>
    <col min="2579" max="2819" width="11.42578125" style="134"/>
    <col min="2820" max="2820" width="3.28515625" style="134" customWidth="1"/>
    <col min="2821" max="2821" width="11.42578125" style="134"/>
    <col min="2822" max="2822" width="25.42578125" style="134" customWidth="1"/>
    <col min="2823" max="2823" width="24.28515625" style="134" customWidth="1"/>
    <col min="2824" max="2831" width="11.42578125" style="134"/>
    <col min="2832" max="2832" width="23.7109375" style="134" customWidth="1"/>
    <col min="2833" max="2833" width="15.85546875" style="134" customWidth="1"/>
    <col min="2834" max="2834" width="4.7109375" style="134" customWidth="1"/>
    <col min="2835" max="3075" width="11.42578125" style="134"/>
    <col min="3076" max="3076" width="3.28515625" style="134" customWidth="1"/>
    <col min="3077" max="3077" width="11.42578125" style="134"/>
    <col min="3078" max="3078" width="25.42578125" style="134" customWidth="1"/>
    <col min="3079" max="3079" width="24.28515625" style="134" customWidth="1"/>
    <col min="3080" max="3087" width="11.42578125" style="134"/>
    <col min="3088" max="3088" width="23.7109375" style="134" customWidth="1"/>
    <col min="3089" max="3089" width="15.85546875" style="134" customWidth="1"/>
    <col min="3090" max="3090" width="4.7109375" style="134" customWidth="1"/>
    <col min="3091" max="3331" width="11.42578125" style="134"/>
    <col min="3332" max="3332" width="3.28515625" style="134" customWidth="1"/>
    <col min="3333" max="3333" width="11.42578125" style="134"/>
    <col min="3334" max="3334" width="25.42578125" style="134" customWidth="1"/>
    <col min="3335" max="3335" width="24.28515625" style="134" customWidth="1"/>
    <col min="3336" max="3343" width="11.42578125" style="134"/>
    <col min="3344" max="3344" width="23.7109375" style="134" customWidth="1"/>
    <col min="3345" max="3345" width="15.85546875" style="134" customWidth="1"/>
    <col min="3346" max="3346" width="4.7109375" style="134" customWidth="1"/>
    <col min="3347" max="3587" width="11.42578125" style="134"/>
    <col min="3588" max="3588" width="3.28515625" style="134" customWidth="1"/>
    <col min="3589" max="3589" width="11.42578125" style="134"/>
    <col min="3590" max="3590" width="25.42578125" style="134" customWidth="1"/>
    <col min="3591" max="3591" width="24.28515625" style="134" customWidth="1"/>
    <col min="3592" max="3599" width="11.42578125" style="134"/>
    <col min="3600" max="3600" width="23.7109375" style="134" customWidth="1"/>
    <col min="3601" max="3601" width="15.85546875" style="134" customWidth="1"/>
    <col min="3602" max="3602" width="4.7109375" style="134" customWidth="1"/>
    <col min="3603" max="3843" width="11.42578125" style="134"/>
    <col min="3844" max="3844" width="3.28515625" style="134" customWidth="1"/>
    <col min="3845" max="3845" width="11.42578125" style="134"/>
    <col min="3846" max="3846" width="25.42578125" style="134" customWidth="1"/>
    <col min="3847" max="3847" width="24.28515625" style="134" customWidth="1"/>
    <col min="3848" max="3855" width="11.42578125" style="134"/>
    <col min="3856" max="3856" width="23.7109375" style="134" customWidth="1"/>
    <col min="3857" max="3857" width="15.85546875" style="134" customWidth="1"/>
    <col min="3858" max="3858" width="4.7109375" style="134" customWidth="1"/>
    <col min="3859" max="4099" width="11.42578125" style="134"/>
    <col min="4100" max="4100" width="3.28515625" style="134" customWidth="1"/>
    <col min="4101" max="4101" width="11.42578125" style="134"/>
    <col min="4102" max="4102" width="25.42578125" style="134" customWidth="1"/>
    <col min="4103" max="4103" width="24.28515625" style="134" customWidth="1"/>
    <col min="4104" max="4111" width="11.42578125" style="134"/>
    <col min="4112" max="4112" width="23.7109375" style="134" customWidth="1"/>
    <col min="4113" max="4113" width="15.85546875" style="134" customWidth="1"/>
    <col min="4114" max="4114" width="4.7109375" style="134" customWidth="1"/>
    <col min="4115" max="4355" width="11.42578125" style="134"/>
    <col min="4356" max="4356" width="3.28515625" style="134" customWidth="1"/>
    <col min="4357" max="4357" width="11.42578125" style="134"/>
    <col min="4358" max="4358" width="25.42578125" style="134" customWidth="1"/>
    <col min="4359" max="4359" width="24.28515625" style="134" customWidth="1"/>
    <col min="4360" max="4367" width="11.42578125" style="134"/>
    <col min="4368" max="4368" width="23.7109375" style="134" customWidth="1"/>
    <col min="4369" max="4369" width="15.85546875" style="134" customWidth="1"/>
    <col min="4370" max="4370" width="4.7109375" style="134" customWidth="1"/>
    <col min="4371" max="4611" width="11.42578125" style="134"/>
    <col min="4612" max="4612" width="3.28515625" style="134" customWidth="1"/>
    <col min="4613" max="4613" width="11.42578125" style="134"/>
    <col min="4614" max="4614" width="25.42578125" style="134" customWidth="1"/>
    <col min="4615" max="4615" width="24.28515625" style="134" customWidth="1"/>
    <col min="4616" max="4623" width="11.42578125" style="134"/>
    <col min="4624" max="4624" width="23.7109375" style="134" customWidth="1"/>
    <col min="4625" max="4625" width="15.85546875" style="134" customWidth="1"/>
    <col min="4626" max="4626" width="4.7109375" style="134" customWidth="1"/>
    <col min="4627" max="4867" width="11.42578125" style="134"/>
    <col min="4868" max="4868" width="3.28515625" style="134" customWidth="1"/>
    <col min="4869" max="4869" width="11.42578125" style="134"/>
    <col min="4870" max="4870" width="25.42578125" style="134" customWidth="1"/>
    <col min="4871" max="4871" width="24.28515625" style="134" customWidth="1"/>
    <col min="4872" max="4879" width="11.42578125" style="134"/>
    <col min="4880" max="4880" width="23.7109375" style="134" customWidth="1"/>
    <col min="4881" max="4881" width="15.85546875" style="134" customWidth="1"/>
    <col min="4882" max="4882" width="4.7109375" style="134" customWidth="1"/>
    <col min="4883" max="5123" width="11.42578125" style="134"/>
    <col min="5124" max="5124" width="3.28515625" style="134" customWidth="1"/>
    <col min="5125" max="5125" width="11.42578125" style="134"/>
    <col min="5126" max="5126" width="25.42578125" style="134" customWidth="1"/>
    <col min="5127" max="5127" width="24.28515625" style="134" customWidth="1"/>
    <col min="5128" max="5135" width="11.42578125" style="134"/>
    <col min="5136" max="5136" width="23.7109375" style="134" customWidth="1"/>
    <col min="5137" max="5137" width="15.85546875" style="134" customWidth="1"/>
    <col min="5138" max="5138" width="4.7109375" style="134" customWidth="1"/>
    <col min="5139" max="5379" width="11.42578125" style="134"/>
    <col min="5380" max="5380" width="3.28515625" style="134" customWidth="1"/>
    <col min="5381" max="5381" width="11.42578125" style="134"/>
    <col min="5382" max="5382" width="25.42578125" style="134" customWidth="1"/>
    <col min="5383" max="5383" width="24.28515625" style="134" customWidth="1"/>
    <col min="5384" max="5391" width="11.42578125" style="134"/>
    <col min="5392" max="5392" width="23.7109375" style="134" customWidth="1"/>
    <col min="5393" max="5393" width="15.85546875" style="134" customWidth="1"/>
    <col min="5394" max="5394" width="4.7109375" style="134" customWidth="1"/>
    <col min="5395" max="5635" width="11.42578125" style="134"/>
    <col min="5636" max="5636" width="3.28515625" style="134" customWidth="1"/>
    <col min="5637" max="5637" width="11.42578125" style="134"/>
    <col min="5638" max="5638" width="25.42578125" style="134" customWidth="1"/>
    <col min="5639" max="5639" width="24.28515625" style="134" customWidth="1"/>
    <col min="5640" max="5647" width="11.42578125" style="134"/>
    <col min="5648" max="5648" width="23.7109375" style="134" customWidth="1"/>
    <col min="5649" max="5649" width="15.85546875" style="134" customWidth="1"/>
    <col min="5650" max="5650" width="4.7109375" style="134" customWidth="1"/>
    <col min="5651" max="5891" width="11.42578125" style="134"/>
    <col min="5892" max="5892" width="3.28515625" style="134" customWidth="1"/>
    <col min="5893" max="5893" width="11.42578125" style="134"/>
    <col min="5894" max="5894" width="25.42578125" style="134" customWidth="1"/>
    <col min="5895" max="5895" width="24.28515625" style="134" customWidth="1"/>
    <col min="5896" max="5903" width="11.42578125" style="134"/>
    <col min="5904" max="5904" width="23.7109375" style="134" customWidth="1"/>
    <col min="5905" max="5905" width="15.85546875" style="134" customWidth="1"/>
    <col min="5906" max="5906" width="4.7109375" style="134" customWidth="1"/>
    <col min="5907" max="6147" width="11.42578125" style="134"/>
    <col min="6148" max="6148" width="3.28515625" style="134" customWidth="1"/>
    <col min="6149" max="6149" width="11.42578125" style="134"/>
    <col min="6150" max="6150" width="25.42578125" style="134" customWidth="1"/>
    <col min="6151" max="6151" width="24.28515625" style="134" customWidth="1"/>
    <col min="6152" max="6159" width="11.42578125" style="134"/>
    <col min="6160" max="6160" width="23.7109375" style="134" customWidth="1"/>
    <col min="6161" max="6161" width="15.85546875" style="134" customWidth="1"/>
    <col min="6162" max="6162" width="4.7109375" style="134" customWidth="1"/>
    <col min="6163" max="6403" width="11.42578125" style="134"/>
    <col min="6404" max="6404" width="3.28515625" style="134" customWidth="1"/>
    <col min="6405" max="6405" width="11.42578125" style="134"/>
    <col min="6406" max="6406" width="25.42578125" style="134" customWidth="1"/>
    <col min="6407" max="6407" width="24.28515625" style="134" customWidth="1"/>
    <col min="6408" max="6415" width="11.42578125" style="134"/>
    <col min="6416" max="6416" width="23.7109375" style="134" customWidth="1"/>
    <col min="6417" max="6417" width="15.85546875" style="134" customWidth="1"/>
    <col min="6418" max="6418" width="4.7109375" style="134" customWidth="1"/>
    <col min="6419" max="6659" width="11.42578125" style="134"/>
    <col min="6660" max="6660" width="3.28515625" style="134" customWidth="1"/>
    <col min="6661" max="6661" width="11.42578125" style="134"/>
    <col min="6662" max="6662" width="25.42578125" style="134" customWidth="1"/>
    <col min="6663" max="6663" width="24.28515625" style="134" customWidth="1"/>
    <col min="6664" max="6671" width="11.42578125" style="134"/>
    <col min="6672" max="6672" width="23.7109375" style="134" customWidth="1"/>
    <col min="6673" max="6673" width="15.85546875" style="134" customWidth="1"/>
    <col min="6674" max="6674" width="4.7109375" style="134" customWidth="1"/>
    <col min="6675" max="6915" width="11.42578125" style="134"/>
    <col min="6916" max="6916" width="3.28515625" style="134" customWidth="1"/>
    <col min="6917" max="6917" width="11.42578125" style="134"/>
    <col min="6918" max="6918" width="25.42578125" style="134" customWidth="1"/>
    <col min="6919" max="6919" width="24.28515625" style="134" customWidth="1"/>
    <col min="6920" max="6927" width="11.42578125" style="134"/>
    <col min="6928" max="6928" width="23.7109375" style="134" customWidth="1"/>
    <col min="6929" max="6929" width="15.85546875" style="134" customWidth="1"/>
    <col min="6930" max="6930" width="4.7109375" style="134" customWidth="1"/>
    <col min="6931" max="7171" width="11.42578125" style="134"/>
    <col min="7172" max="7172" width="3.28515625" style="134" customWidth="1"/>
    <col min="7173" max="7173" width="11.42578125" style="134"/>
    <col min="7174" max="7174" width="25.42578125" style="134" customWidth="1"/>
    <col min="7175" max="7175" width="24.28515625" style="134" customWidth="1"/>
    <col min="7176" max="7183" width="11.42578125" style="134"/>
    <col min="7184" max="7184" width="23.7109375" style="134" customWidth="1"/>
    <col min="7185" max="7185" width="15.85546875" style="134" customWidth="1"/>
    <col min="7186" max="7186" width="4.7109375" style="134" customWidth="1"/>
    <col min="7187" max="7427" width="11.42578125" style="134"/>
    <col min="7428" max="7428" width="3.28515625" style="134" customWidth="1"/>
    <col min="7429" max="7429" width="11.42578125" style="134"/>
    <col min="7430" max="7430" width="25.42578125" style="134" customWidth="1"/>
    <col min="7431" max="7431" width="24.28515625" style="134" customWidth="1"/>
    <col min="7432" max="7439" width="11.42578125" style="134"/>
    <col min="7440" max="7440" width="23.7109375" style="134" customWidth="1"/>
    <col min="7441" max="7441" width="15.85546875" style="134" customWidth="1"/>
    <col min="7442" max="7442" width="4.7109375" style="134" customWidth="1"/>
    <col min="7443" max="7683" width="11.42578125" style="134"/>
    <col min="7684" max="7684" width="3.28515625" style="134" customWidth="1"/>
    <col min="7685" max="7685" width="11.42578125" style="134"/>
    <col min="7686" max="7686" width="25.42578125" style="134" customWidth="1"/>
    <col min="7687" max="7687" width="24.28515625" style="134" customWidth="1"/>
    <col min="7688" max="7695" width="11.42578125" style="134"/>
    <col min="7696" max="7696" width="23.7109375" style="134" customWidth="1"/>
    <col min="7697" max="7697" width="15.85546875" style="134" customWidth="1"/>
    <col min="7698" max="7698" width="4.7109375" style="134" customWidth="1"/>
    <col min="7699" max="7939" width="11.42578125" style="134"/>
    <col min="7940" max="7940" width="3.28515625" style="134" customWidth="1"/>
    <col min="7941" max="7941" width="11.42578125" style="134"/>
    <col min="7942" max="7942" width="25.42578125" style="134" customWidth="1"/>
    <col min="7943" max="7943" width="24.28515625" style="134" customWidth="1"/>
    <col min="7944" max="7951" width="11.42578125" style="134"/>
    <col min="7952" max="7952" width="23.7109375" style="134" customWidth="1"/>
    <col min="7953" max="7953" width="15.85546875" style="134" customWidth="1"/>
    <col min="7954" max="7954" width="4.7109375" style="134" customWidth="1"/>
    <col min="7955" max="8195" width="11.42578125" style="134"/>
    <col min="8196" max="8196" width="3.28515625" style="134" customWidth="1"/>
    <col min="8197" max="8197" width="11.42578125" style="134"/>
    <col min="8198" max="8198" width="25.42578125" style="134" customWidth="1"/>
    <col min="8199" max="8199" width="24.28515625" style="134" customWidth="1"/>
    <col min="8200" max="8207" width="11.42578125" style="134"/>
    <col min="8208" max="8208" width="23.7109375" style="134" customWidth="1"/>
    <col min="8209" max="8209" width="15.85546875" style="134" customWidth="1"/>
    <col min="8210" max="8210" width="4.7109375" style="134" customWidth="1"/>
    <col min="8211" max="8451" width="11.42578125" style="134"/>
    <col min="8452" max="8452" width="3.28515625" style="134" customWidth="1"/>
    <col min="8453" max="8453" width="11.42578125" style="134"/>
    <col min="8454" max="8454" width="25.42578125" style="134" customWidth="1"/>
    <col min="8455" max="8455" width="24.28515625" style="134" customWidth="1"/>
    <col min="8456" max="8463" width="11.42578125" style="134"/>
    <col min="8464" max="8464" width="23.7109375" style="134" customWidth="1"/>
    <col min="8465" max="8465" width="15.85546875" style="134" customWidth="1"/>
    <col min="8466" max="8466" width="4.7109375" style="134" customWidth="1"/>
    <col min="8467" max="8707" width="11.42578125" style="134"/>
    <col min="8708" max="8708" width="3.28515625" style="134" customWidth="1"/>
    <col min="8709" max="8709" width="11.42578125" style="134"/>
    <col min="8710" max="8710" width="25.42578125" style="134" customWidth="1"/>
    <col min="8711" max="8711" width="24.28515625" style="134" customWidth="1"/>
    <col min="8712" max="8719" width="11.42578125" style="134"/>
    <col min="8720" max="8720" width="23.7109375" style="134" customWidth="1"/>
    <col min="8721" max="8721" width="15.85546875" style="134" customWidth="1"/>
    <col min="8722" max="8722" width="4.7109375" style="134" customWidth="1"/>
    <col min="8723" max="8963" width="11.42578125" style="134"/>
    <col min="8964" max="8964" width="3.28515625" style="134" customWidth="1"/>
    <col min="8965" max="8965" width="11.42578125" style="134"/>
    <col min="8966" max="8966" width="25.42578125" style="134" customWidth="1"/>
    <col min="8967" max="8967" width="24.28515625" style="134" customWidth="1"/>
    <col min="8968" max="8975" width="11.42578125" style="134"/>
    <col min="8976" max="8976" width="23.7109375" style="134" customWidth="1"/>
    <col min="8977" max="8977" width="15.85546875" style="134" customWidth="1"/>
    <col min="8978" max="8978" width="4.7109375" style="134" customWidth="1"/>
    <col min="8979" max="9219" width="11.42578125" style="134"/>
    <col min="9220" max="9220" width="3.28515625" style="134" customWidth="1"/>
    <col min="9221" max="9221" width="11.42578125" style="134"/>
    <col min="9222" max="9222" width="25.42578125" style="134" customWidth="1"/>
    <col min="9223" max="9223" width="24.28515625" style="134" customWidth="1"/>
    <col min="9224" max="9231" width="11.42578125" style="134"/>
    <col min="9232" max="9232" width="23.7109375" style="134" customWidth="1"/>
    <col min="9233" max="9233" width="15.85546875" style="134" customWidth="1"/>
    <col min="9234" max="9234" width="4.7109375" style="134" customWidth="1"/>
    <col min="9235" max="9475" width="11.42578125" style="134"/>
    <col min="9476" max="9476" width="3.28515625" style="134" customWidth="1"/>
    <col min="9477" max="9477" width="11.42578125" style="134"/>
    <col min="9478" max="9478" width="25.42578125" style="134" customWidth="1"/>
    <col min="9479" max="9479" width="24.28515625" style="134" customWidth="1"/>
    <col min="9480" max="9487" width="11.42578125" style="134"/>
    <col min="9488" max="9488" width="23.7109375" style="134" customWidth="1"/>
    <col min="9489" max="9489" width="15.85546875" style="134" customWidth="1"/>
    <col min="9490" max="9490" width="4.7109375" style="134" customWidth="1"/>
    <col min="9491" max="9731" width="11.42578125" style="134"/>
    <col min="9732" max="9732" width="3.28515625" style="134" customWidth="1"/>
    <col min="9733" max="9733" width="11.42578125" style="134"/>
    <col min="9734" max="9734" width="25.42578125" style="134" customWidth="1"/>
    <col min="9735" max="9735" width="24.28515625" style="134" customWidth="1"/>
    <col min="9736" max="9743" width="11.42578125" style="134"/>
    <col min="9744" max="9744" width="23.7109375" style="134" customWidth="1"/>
    <col min="9745" max="9745" width="15.85546875" style="134" customWidth="1"/>
    <col min="9746" max="9746" width="4.7109375" style="134" customWidth="1"/>
    <col min="9747" max="9987" width="11.42578125" style="134"/>
    <col min="9988" max="9988" width="3.28515625" style="134" customWidth="1"/>
    <col min="9989" max="9989" width="11.42578125" style="134"/>
    <col min="9990" max="9990" width="25.42578125" style="134" customWidth="1"/>
    <col min="9991" max="9991" width="24.28515625" style="134" customWidth="1"/>
    <col min="9992" max="9999" width="11.42578125" style="134"/>
    <col min="10000" max="10000" width="23.7109375" style="134" customWidth="1"/>
    <col min="10001" max="10001" width="15.85546875" style="134" customWidth="1"/>
    <col min="10002" max="10002" width="4.7109375" style="134" customWidth="1"/>
    <col min="10003" max="10243" width="11.42578125" style="134"/>
    <col min="10244" max="10244" width="3.28515625" style="134" customWidth="1"/>
    <col min="10245" max="10245" width="11.42578125" style="134"/>
    <col min="10246" max="10246" width="25.42578125" style="134" customWidth="1"/>
    <col min="10247" max="10247" width="24.28515625" style="134" customWidth="1"/>
    <col min="10248" max="10255" width="11.42578125" style="134"/>
    <col min="10256" max="10256" width="23.7109375" style="134" customWidth="1"/>
    <col min="10257" max="10257" width="15.85546875" style="134" customWidth="1"/>
    <col min="10258" max="10258" width="4.7109375" style="134" customWidth="1"/>
    <col min="10259" max="10499" width="11.42578125" style="134"/>
    <col min="10500" max="10500" width="3.28515625" style="134" customWidth="1"/>
    <col min="10501" max="10501" width="11.42578125" style="134"/>
    <col min="10502" max="10502" width="25.42578125" style="134" customWidth="1"/>
    <col min="10503" max="10503" width="24.28515625" style="134" customWidth="1"/>
    <col min="10504" max="10511" width="11.42578125" style="134"/>
    <col min="10512" max="10512" width="23.7109375" style="134" customWidth="1"/>
    <col min="10513" max="10513" width="15.85546875" style="134" customWidth="1"/>
    <col min="10514" max="10514" width="4.7109375" style="134" customWidth="1"/>
    <col min="10515" max="10755" width="11.42578125" style="134"/>
    <col min="10756" max="10756" width="3.28515625" style="134" customWidth="1"/>
    <col min="10757" max="10757" width="11.42578125" style="134"/>
    <col min="10758" max="10758" width="25.42578125" style="134" customWidth="1"/>
    <col min="10759" max="10759" width="24.28515625" style="134" customWidth="1"/>
    <col min="10760" max="10767" width="11.42578125" style="134"/>
    <col min="10768" max="10768" width="23.7109375" style="134" customWidth="1"/>
    <col min="10769" max="10769" width="15.85546875" style="134" customWidth="1"/>
    <col min="10770" max="10770" width="4.7109375" style="134" customWidth="1"/>
    <col min="10771" max="11011" width="11.42578125" style="134"/>
    <col min="11012" max="11012" width="3.28515625" style="134" customWidth="1"/>
    <col min="11013" max="11013" width="11.42578125" style="134"/>
    <col min="11014" max="11014" width="25.42578125" style="134" customWidth="1"/>
    <col min="11015" max="11015" width="24.28515625" style="134" customWidth="1"/>
    <col min="11016" max="11023" width="11.42578125" style="134"/>
    <col min="11024" max="11024" width="23.7109375" style="134" customWidth="1"/>
    <col min="11025" max="11025" width="15.85546875" style="134" customWidth="1"/>
    <col min="11026" max="11026" width="4.7109375" style="134" customWidth="1"/>
    <col min="11027" max="11267" width="11.42578125" style="134"/>
    <col min="11268" max="11268" width="3.28515625" style="134" customWidth="1"/>
    <col min="11269" max="11269" width="11.42578125" style="134"/>
    <col min="11270" max="11270" width="25.42578125" style="134" customWidth="1"/>
    <col min="11271" max="11271" width="24.28515625" style="134" customWidth="1"/>
    <col min="11272" max="11279" width="11.42578125" style="134"/>
    <col min="11280" max="11280" width="23.7109375" style="134" customWidth="1"/>
    <col min="11281" max="11281" width="15.85546875" style="134" customWidth="1"/>
    <col min="11282" max="11282" width="4.7109375" style="134" customWidth="1"/>
    <col min="11283" max="11523" width="11.42578125" style="134"/>
    <col min="11524" max="11524" width="3.28515625" style="134" customWidth="1"/>
    <col min="11525" max="11525" width="11.42578125" style="134"/>
    <col min="11526" max="11526" width="25.42578125" style="134" customWidth="1"/>
    <col min="11527" max="11527" width="24.28515625" style="134" customWidth="1"/>
    <col min="11528" max="11535" width="11.42578125" style="134"/>
    <col min="11536" max="11536" width="23.7109375" style="134" customWidth="1"/>
    <col min="11537" max="11537" width="15.85546875" style="134" customWidth="1"/>
    <col min="11538" max="11538" width="4.7109375" style="134" customWidth="1"/>
    <col min="11539" max="11779" width="11.42578125" style="134"/>
    <col min="11780" max="11780" width="3.28515625" style="134" customWidth="1"/>
    <col min="11781" max="11781" width="11.42578125" style="134"/>
    <col min="11782" max="11782" width="25.42578125" style="134" customWidth="1"/>
    <col min="11783" max="11783" width="24.28515625" style="134" customWidth="1"/>
    <col min="11784" max="11791" width="11.42578125" style="134"/>
    <col min="11792" max="11792" width="23.7109375" style="134" customWidth="1"/>
    <col min="11793" max="11793" width="15.85546875" style="134" customWidth="1"/>
    <col min="11794" max="11794" width="4.7109375" style="134" customWidth="1"/>
    <col min="11795" max="12035" width="11.42578125" style="134"/>
    <col min="12036" max="12036" width="3.28515625" style="134" customWidth="1"/>
    <col min="12037" max="12037" width="11.42578125" style="134"/>
    <col min="12038" max="12038" width="25.42578125" style="134" customWidth="1"/>
    <col min="12039" max="12039" width="24.28515625" style="134" customWidth="1"/>
    <col min="12040" max="12047" width="11.42578125" style="134"/>
    <col min="12048" max="12048" width="23.7109375" style="134" customWidth="1"/>
    <col min="12049" max="12049" width="15.85546875" style="134" customWidth="1"/>
    <col min="12050" max="12050" width="4.7109375" style="134" customWidth="1"/>
    <col min="12051" max="12291" width="11.42578125" style="134"/>
    <col min="12292" max="12292" width="3.28515625" style="134" customWidth="1"/>
    <col min="12293" max="12293" width="11.42578125" style="134"/>
    <col min="12294" max="12294" width="25.42578125" style="134" customWidth="1"/>
    <col min="12295" max="12295" width="24.28515625" style="134" customWidth="1"/>
    <col min="12296" max="12303" width="11.42578125" style="134"/>
    <col min="12304" max="12304" width="23.7109375" style="134" customWidth="1"/>
    <col min="12305" max="12305" width="15.85546875" style="134" customWidth="1"/>
    <col min="12306" max="12306" width="4.7109375" style="134" customWidth="1"/>
    <col min="12307" max="12547" width="11.42578125" style="134"/>
    <col min="12548" max="12548" width="3.28515625" style="134" customWidth="1"/>
    <col min="12549" max="12549" width="11.42578125" style="134"/>
    <col min="12550" max="12550" width="25.42578125" style="134" customWidth="1"/>
    <col min="12551" max="12551" width="24.28515625" style="134" customWidth="1"/>
    <col min="12552" max="12559" width="11.42578125" style="134"/>
    <col min="12560" max="12560" width="23.7109375" style="134" customWidth="1"/>
    <col min="12561" max="12561" width="15.85546875" style="134" customWidth="1"/>
    <col min="12562" max="12562" width="4.7109375" style="134" customWidth="1"/>
    <col min="12563" max="12803" width="11.42578125" style="134"/>
    <col min="12804" max="12804" width="3.28515625" style="134" customWidth="1"/>
    <col min="12805" max="12805" width="11.42578125" style="134"/>
    <col min="12806" max="12806" width="25.42578125" style="134" customWidth="1"/>
    <col min="12807" max="12807" width="24.28515625" style="134" customWidth="1"/>
    <col min="12808" max="12815" width="11.42578125" style="134"/>
    <col min="12816" max="12816" width="23.7109375" style="134" customWidth="1"/>
    <col min="12817" max="12817" width="15.85546875" style="134" customWidth="1"/>
    <col min="12818" max="12818" width="4.7109375" style="134" customWidth="1"/>
    <col min="12819" max="13059" width="11.42578125" style="134"/>
    <col min="13060" max="13060" width="3.28515625" style="134" customWidth="1"/>
    <col min="13061" max="13061" width="11.42578125" style="134"/>
    <col min="13062" max="13062" width="25.42578125" style="134" customWidth="1"/>
    <col min="13063" max="13063" width="24.28515625" style="134" customWidth="1"/>
    <col min="13064" max="13071" width="11.42578125" style="134"/>
    <col min="13072" max="13072" width="23.7109375" style="134" customWidth="1"/>
    <col min="13073" max="13073" width="15.85546875" style="134" customWidth="1"/>
    <col min="13074" max="13074" width="4.7109375" style="134" customWidth="1"/>
    <col min="13075" max="13315" width="11.42578125" style="134"/>
    <col min="13316" max="13316" width="3.28515625" style="134" customWidth="1"/>
    <col min="13317" max="13317" width="11.42578125" style="134"/>
    <col min="13318" max="13318" width="25.42578125" style="134" customWidth="1"/>
    <col min="13319" max="13319" width="24.28515625" style="134" customWidth="1"/>
    <col min="13320" max="13327" width="11.42578125" style="134"/>
    <col min="13328" max="13328" width="23.7109375" style="134" customWidth="1"/>
    <col min="13329" max="13329" width="15.85546875" style="134" customWidth="1"/>
    <col min="13330" max="13330" width="4.7109375" style="134" customWidth="1"/>
    <col min="13331" max="13571" width="11.42578125" style="134"/>
    <col min="13572" max="13572" width="3.28515625" style="134" customWidth="1"/>
    <col min="13573" max="13573" width="11.42578125" style="134"/>
    <col min="13574" max="13574" width="25.42578125" style="134" customWidth="1"/>
    <col min="13575" max="13575" width="24.28515625" style="134" customWidth="1"/>
    <col min="13576" max="13583" width="11.42578125" style="134"/>
    <col min="13584" max="13584" width="23.7109375" style="134" customWidth="1"/>
    <col min="13585" max="13585" width="15.85546875" style="134" customWidth="1"/>
    <col min="13586" max="13586" width="4.7109375" style="134" customWidth="1"/>
    <col min="13587" max="13827" width="11.42578125" style="134"/>
    <col min="13828" max="13828" width="3.28515625" style="134" customWidth="1"/>
    <col min="13829" max="13829" width="11.42578125" style="134"/>
    <col min="13830" max="13830" width="25.42578125" style="134" customWidth="1"/>
    <col min="13831" max="13831" width="24.28515625" style="134" customWidth="1"/>
    <col min="13832" max="13839" width="11.42578125" style="134"/>
    <col min="13840" max="13840" width="23.7109375" style="134" customWidth="1"/>
    <col min="13841" max="13841" width="15.85546875" style="134" customWidth="1"/>
    <col min="13842" max="13842" width="4.7109375" style="134" customWidth="1"/>
    <col min="13843" max="14083" width="11.42578125" style="134"/>
    <col min="14084" max="14084" width="3.28515625" style="134" customWidth="1"/>
    <col min="14085" max="14085" width="11.42578125" style="134"/>
    <col min="14086" max="14086" width="25.42578125" style="134" customWidth="1"/>
    <col min="14087" max="14087" width="24.28515625" style="134" customWidth="1"/>
    <col min="14088" max="14095" width="11.42578125" style="134"/>
    <col min="14096" max="14096" width="23.7109375" style="134" customWidth="1"/>
    <col min="14097" max="14097" width="15.85546875" style="134" customWidth="1"/>
    <col min="14098" max="14098" width="4.7109375" style="134" customWidth="1"/>
    <col min="14099" max="14339" width="11.42578125" style="134"/>
    <col min="14340" max="14340" width="3.28515625" style="134" customWidth="1"/>
    <col min="14341" max="14341" width="11.42578125" style="134"/>
    <col min="14342" max="14342" width="25.42578125" style="134" customWidth="1"/>
    <col min="14343" max="14343" width="24.28515625" style="134" customWidth="1"/>
    <col min="14344" max="14351" width="11.42578125" style="134"/>
    <col min="14352" max="14352" width="23.7109375" style="134" customWidth="1"/>
    <col min="14353" max="14353" width="15.85546875" style="134" customWidth="1"/>
    <col min="14354" max="14354" width="4.7109375" style="134" customWidth="1"/>
    <col min="14355" max="14595" width="11.42578125" style="134"/>
    <col min="14596" max="14596" width="3.28515625" style="134" customWidth="1"/>
    <col min="14597" max="14597" width="11.42578125" style="134"/>
    <col min="14598" max="14598" width="25.42578125" style="134" customWidth="1"/>
    <col min="14599" max="14599" width="24.28515625" style="134" customWidth="1"/>
    <col min="14600" max="14607" width="11.42578125" style="134"/>
    <col min="14608" max="14608" width="23.7109375" style="134" customWidth="1"/>
    <col min="14609" max="14609" width="15.85546875" style="134" customWidth="1"/>
    <col min="14610" max="14610" width="4.7109375" style="134" customWidth="1"/>
    <col min="14611" max="14851" width="11.42578125" style="134"/>
    <col min="14852" max="14852" width="3.28515625" style="134" customWidth="1"/>
    <col min="14853" max="14853" width="11.42578125" style="134"/>
    <col min="14854" max="14854" width="25.42578125" style="134" customWidth="1"/>
    <col min="14855" max="14855" width="24.28515625" style="134" customWidth="1"/>
    <col min="14856" max="14863" width="11.42578125" style="134"/>
    <col min="14864" max="14864" width="23.7109375" style="134" customWidth="1"/>
    <col min="14865" max="14865" width="15.85546875" style="134" customWidth="1"/>
    <col min="14866" max="14866" width="4.7109375" style="134" customWidth="1"/>
    <col min="14867" max="15107" width="11.42578125" style="134"/>
    <col min="15108" max="15108" width="3.28515625" style="134" customWidth="1"/>
    <col min="15109" max="15109" width="11.42578125" style="134"/>
    <col min="15110" max="15110" width="25.42578125" style="134" customWidth="1"/>
    <col min="15111" max="15111" width="24.28515625" style="134" customWidth="1"/>
    <col min="15112" max="15119" width="11.42578125" style="134"/>
    <col min="15120" max="15120" width="23.7109375" style="134" customWidth="1"/>
    <col min="15121" max="15121" width="15.85546875" style="134" customWidth="1"/>
    <col min="15122" max="15122" width="4.7109375" style="134" customWidth="1"/>
    <col min="15123" max="15363" width="11.42578125" style="134"/>
    <col min="15364" max="15364" width="3.28515625" style="134" customWidth="1"/>
    <col min="15365" max="15365" width="11.42578125" style="134"/>
    <col min="15366" max="15366" width="25.42578125" style="134" customWidth="1"/>
    <col min="15367" max="15367" width="24.28515625" style="134" customWidth="1"/>
    <col min="15368" max="15375" width="11.42578125" style="134"/>
    <col min="15376" max="15376" width="23.7109375" style="134" customWidth="1"/>
    <col min="15377" max="15377" width="15.85546875" style="134" customWidth="1"/>
    <col min="15378" max="15378" width="4.7109375" style="134" customWidth="1"/>
    <col min="15379" max="15619" width="11.42578125" style="134"/>
    <col min="15620" max="15620" width="3.28515625" style="134" customWidth="1"/>
    <col min="15621" max="15621" width="11.42578125" style="134"/>
    <col min="15622" max="15622" width="25.42578125" style="134" customWidth="1"/>
    <col min="15623" max="15623" width="24.28515625" style="134" customWidth="1"/>
    <col min="15624" max="15631" width="11.42578125" style="134"/>
    <col min="15632" max="15632" width="23.7109375" style="134" customWidth="1"/>
    <col min="15633" max="15633" width="15.85546875" style="134" customWidth="1"/>
    <col min="15634" max="15634" width="4.7109375" style="134" customWidth="1"/>
    <col min="15635" max="15875" width="11.42578125" style="134"/>
    <col min="15876" max="15876" width="3.28515625" style="134" customWidth="1"/>
    <col min="15877" max="15877" width="11.42578125" style="134"/>
    <col min="15878" max="15878" width="25.42578125" style="134" customWidth="1"/>
    <col min="15879" max="15879" width="24.28515625" style="134" customWidth="1"/>
    <col min="15880" max="15887" width="11.42578125" style="134"/>
    <col min="15888" max="15888" width="23.7109375" style="134" customWidth="1"/>
    <col min="15889" max="15889" width="15.85546875" style="134" customWidth="1"/>
    <col min="15890" max="15890" width="4.7109375" style="134" customWidth="1"/>
    <col min="15891" max="16131" width="11.42578125" style="134"/>
    <col min="16132" max="16132" width="3.28515625" style="134" customWidth="1"/>
    <col min="16133" max="16133" width="11.42578125" style="134"/>
    <col min="16134" max="16134" width="25.42578125" style="134" customWidth="1"/>
    <col min="16135" max="16135" width="24.28515625" style="134" customWidth="1"/>
    <col min="16136" max="16143" width="11.42578125" style="134"/>
    <col min="16144" max="16144" width="23.7109375" style="134" customWidth="1"/>
    <col min="16145" max="16145" width="15.85546875" style="134" customWidth="1"/>
    <col min="16146" max="16146" width="4.7109375" style="134" customWidth="1"/>
    <col min="16147" max="16384" width="11.42578125" style="134"/>
  </cols>
  <sheetData>
    <row r="1" spans="1:34" s="117" customFormat="1" ht="18" x14ac:dyDescent="0.35">
      <c r="A1" s="10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7"/>
      <c r="W1" s="1"/>
      <c r="X1" s="1"/>
      <c r="Y1" s="37"/>
      <c r="Z1" s="1"/>
    </row>
    <row r="2" spans="1:34" s="117" customFormat="1" ht="30.75" x14ac:dyDescent="0.35">
      <c r="A2" s="10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30"/>
      <c r="O2" s="330"/>
      <c r="P2" s="330"/>
      <c r="Q2" s="330"/>
      <c r="R2" s="1"/>
      <c r="S2" s="1"/>
      <c r="T2" s="1"/>
      <c r="U2" s="1"/>
      <c r="V2" s="7"/>
      <c r="W2" s="1"/>
      <c r="X2" s="1"/>
      <c r="Y2" s="37"/>
      <c r="Z2" s="1"/>
      <c r="AA2" s="118"/>
      <c r="AB2" s="118"/>
      <c r="AC2" s="118"/>
      <c r="AD2" s="119"/>
      <c r="AE2" s="119"/>
      <c r="AF2" s="119"/>
      <c r="AG2" s="119"/>
      <c r="AH2" s="119"/>
    </row>
    <row r="3" spans="1:34" s="117" customFormat="1" ht="30.75" x14ac:dyDescent="0.35">
      <c r="A3" s="10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30"/>
      <c r="O3" s="330"/>
      <c r="P3" s="330"/>
      <c r="Q3" s="330"/>
      <c r="R3" s="1"/>
      <c r="S3" s="1"/>
      <c r="T3" s="1"/>
      <c r="U3" s="1"/>
      <c r="V3" s="7"/>
      <c r="W3" s="1"/>
      <c r="X3" s="1"/>
      <c r="Y3" s="37"/>
      <c r="Z3" s="1"/>
      <c r="AA3" s="118"/>
      <c r="AB3" s="118"/>
      <c r="AC3" s="118"/>
      <c r="AD3" s="120"/>
      <c r="AE3" s="120"/>
      <c r="AF3" s="120"/>
      <c r="AG3" s="120"/>
      <c r="AH3" s="120"/>
    </row>
    <row r="4" spans="1:34" s="117" customFormat="1" ht="21" x14ac:dyDescent="0.35">
      <c r="A4" s="10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0"/>
      <c r="O4" s="330"/>
      <c r="P4" s="330"/>
      <c r="Q4" s="330"/>
      <c r="R4" s="1"/>
      <c r="S4" s="1"/>
      <c r="T4" s="1"/>
      <c r="U4" s="1"/>
      <c r="V4" s="7"/>
      <c r="W4" s="1"/>
      <c r="X4" s="1"/>
      <c r="Y4" s="37"/>
      <c r="Z4" s="1"/>
      <c r="AA4" s="121"/>
      <c r="AB4" s="121"/>
      <c r="AC4" s="121"/>
      <c r="AD4" s="120"/>
      <c r="AE4" s="120"/>
      <c r="AF4" s="120"/>
      <c r="AG4" s="120"/>
      <c r="AH4" s="120"/>
    </row>
    <row r="5" spans="1:34" s="117" customFormat="1" ht="18" x14ac:dyDescent="0.35">
      <c r="A5" s="10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7"/>
      <c r="W5" s="1"/>
      <c r="X5" s="1"/>
      <c r="Y5" s="37"/>
      <c r="Z5" s="1"/>
    </row>
    <row r="6" spans="1:34" s="117" customFormat="1" ht="18" x14ac:dyDescent="0.35">
      <c r="A6" s="10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7"/>
      <c r="W6" s="1"/>
      <c r="X6" s="1"/>
      <c r="Y6" s="37"/>
      <c r="Z6" s="1"/>
    </row>
    <row r="7" spans="1:34" s="117" customFormat="1" ht="18" x14ac:dyDescent="0.35">
      <c r="A7" s="10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7"/>
      <c r="W7" s="1"/>
      <c r="X7" s="1"/>
      <c r="Y7" s="37"/>
      <c r="Z7" s="1"/>
    </row>
    <row r="8" spans="1:34" s="117" customFormat="1" ht="18.75" x14ac:dyDescent="0.35">
      <c r="A8" s="103" t="s">
        <v>235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31" t="s">
        <v>236</v>
      </c>
      <c r="Q8" s="331"/>
      <c r="R8" s="1"/>
      <c r="S8" s="1"/>
      <c r="T8" s="87"/>
      <c r="U8" s="87"/>
      <c r="V8" s="87"/>
      <c r="W8" s="87"/>
      <c r="X8" s="87"/>
      <c r="Y8" s="87"/>
      <c r="Z8" s="1"/>
    </row>
    <row r="9" spans="1:34" s="117" customFormat="1" ht="18.75" x14ac:dyDescent="0.35">
      <c r="A9" s="331" t="s">
        <v>129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122"/>
      <c r="S9" s="9"/>
      <c r="T9" s="9"/>
      <c r="U9" s="9"/>
      <c r="V9" s="9"/>
      <c r="W9" s="9"/>
      <c r="X9" s="9"/>
      <c r="Y9" s="9"/>
      <c r="Z9" s="9"/>
    </row>
    <row r="10" spans="1:34" s="117" customFormat="1" ht="18.75" x14ac:dyDescent="0.35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122"/>
      <c r="S10" s="9"/>
      <c r="T10" s="9"/>
      <c r="U10" s="9"/>
      <c r="V10" s="9"/>
      <c r="W10" s="9"/>
      <c r="X10" s="9"/>
      <c r="Y10" s="9"/>
      <c r="Z10" s="9"/>
    </row>
    <row r="11" spans="1:34" s="117" customFormat="1" ht="18.75" x14ac:dyDescent="0.35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122"/>
      <c r="S11" s="9"/>
      <c r="T11" s="9"/>
      <c r="U11" s="9"/>
      <c r="V11" s="9"/>
      <c r="W11" s="9"/>
      <c r="X11" s="9"/>
      <c r="Y11" s="9"/>
      <c r="Z11" s="9"/>
    </row>
    <row r="12" spans="1:34" s="117" customFormat="1" ht="18.75" x14ac:dyDescent="0.35">
      <c r="B12" s="142" t="s">
        <v>140</v>
      </c>
      <c r="C12" s="142" t="s">
        <v>0</v>
      </c>
      <c r="D12" s="513" t="s">
        <v>141</v>
      </c>
      <c r="E12" s="514"/>
      <c r="F12" s="514"/>
      <c r="G12" s="514"/>
      <c r="H12" s="514"/>
      <c r="I12" s="514"/>
      <c r="J12" s="514"/>
      <c r="K12" s="514"/>
      <c r="L12" s="514"/>
      <c r="M12" s="514"/>
      <c r="N12" s="514"/>
      <c r="O12" s="515"/>
      <c r="P12" s="142" t="s">
        <v>162</v>
      </c>
      <c r="Q12" s="142" t="s">
        <v>143</v>
      </c>
    </row>
    <row r="13" spans="1:34" s="117" customFormat="1" ht="18.75" x14ac:dyDescent="0.35">
      <c r="B13" s="143"/>
      <c r="C13" s="143"/>
      <c r="D13" s="123" t="s">
        <v>67</v>
      </c>
      <c r="E13" s="123" t="s">
        <v>68</v>
      </c>
      <c r="F13" s="123" t="s">
        <v>144</v>
      </c>
      <c r="G13" s="123" t="s">
        <v>145</v>
      </c>
      <c r="H13" s="224" t="s">
        <v>146</v>
      </c>
      <c r="I13" s="227" t="s">
        <v>147</v>
      </c>
      <c r="J13" s="123" t="s">
        <v>148</v>
      </c>
      <c r="K13" s="123" t="s">
        <v>149</v>
      </c>
      <c r="L13" s="123" t="s">
        <v>150</v>
      </c>
      <c r="M13" s="123" t="s">
        <v>234</v>
      </c>
      <c r="N13" s="123" t="s">
        <v>151</v>
      </c>
      <c r="O13" s="123" t="s">
        <v>152</v>
      </c>
      <c r="P13" s="143"/>
      <c r="Q13" s="144"/>
      <c r="T13" s="124"/>
    </row>
    <row r="14" spans="1:34" s="117" customFormat="1" ht="18.75" x14ac:dyDescent="0.35">
      <c r="B14" s="125">
        <v>1</v>
      </c>
      <c r="C14" s="135" t="s">
        <v>89</v>
      </c>
      <c r="D14" s="128">
        <v>0</v>
      </c>
      <c r="E14" s="128">
        <v>0</v>
      </c>
      <c r="F14" s="128">
        <v>0</v>
      </c>
      <c r="G14" s="128">
        <v>0</v>
      </c>
      <c r="H14" s="225"/>
      <c r="I14" s="228">
        <v>0</v>
      </c>
      <c r="J14" s="128"/>
      <c r="K14" s="128"/>
      <c r="L14" s="128">
        <v>1</v>
      </c>
      <c r="M14" s="128"/>
      <c r="N14" s="128"/>
      <c r="O14" s="128"/>
      <c r="P14" s="129">
        <f t="shared" ref="P14:P30" si="0">SUM(D14:O14)</f>
        <v>1</v>
      </c>
      <c r="Q14" s="128">
        <f t="shared" ref="Q14:Q30" si="1">COUNT(D14:O14)</f>
        <v>6</v>
      </c>
      <c r="T14" s="124"/>
    </row>
    <row r="15" spans="1:34" s="117" customFormat="1" ht="18.75" x14ac:dyDescent="0.35">
      <c r="B15" s="130">
        <v>2</v>
      </c>
      <c r="C15" s="135" t="s">
        <v>124</v>
      </c>
      <c r="D15" s="128">
        <v>1</v>
      </c>
      <c r="E15" s="128">
        <v>1</v>
      </c>
      <c r="F15" s="128">
        <v>0</v>
      </c>
      <c r="G15" s="128">
        <v>3</v>
      </c>
      <c r="H15" s="225"/>
      <c r="I15" s="228">
        <v>3</v>
      </c>
      <c r="J15" s="128"/>
      <c r="K15" s="128"/>
      <c r="L15" s="128">
        <v>3</v>
      </c>
      <c r="M15" s="128"/>
      <c r="N15" s="128"/>
      <c r="O15" s="128"/>
      <c r="P15" s="129">
        <f t="shared" si="0"/>
        <v>11</v>
      </c>
      <c r="Q15" s="128">
        <f t="shared" si="1"/>
        <v>6</v>
      </c>
      <c r="T15" s="124"/>
    </row>
    <row r="16" spans="1:34" s="117" customFormat="1" ht="18.75" x14ac:dyDescent="0.35">
      <c r="B16" s="125">
        <v>3</v>
      </c>
      <c r="C16" s="135" t="s">
        <v>32</v>
      </c>
      <c r="D16" s="128">
        <v>1</v>
      </c>
      <c r="E16" s="128">
        <v>1</v>
      </c>
      <c r="F16" s="128">
        <v>0</v>
      </c>
      <c r="G16" s="128"/>
      <c r="H16" s="225"/>
      <c r="I16" s="228">
        <v>3</v>
      </c>
      <c r="J16" s="128"/>
      <c r="K16" s="128"/>
      <c r="L16" s="128">
        <v>8</v>
      </c>
      <c r="M16" s="128"/>
      <c r="N16" s="128"/>
      <c r="O16" s="128"/>
      <c r="P16" s="129">
        <f t="shared" si="0"/>
        <v>13</v>
      </c>
      <c r="Q16" s="128">
        <f t="shared" si="1"/>
        <v>5</v>
      </c>
      <c r="T16" s="124"/>
    </row>
    <row r="17" spans="2:22" s="117" customFormat="1" ht="18.75" x14ac:dyDescent="0.35">
      <c r="B17" s="125">
        <v>4</v>
      </c>
      <c r="C17" s="135" t="s">
        <v>31</v>
      </c>
      <c r="D17" s="128">
        <v>1</v>
      </c>
      <c r="E17" s="128">
        <v>1</v>
      </c>
      <c r="F17" s="128">
        <v>0</v>
      </c>
      <c r="G17" s="128"/>
      <c r="H17" s="225"/>
      <c r="I17" s="228"/>
      <c r="J17" s="128">
        <v>1</v>
      </c>
      <c r="K17" s="128"/>
      <c r="L17" s="128"/>
      <c r="M17" s="128">
        <v>0</v>
      </c>
      <c r="N17" s="128"/>
      <c r="O17" s="128"/>
      <c r="P17" s="129">
        <f t="shared" si="0"/>
        <v>3</v>
      </c>
      <c r="Q17" s="128">
        <f t="shared" si="1"/>
        <v>5</v>
      </c>
      <c r="T17" s="124"/>
    </row>
    <row r="18" spans="2:22" s="117" customFormat="1" ht="18.75" x14ac:dyDescent="0.35">
      <c r="B18" s="125">
        <v>5</v>
      </c>
      <c r="C18" s="126" t="s">
        <v>79</v>
      </c>
      <c r="D18" s="140">
        <v>2</v>
      </c>
      <c r="E18" s="145"/>
      <c r="F18" s="128">
        <v>1</v>
      </c>
      <c r="G18" s="128">
        <v>1</v>
      </c>
      <c r="H18" s="225">
        <v>0</v>
      </c>
      <c r="I18" s="228">
        <v>2</v>
      </c>
      <c r="J18" s="128"/>
      <c r="K18" s="128"/>
      <c r="L18" s="128">
        <v>0</v>
      </c>
      <c r="M18" s="128"/>
      <c r="N18" s="128"/>
      <c r="O18" s="128"/>
      <c r="P18" s="129">
        <f t="shared" si="0"/>
        <v>6</v>
      </c>
      <c r="Q18" s="128">
        <f t="shared" si="1"/>
        <v>6</v>
      </c>
    </row>
    <row r="19" spans="2:22" s="117" customFormat="1" ht="18.75" x14ac:dyDescent="0.35">
      <c r="B19" s="130">
        <v>6</v>
      </c>
      <c r="C19" s="135" t="s">
        <v>87</v>
      </c>
      <c r="D19" s="148">
        <v>1</v>
      </c>
      <c r="E19" s="133">
        <v>0</v>
      </c>
      <c r="F19" s="128">
        <v>2</v>
      </c>
      <c r="G19" s="133">
        <v>1</v>
      </c>
      <c r="H19" s="226"/>
      <c r="I19" s="229"/>
      <c r="J19" s="133"/>
      <c r="K19" s="133"/>
      <c r="L19" s="133"/>
      <c r="M19" s="133"/>
      <c r="N19" s="133"/>
      <c r="O19" s="133"/>
      <c r="P19" s="129">
        <f t="shared" si="0"/>
        <v>4</v>
      </c>
      <c r="Q19" s="128">
        <f t="shared" si="1"/>
        <v>4</v>
      </c>
    </row>
    <row r="20" spans="2:22" s="117" customFormat="1" ht="18.75" x14ac:dyDescent="0.35">
      <c r="B20" s="125">
        <v>7</v>
      </c>
      <c r="C20" s="135" t="s">
        <v>43</v>
      </c>
      <c r="D20" s="133">
        <v>1</v>
      </c>
      <c r="E20" s="133">
        <v>0</v>
      </c>
      <c r="F20" s="128">
        <v>4</v>
      </c>
      <c r="G20" s="133"/>
      <c r="H20" s="226"/>
      <c r="I20" s="229"/>
      <c r="J20" s="133"/>
      <c r="K20" s="133">
        <v>1</v>
      </c>
      <c r="L20" s="133"/>
      <c r="M20" s="133">
        <v>0</v>
      </c>
      <c r="N20" s="133"/>
      <c r="O20" s="133"/>
      <c r="P20" s="129">
        <f t="shared" si="0"/>
        <v>6</v>
      </c>
      <c r="Q20" s="128">
        <f t="shared" si="1"/>
        <v>5</v>
      </c>
    </row>
    <row r="21" spans="2:22" s="117" customFormat="1" ht="18.75" x14ac:dyDescent="0.35">
      <c r="B21" s="125">
        <v>8</v>
      </c>
      <c r="C21" s="135" t="s">
        <v>121</v>
      </c>
      <c r="D21" s="133">
        <v>3</v>
      </c>
      <c r="E21" s="148">
        <v>0</v>
      </c>
      <c r="F21" s="128">
        <v>2</v>
      </c>
      <c r="G21" s="133"/>
      <c r="H21" s="226"/>
      <c r="I21" s="229"/>
      <c r="J21" s="133"/>
      <c r="K21" s="133"/>
      <c r="L21" s="133"/>
      <c r="M21" s="133"/>
      <c r="N21" s="133"/>
      <c r="O21" s="133"/>
      <c r="P21" s="129">
        <f t="shared" si="0"/>
        <v>5</v>
      </c>
      <c r="Q21" s="128">
        <f t="shared" si="1"/>
        <v>3</v>
      </c>
    </row>
    <row r="22" spans="2:22" s="117" customFormat="1" ht="18.75" x14ac:dyDescent="0.35">
      <c r="B22" s="125">
        <v>9</v>
      </c>
      <c r="C22" s="135" t="s">
        <v>126</v>
      </c>
      <c r="D22" s="133">
        <v>1</v>
      </c>
      <c r="E22" s="133">
        <v>4</v>
      </c>
      <c r="F22" s="128">
        <v>1</v>
      </c>
      <c r="G22" s="133"/>
      <c r="H22" s="226"/>
      <c r="I22" s="229"/>
      <c r="J22" s="133"/>
      <c r="K22" s="133"/>
      <c r="L22" s="133"/>
      <c r="M22" s="133"/>
      <c r="N22" s="133"/>
      <c r="O22" s="133"/>
      <c r="P22" s="129">
        <f t="shared" si="0"/>
        <v>6</v>
      </c>
      <c r="Q22" s="128">
        <f t="shared" si="1"/>
        <v>3</v>
      </c>
    </row>
    <row r="23" spans="2:22" s="117" customFormat="1" ht="18.75" x14ac:dyDescent="0.35">
      <c r="B23" s="125">
        <v>10</v>
      </c>
      <c r="C23" s="135" t="s">
        <v>132</v>
      </c>
      <c r="D23" s="148">
        <v>2</v>
      </c>
      <c r="E23" s="133">
        <v>3</v>
      </c>
      <c r="F23" s="128">
        <v>1</v>
      </c>
      <c r="G23" s="133"/>
      <c r="H23" s="226">
        <v>1</v>
      </c>
      <c r="I23" s="229"/>
      <c r="J23" s="133">
        <v>3</v>
      </c>
      <c r="K23" s="133"/>
      <c r="L23" s="133"/>
      <c r="M23" s="133">
        <v>2</v>
      </c>
      <c r="N23" s="133"/>
      <c r="O23" s="133"/>
      <c r="P23" s="129">
        <f t="shared" si="0"/>
        <v>12</v>
      </c>
      <c r="Q23" s="128">
        <f t="shared" si="1"/>
        <v>6</v>
      </c>
    </row>
    <row r="24" spans="2:22" s="117" customFormat="1" ht="18.75" x14ac:dyDescent="0.35">
      <c r="B24" s="130">
        <v>11</v>
      </c>
      <c r="C24" s="126" t="s">
        <v>85</v>
      </c>
      <c r="D24" s="128">
        <v>4</v>
      </c>
      <c r="E24" s="128">
        <v>3</v>
      </c>
      <c r="F24" s="128">
        <v>1</v>
      </c>
      <c r="G24" s="128"/>
      <c r="H24" s="225"/>
      <c r="I24" s="228"/>
      <c r="J24" s="128"/>
      <c r="K24" s="128"/>
      <c r="L24" s="128"/>
      <c r="M24" s="128"/>
      <c r="N24" s="128"/>
      <c r="O24" s="128"/>
      <c r="P24" s="129">
        <f t="shared" si="0"/>
        <v>8</v>
      </c>
      <c r="Q24" s="128">
        <f t="shared" si="1"/>
        <v>3</v>
      </c>
    </row>
    <row r="25" spans="2:22" s="117" customFormat="1" ht="18.75" x14ac:dyDescent="0.35">
      <c r="B25" s="125">
        <v>12</v>
      </c>
      <c r="C25" s="126" t="s">
        <v>188</v>
      </c>
      <c r="D25" s="128">
        <v>2</v>
      </c>
      <c r="E25" s="140">
        <v>1</v>
      </c>
      <c r="F25" s="128">
        <v>5</v>
      </c>
      <c r="G25" s="128"/>
      <c r="H25" s="225"/>
      <c r="I25" s="228"/>
      <c r="J25" s="128"/>
      <c r="K25" s="128"/>
      <c r="L25" s="128"/>
      <c r="M25" s="128"/>
      <c r="N25" s="128"/>
      <c r="O25" s="128"/>
      <c r="P25" s="129">
        <f t="shared" si="0"/>
        <v>8</v>
      </c>
      <c r="Q25" s="128">
        <f t="shared" si="1"/>
        <v>3</v>
      </c>
      <c r="V25" s="126"/>
    </row>
    <row r="26" spans="2:22" s="117" customFormat="1" ht="18.75" x14ac:dyDescent="0.35">
      <c r="B26" s="125">
        <v>13</v>
      </c>
      <c r="C26" s="126" t="s">
        <v>131</v>
      </c>
      <c r="D26" s="128">
        <v>2</v>
      </c>
      <c r="E26" s="128">
        <v>5</v>
      </c>
      <c r="F26" s="128">
        <v>1</v>
      </c>
      <c r="G26" s="128"/>
      <c r="H26" s="225"/>
      <c r="I26" s="228"/>
      <c r="J26" s="128"/>
      <c r="K26" s="128">
        <v>2</v>
      </c>
      <c r="L26" s="128"/>
      <c r="M26" s="128">
        <v>0</v>
      </c>
      <c r="N26" s="128"/>
      <c r="O26" s="128"/>
      <c r="P26" s="129">
        <f t="shared" si="0"/>
        <v>10</v>
      </c>
      <c r="Q26" s="128">
        <f t="shared" si="1"/>
        <v>5</v>
      </c>
      <c r="V26" s="131"/>
    </row>
    <row r="27" spans="2:22" s="117" customFormat="1" ht="18.75" x14ac:dyDescent="0.35">
      <c r="B27" s="125">
        <v>14</v>
      </c>
      <c r="C27" s="126" t="s">
        <v>186</v>
      </c>
      <c r="D27" s="140">
        <v>2</v>
      </c>
      <c r="E27" s="128">
        <v>3</v>
      </c>
      <c r="F27" s="128"/>
      <c r="G27" s="128">
        <v>1</v>
      </c>
      <c r="H27" s="225">
        <v>4</v>
      </c>
      <c r="I27" s="228"/>
      <c r="J27" s="128"/>
      <c r="K27" s="128"/>
      <c r="L27" s="128"/>
      <c r="M27" s="128"/>
      <c r="N27" s="128"/>
      <c r="O27" s="128"/>
      <c r="P27" s="129">
        <f t="shared" si="0"/>
        <v>10</v>
      </c>
      <c r="Q27" s="128">
        <f t="shared" si="1"/>
        <v>4</v>
      </c>
      <c r="V27" s="126"/>
    </row>
    <row r="28" spans="2:22" s="117" customFormat="1" ht="18.75" x14ac:dyDescent="0.35">
      <c r="B28" s="125">
        <v>15</v>
      </c>
      <c r="C28" s="126" t="s">
        <v>127</v>
      </c>
      <c r="D28" s="128">
        <v>4</v>
      </c>
      <c r="E28" s="140">
        <v>3</v>
      </c>
      <c r="F28" s="128">
        <v>3</v>
      </c>
      <c r="G28" s="128"/>
      <c r="H28" s="225"/>
      <c r="I28" s="228"/>
      <c r="J28" s="128"/>
      <c r="K28" s="128"/>
      <c r="L28" s="128"/>
      <c r="M28" s="128"/>
      <c r="N28" s="128"/>
      <c r="O28" s="128"/>
      <c r="P28" s="129">
        <f t="shared" si="0"/>
        <v>10</v>
      </c>
      <c r="Q28" s="128">
        <f t="shared" si="1"/>
        <v>3</v>
      </c>
      <c r="V28" s="126"/>
    </row>
    <row r="29" spans="2:22" s="117" customFormat="1" ht="18.75" x14ac:dyDescent="0.35">
      <c r="B29" s="130">
        <v>16</v>
      </c>
      <c r="C29" s="131" t="s">
        <v>123</v>
      </c>
      <c r="D29" s="128">
        <v>5</v>
      </c>
      <c r="E29" s="140">
        <v>3</v>
      </c>
      <c r="F29" s="128">
        <v>5</v>
      </c>
      <c r="G29" s="128"/>
      <c r="H29" s="225"/>
      <c r="I29" s="228"/>
      <c r="J29" s="128"/>
      <c r="K29" s="128"/>
      <c r="L29" s="128"/>
      <c r="M29" s="128"/>
      <c r="N29" s="128"/>
      <c r="O29" s="128"/>
      <c r="P29" s="129">
        <f t="shared" si="0"/>
        <v>13</v>
      </c>
      <c r="Q29" s="128">
        <f t="shared" si="1"/>
        <v>3</v>
      </c>
      <c r="V29" s="126"/>
    </row>
    <row r="30" spans="2:22" s="117" customFormat="1" ht="18.75" x14ac:dyDescent="0.35">
      <c r="B30" s="125">
        <v>17</v>
      </c>
      <c r="C30" s="126" t="s">
        <v>20</v>
      </c>
      <c r="D30" s="145"/>
      <c r="E30" s="128">
        <v>1</v>
      </c>
      <c r="F30" s="128">
        <v>5</v>
      </c>
      <c r="G30" s="128">
        <v>2</v>
      </c>
      <c r="H30" s="225">
        <v>7</v>
      </c>
      <c r="I30" s="228"/>
      <c r="J30" s="128"/>
      <c r="K30" s="128"/>
      <c r="L30" s="128"/>
      <c r="M30" s="128"/>
      <c r="N30" s="128"/>
      <c r="O30" s="128"/>
      <c r="P30" s="129">
        <f t="shared" si="0"/>
        <v>15</v>
      </c>
      <c r="Q30" s="128">
        <f t="shared" si="1"/>
        <v>4</v>
      </c>
      <c r="V30" s="126"/>
    </row>
  </sheetData>
  <sheetProtection algorithmName="SHA-512" hashValue="n40Ym1y55BIFxKVhXbyyVgROjOPEfQEBlTBdlsAs2PszYJhGYpXbrvpTLfH7za8qnlcXaZL6ikUTeN+hVH0cdA==" saltValue="AYj5Q+DcpHm7cz5nYmV6xw==" spinCount="100000" sheet="1" objects="1" scenarios="1"/>
  <mergeCells count="6">
    <mergeCell ref="D12:O12"/>
    <mergeCell ref="N2:Q2"/>
    <mergeCell ref="N3:Q3"/>
    <mergeCell ref="N4:Q4"/>
    <mergeCell ref="P8:Q8"/>
    <mergeCell ref="A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8"/>
  <sheetViews>
    <sheetView workbookViewId="0"/>
  </sheetViews>
  <sheetFormatPr baseColWidth="10" defaultColWidth="10.7109375" defaultRowHeight="15" x14ac:dyDescent="0.25"/>
  <cols>
    <col min="1" max="1" width="6.85546875" customWidth="1"/>
    <col min="2" max="2" width="24.7109375" bestFit="1" customWidth="1"/>
    <col min="3" max="3" width="25.5703125" customWidth="1"/>
    <col min="4" max="4" width="28.140625" customWidth="1"/>
    <col min="5" max="5" width="27.85546875" customWidth="1"/>
    <col min="6" max="6" width="19.42578125" customWidth="1"/>
    <col min="7" max="7" width="22" bestFit="1" customWidth="1"/>
    <col min="8" max="12" width="4.5703125" customWidth="1"/>
  </cols>
  <sheetData>
    <row r="6" spans="1:7" ht="21" x14ac:dyDescent="0.35">
      <c r="B6" s="531" t="s">
        <v>154</v>
      </c>
      <c r="C6" s="531"/>
      <c r="D6" s="531"/>
      <c r="E6" s="531"/>
      <c r="F6" s="531"/>
      <c r="G6" s="531"/>
    </row>
    <row r="7" spans="1:7" ht="27.75" x14ac:dyDescent="0.25">
      <c r="A7" s="532" t="s">
        <v>155</v>
      </c>
      <c r="B7" s="532"/>
      <c r="C7" s="532"/>
      <c r="D7" s="532"/>
      <c r="E7" s="532"/>
      <c r="F7" s="532"/>
      <c r="G7" s="532"/>
    </row>
    <row r="8" spans="1:7" ht="18" x14ac:dyDescent="0.35">
      <c r="A8" s="117"/>
      <c r="B8" s="117"/>
      <c r="C8" s="117"/>
      <c r="D8" s="117"/>
      <c r="E8" s="117"/>
      <c r="F8" s="117"/>
      <c r="G8" s="117"/>
    </row>
    <row r="9" spans="1:7" x14ac:dyDescent="0.25">
      <c r="A9" s="533" t="s">
        <v>156</v>
      </c>
      <c r="B9" s="533" t="s">
        <v>0</v>
      </c>
      <c r="C9" s="533" t="s">
        <v>153</v>
      </c>
      <c r="D9" s="533" t="s">
        <v>157</v>
      </c>
      <c r="E9" s="533" t="s">
        <v>158</v>
      </c>
      <c r="F9" s="533" t="s">
        <v>159</v>
      </c>
      <c r="G9" s="533" t="s">
        <v>141</v>
      </c>
    </row>
    <row r="10" spans="1:7" x14ac:dyDescent="0.25">
      <c r="A10" s="533"/>
      <c r="B10" s="533"/>
      <c r="C10" s="533"/>
      <c r="D10" s="533"/>
      <c r="E10" s="533"/>
      <c r="F10" s="533"/>
      <c r="G10" s="533"/>
    </row>
    <row r="11" spans="1:7" ht="45" x14ac:dyDescent="0.25">
      <c r="A11" s="137">
        <v>1</v>
      </c>
      <c r="B11" s="126" t="s">
        <v>93</v>
      </c>
      <c r="C11" s="128" t="s">
        <v>204</v>
      </c>
      <c r="D11" s="138" t="s">
        <v>205</v>
      </c>
      <c r="E11" s="133" t="s">
        <v>206</v>
      </c>
      <c r="F11" s="151" t="s">
        <v>207</v>
      </c>
      <c r="G11" s="151" t="s">
        <v>203</v>
      </c>
    </row>
    <row r="12" spans="1:7" ht="18.75" x14ac:dyDescent="0.25">
      <c r="A12" s="150">
        <v>2</v>
      </c>
      <c r="B12" s="11"/>
      <c r="C12" s="11"/>
      <c r="D12" s="11"/>
      <c r="E12" s="11"/>
      <c r="F12" s="11"/>
      <c r="G12" s="11"/>
    </row>
    <row r="13" spans="1:7" ht="18.75" x14ac:dyDescent="0.25">
      <c r="A13" s="150">
        <v>3</v>
      </c>
      <c r="B13" s="11"/>
      <c r="C13" s="11"/>
      <c r="D13" s="11"/>
      <c r="E13" s="11"/>
      <c r="F13" s="11"/>
      <c r="G13" s="11"/>
    </row>
    <row r="14" spans="1:7" ht="18.75" x14ac:dyDescent="0.25">
      <c r="A14" s="137">
        <v>4</v>
      </c>
      <c r="B14" s="126"/>
      <c r="C14" s="128"/>
      <c r="D14" s="128"/>
      <c r="E14" s="128"/>
      <c r="F14" s="128"/>
      <c r="G14" s="128"/>
    </row>
    <row r="15" spans="1:7" ht="18.75" x14ac:dyDescent="0.25">
      <c r="A15" s="137">
        <v>5</v>
      </c>
      <c r="B15" s="131"/>
      <c r="C15" s="133"/>
      <c r="D15" s="133"/>
      <c r="E15" s="133"/>
      <c r="F15" s="133"/>
      <c r="G15" s="133"/>
    </row>
    <row r="16" spans="1:7" ht="18.75" x14ac:dyDescent="0.25">
      <c r="A16" s="137">
        <v>6</v>
      </c>
      <c r="B16" s="126"/>
      <c r="C16" s="128"/>
      <c r="D16" s="128"/>
      <c r="E16" s="128"/>
      <c r="F16" s="128"/>
      <c r="G16" s="128"/>
    </row>
    <row r="17" spans="1:7" ht="18.75" x14ac:dyDescent="0.25">
      <c r="A17" s="137">
        <v>7</v>
      </c>
      <c r="B17" s="131"/>
      <c r="C17" s="133"/>
      <c r="D17" s="133"/>
      <c r="E17" s="133"/>
      <c r="F17" s="133"/>
      <c r="G17" s="133"/>
    </row>
    <row r="18" spans="1:7" ht="18.75" x14ac:dyDescent="0.25">
      <c r="A18" s="137">
        <v>8</v>
      </c>
      <c r="B18" s="126"/>
      <c r="C18" s="128"/>
      <c r="D18" s="128"/>
      <c r="E18" s="128"/>
      <c r="F18" s="128"/>
      <c r="G18" s="128"/>
    </row>
  </sheetData>
  <sheetProtection algorithmName="SHA-512" hashValue="bhZULcamWgnanMh0J1DD5qU7grMzmxlZV150G2G4AewazgZo2XAhnTrqEIkCra3hJiB6ZJZApIgpcDqzHPrgRw==" saltValue="a3mAoEyb1vAFIUJg3FWThA==" spinCount="100000" sheet="1" objects="1" scenarios="1"/>
  <mergeCells count="9">
    <mergeCell ref="B6:G6"/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7"/>
  <sheetViews>
    <sheetView topLeftCell="B1" workbookViewId="0">
      <selection activeCell="I13" sqref="I13"/>
    </sheetView>
  </sheetViews>
  <sheetFormatPr baseColWidth="10" defaultRowHeight="15" x14ac:dyDescent="0.25"/>
  <cols>
    <col min="1" max="1" width="22" hidden="1" customWidth="1"/>
    <col min="2" max="2" width="5.7109375" customWidth="1"/>
    <col min="3" max="3" width="37.85546875" customWidth="1"/>
    <col min="4" max="4" width="6.5703125" customWidth="1"/>
    <col min="5" max="5" width="3" bestFit="1" customWidth="1"/>
    <col min="6" max="6" width="29.42578125" bestFit="1" customWidth="1"/>
    <col min="7" max="7" width="3" customWidth="1"/>
    <col min="8" max="8" width="3" bestFit="1" customWidth="1"/>
    <col min="9" max="9" width="32" customWidth="1"/>
    <col min="10" max="10" width="3.28515625" customWidth="1"/>
    <col min="11" max="11" width="4" customWidth="1"/>
    <col min="12" max="12" width="29" customWidth="1"/>
    <col min="13" max="13" width="3" customWidth="1"/>
    <col min="14" max="14" width="3" bestFit="1" customWidth="1"/>
    <col min="15" max="15" width="32.85546875" bestFit="1" customWidth="1"/>
  </cols>
  <sheetData>
    <row r="4" spans="1:15" ht="18.75" x14ac:dyDescent="0.3">
      <c r="E4" s="539" t="s">
        <v>130</v>
      </c>
      <c r="F4" s="540"/>
      <c r="G4" s="540"/>
      <c r="H4" s="540"/>
      <c r="I4" s="540"/>
      <c r="J4" s="540"/>
      <c r="K4" s="540"/>
      <c r="L4" s="540"/>
      <c r="M4" s="110"/>
      <c r="N4" s="109"/>
      <c r="O4" s="109"/>
    </row>
    <row r="5" spans="1:15" ht="15.75" thickBot="1" x14ac:dyDescent="0.3">
      <c r="A5" s="94"/>
      <c r="B5" s="97"/>
      <c r="C5" s="99"/>
      <c r="D5" s="96"/>
    </row>
    <row r="6" spans="1:15" x14ac:dyDescent="0.25">
      <c r="A6" s="95" t="s">
        <v>40</v>
      </c>
      <c r="B6" s="98"/>
      <c r="C6" s="100"/>
      <c r="E6" s="535" t="s">
        <v>10</v>
      </c>
      <c r="F6" s="536"/>
      <c r="H6" s="537" t="s">
        <v>11</v>
      </c>
      <c r="I6" s="538"/>
      <c r="K6" s="535" t="s">
        <v>12</v>
      </c>
      <c r="L6" s="536"/>
      <c r="N6" s="534"/>
      <c r="O6" s="534"/>
    </row>
    <row r="7" spans="1:15" ht="15.75" x14ac:dyDescent="0.25">
      <c r="A7" s="95" t="s">
        <v>25</v>
      </c>
      <c r="B7" s="108"/>
      <c r="C7" s="108"/>
      <c r="E7" s="11">
        <v>1</v>
      </c>
      <c r="F7" s="101" t="s">
        <v>131</v>
      </c>
      <c r="H7" s="11">
        <v>5</v>
      </c>
      <c r="I7" s="101" t="s">
        <v>123</v>
      </c>
      <c r="K7" s="11">
        <v>9</v>
      </c>
      <c r="L7" s="101" t="s">
        <v>85</v>
      </c>
      <c r="O7" s="99"/>
    </row>
    <row r="8" spans="1:15" ht="15.75" x14ac:dyDescent="0.25">
      <c r="A8" s="95" t="s">
        <v>41</v>
      </c>
      <c r="B8" s="107" t="s">
        <v>119</v>
      </c>
      <c r="C8" s="111" t="s">
        <v>120</v>
      </c>
      <c r="E8" s="11">
        <v>2</v>
      </c>
      <c r="F8" s="101" t="s">
        <v>31</v>
      </c>
      <c r="H8" s="11">
        <v>6</v>
      </c>
      <c r="I8" s="101" t="s">
        <v>19</v>
      </c>
      <c r="K8" s="11">
        <v>10</v>
      </c>
      <c r="L8" s="101" t="s">
        <v>43</v>
      </c>
      <c r="O8" s="100"/>
    </row>
    <row r="9" spans="1:15" x14ac:dyDescent="0.25">
      <c r="A9" s="95" t="s">
        <v>33</v>
      </c>
      <c r="B9" s="113">
        <v>1</v>
      </c>
      <c r="C9" s="16" t="s">
        <v>121</v>
      </c>
      <c r="E9" s="11">
        <v>3</v>
      </c>
      <c r="F9" s="101" t="s">
        <v>121</v>
      </c>
      <c r="H9" s="11">
        <v>7</v>
      </c>
      <c r="I9" s="101" t="s">
        <v>124</v>
      </c>
      <c r="K9" s="11">
        <v>11</v>
      </c>
      <c r="L9" s="101" t="s">
        <v>126</v>
      </c>
      <c r="O9" s="100"/>
    </row>
    <row r="10" spans="1:15" x14ac:dyDescent="0.25">
      <c r="A10" s="95" t="s">
        <v>34</v>
      </c>
      <c r="B10" s="113">
        <v>2</v>
      </c>
      <c r="C10" s="16" t="s">
        <v>131</v>
      </c>
      <c r="E10" s="11">
        <v>4</v>
      </c>
      <c r="F10" s="101" t="s">
        <v>127</v>
      </c>
      <c r="H10" s="11">
        <v>8</v>
      </c>
      <c r="I10" s="101" t="s">
        <v>32</v>
      </c>
      <c r="K10" s="11">
        <v>12</v>
      </c>
      <c r="L10" s="101" t="s">
        <v>125</v>
      </c>
      <c r="O10" s="100"/>
    </row>
    <row r="11" spans="1:15" ht="15.75" thickBot="1" x14ac:dyDescent="0.3">
      <c r="B11" s="113">
        <v>3</v>
      </c>
      <c r="C11" s="16" t="s">
        <v>122</v>
      </c>
      <c r="E11" s="534"/>
      <c r="F11" s="534"/>
      <c r="H11" s="534"/>
      <c r="I11" s="534"/>
      <c r="K11" s="534"/>
      <c r="L11" s="534"/>
      <c r="N11" s="534"/>
      <c r="O11" s="534"/>
    </row>
    <row r="12" spans="1:15" x14ac:dyDescent="0.25">
      <c r="B12" s="113">
        <v>4</v>
      </c>
      <c r="C12" s="16" t="s">
        <v>79</v>
      </c>
      <c r="E12" s="535" t="s">
        <v>118</v>
      </c>
      <c r="F12" s="536"/>
      <c r="H12" s="534"/>
      <c r="I12" s="534"/>
      <c r="K12" s="534"/>
      <c r="L12" s="534"/>
      <c r="N12" s="534"/>
      <c r="O12" s="534"/>
    </row>
    <row r="13" spans="1:15" x14ac:dyDescent="0.25">
      <c r="B13" s="113">
        <v>5</v>
      </c>
      <c r="C13" s="16" t="s">
        <v>43</v>
      </c>
      <c r="E13" s="11">
        <v>13</v>
      </c>
      <c r="F13" s="101" t="s">
        <v>122</v>
      </c>
      <c r="I13" s="99"/>
      <c r="L13" s="100"/>
      <c r="O13" s="99"/>
    </row>
    <row r="14" spans="1:15" x14ac:dyDescent="0.25">
      <c r="B14" s="113">
        <v>6</v>
      </c>
      <c r="C14" s="16" t="s">
        <v>123</v>
      </c>
      <c r="E14" s="11">
        <v>14</v>
      </c>
      <c r="F14" s="101" t="s">
        <v>20</v>
      </c>
      <c r="I14" s="100"/>
      <c r="L14" s="100"/>
      <c r="O14" s="100"/>
    </row>
    <row r="15" spans="1:15" x14ac:dyDescent="0.25">
      <c r="B15" s="113">
        <v>7</v>
      </c>
      <c r="C15" s="16" t="s">
        <v>124</v>
      </c>
      <c r="E15" s="11">
        <v>15</v>
      </c>
      <c r="F15" s="101" t="s">
        <v>79</v>
      </c>
      <c r="I15" s="100"/>
      <c r="L15" s="100"/>
      <c r="O15" s="100"/>
    </row>
    <row r="16" spans="1:15" x14ac:dyDescent="0.25">
      <c r="B16" s="113">
        <v>8</v>
      </c>
      <c r="C16" s="16" t="s">
        <v>20</v>
      </c>
      <c r="E16" s="11">
        <v>16</v>
      </c>
      <c r="F16" s="101" t="s">
        <v>139</v>
      </c>
      <c r="I16" s="100"/>
      <c r="L16" s="100"/>
      <c r="O16" s="100"/>
    </row>
    <row r="17" spans="1:9" x14ac:dyDescent="0.25">
      <c r="B17" s="113">
        <v>9</v>
      </c>
      <c r="C17" s="16" t="s">
        <v>32</v>
      </c>
      <c r="E17" s="11">
        <v>17</v>
      </c>
      <c r="F17" s="101" t="s">
        <v>87</v>
      </c>
      <c r="I17" s="100"/>
    </row>
    <row r="18" spans="1:9" x14ac:dyDescent="0.25">
      <c r="B18" s="113">
        <v>10</v>
      </c>
      <c r="C18" s="16" t="s">
        <v>125</v>
      </c>
      <c r="E18" s="534"/>
      <c r="F18" s="534"/>
      <c r="H18" s="534"/>
      <c r="I18" s="534"/>
    </row>
    <row r="19" spans="1:9" x14ac:dyDescent="0.25">
      <c r="B19" s="113">
        <v>11</v>
      </c>
      <c r="C19" s="16" t="s">
        <v>87</v>
      </c>
      <c r="F19" s="100"/>
      <c r="I19" s="100"/>
    </row>
    <row r="20" spans="1:9" x14ac:dyDescent="0.25">
      <c r="B20" s="113">
        <v>12</v>
      </c>
      <c r="C20" s="16" t="s">
        <v>19</v>
      </c>
      <c r="F20" s="100"/>
      <c r="I20" s="100"/>
    </row>
    <row r="21" spans="1:9" x14ac:dyDescent="0.25">
      <c r="B21" s="113">
        <v>13</v>
      </c>
      <c r="C21" s="16" t="s">
        <v>126</v>
      </c>
      <c r="F21" s="100"/>
      <c r="I21" s="100"/>
    </row>
    <row r="22" spans="1:9" x14ac:dyDescent="0.25">
      <c r="A22" s="93" t="s">
        <v>42</v>
      </c>
      <c r="B22" s="113">
        <v>14</v>
      </c>
      <c r="C22" s="16" t="s">
        <v>85</v>
      </c>
      <c r="F22" s="100"/>
      <c r="I22" s="100"/>
    </row>
    <row r="23" spans="1:9" x14ac:dyDescent="0.25">
      <c r="A23" s="16" t="s">
        <v>20</v>
      </c>
      <c r="B23" s="113">
        <v>15</v>
      </c>
      <c r="C23" s="16" t="s">
        <v>132</v>
      </c>
    </row>
    <row r="24" spans="1:9" x14ac:dyDescent="0.25">
      <c r="A24" s="16" t="s">
        <v>19</v>
      </c>
      <c r="B24" s="113">
        <v>16</v>
      </c>
      <c r="C24" s="16" t="s">
        <v>127</v>
      </c>
    </row>
    <row r="25" spans="1:9" x14ac:dyDescent="0.25">
      <c r="A25" s="16" t="s">
        <v>21</v>
      </c>
      <c r="B25" s="113">
        <v>17</v>
      </c>
      <c r="C25" s="16" t="s">
        <v>31</v>
      </c>
    </row>
    <row r="26" spans="1:9" x14ac:dyDescent="0.25">
      <c r="A26" s="95" t="s">
        <v>28</v>
      </c>
      <c r="B26" s="98"/>
    </row>
    <row r="27" spans="1:9" x14ac:dyDescent="0.25">
      <c r="A27" s="95" t="s">
        <v>43</v>
      </c>
      <c r="B27" s="98"/>
    </row>
    <row r="28" spans="1:9" x14ac:dyDescent="0.25">
      <c r="A28" s="95" t="s">
        <v>29</v>
      </c>
      <c r="B28" s="98"/>
    </row>
    <row r="29" spans="1:9" x14ac:dyDescent="0.25">
      <c r="A29" s="95" t="s">
        <v>32</v>
      </c>
      <c r="B29" s="98"/>
    </row>
    <row r="30" spans="1:9" x14ac:dyDescent="0.25">
      <c r="A30" s="95" t="s">
        <v>31</v>
      </c>
      <c r="B30" s="98"/>
    </row>
    <row r="31" spans="1:9" x14ac:dyDescent="0.25">
      <c r="A31" s="95" t="s">
        <v>44</v>
      </c>
      <c r="B31" s="98"/>
    </row>
    <row r="32" spans="1:9" x14ac:dyDescent="0.25">
      <c r="A32" s="95" t="s">
        <v>45</v>
      </c>
      <c r="B32" s="98"/>
    </row>
    <row r="33" spans="1:2" x14ac:dyDescent="0.25">
      <c r="A33" s="95" t="s">
        <v>46</v>
      </c>
      <c r="B33" s="98"/>
    </row>
    <row r="34" spans="1:2" x14ac:dyDescent="0.25">
      <c r="A34" s="95" t="s">
        <v>47</v>
      </c>
      <c r="B34" s="98"/>
    </row>
    <row r="35" spans="1:2" x14ac:dyDescent="0.25">
      <c r="A35" s="95" t="s">
        <v>48</v>
      </c>
      <c r="B35" s="98"/>
    </row>
    <row r="36" spans="1:2" x14ac:dyDescent="0.25">
      <c r="A36" s="95" t="s">
        <v>49</v>
      </c>
      <c r="B36" s="98"/>
    </row>
    <row r="37" spans="1:2" x14ac:dyDescent="0.25">
      <c r="A37" s="95" t="s">
        <v>50</v>
      </c>
      <c r="B37" s="98"/>
    </row>
    <row r="38" spans="1:2" x14ac:dyDescent="0.25">
      <c r="A38" s="95" t="s">
        <v>51</v>
      </c>
      <c r="B38" s="98"/>
    </row>
    <row r="39" spans="1:2" x14ac:dyDescent="0.25">
      <c r="A39" s="95" t="s">
        <v>24</v>
      </c>
      <c r="B39" s="98"/>
    </row>
    <row r="40" spans="1:2" x14ac:dyDescent="0.25">
      <c r="A40" s="95" t="s">
        <v>27</v>
      </c>
      <c r="B40" s="98"/>
    </row>
    <row r="41" spans="1:2" x14ac:dyDescent="0.25">
      <c r="A41" s="95" t="s">
        <v>22</v>
      </c>
      <c r="B41" s="98"/>
    </row>
    <row r="42" spans="1:2" x14ac:dyDescent="0.25">
      <c r="A42" s="95" t="s">
        <v>52</v>
      </c>
      <c r="B42" s="98"/>
    </row>
    <row r="43" spans="1:2" x14ac:dyDescent="0.25">
      <c r="A43" s="95" t="s">
        <v>53</v>
      </c>
      <c r="B43" s="98"/>
    </row>
    <row r="44" spans="1:2" x14ac:dyDescent="0.25">
      <c r="A44" s="112" t="s">
        <v>26</v>
      </c>
      <c r="B44" s="98"/>
    </row>
    <row r="45" spans="1:2" x14ac:dyDescent="0.25">
      <c r="B45" s="98"/>
    </row>
    <row r="46" spans="1:2" x14ac:dyDescent="0.25">
      <c r="B46" s="98"/>
    </row>
    <row r="47" spans="1:2" x14ac:dyDescent="0.25">
      <c r="B47" s="98"/>
    </row>
  </sheetData>
  <sheetProtection algorithmName="SHA-512" hashValue="+n7DW/Rda/pCUIsrAL5qYzNMkKPKeyQyX/AWrQNKtgUAPmUkvgIH2MlD/WH/yh9hPYTtyrFbK3awf5SK8GnyMg==" saltValue="QT4V6We9MR2wEGlrwulUHQ==" spinCount="100000" sheet="1" objects="1" scenarios="1"/>
  <mergeCells count="15">
    <mergeCell ref="N12:O12"/>
    <mergeCell ref="E4:L4"/>
    <mergeCell ref="N6:O6"/>
    <mergeCell ref="E11:F11"/>
    <mergeCell ref="H11:I11"/>
    <mergeCell ref="K11:L11"/>
    <mergeCell ref="N11:O11"/>
    <mergeCell ref="E18:F18"/>
    <mergeCell ref="H18:I18"/>
    <mergeCell ref="E6:F6"/>
    <mergeCell ref="H6:I6"/>
    <mergeCell ref="K6:L6"/>
    <mergeCell ref="E12:F12"/>
    <mergeCell ref="H12:I12"/>
    <mergeCell ref="K12:L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Hoja1</vt:lpstr>
      <vt:lpstr>FASE 1 FEMENINO</vt:lpstr>
      <vt:lpstr>FASE 2 FEMENINO</vt:lpstr>
      <vt:lpstr>SEMIS Y FINAL</vt:lpstr>
      <vt:lpstr>GOLEADORAS</vt:lpstr>
      <vt:lpstr>JUEGO LIMPIO</vt:lpstr>
      <vt:lpstr>VALLA MENOS VENCIDA</vt:lpstr>
      <vt:lpstr>SANCIONES</vt:lpstr>
      <vt:lpstr>SORTEO</vt:lpstr>
      <vt:lpstr>FASE 2 MASCULINO </vt:lpstr>
      <vt:lpstr>SORTEO (2)</vt:lpstr>
      <vt:lpstr>'FASE 1 FEMENINO'!Área_de_impresión</vt:lpstr>
      <vt:lpstr>'FASE 1 FEMENINO'!Títulos_a_imprimir</vt:lpstr>
    </vt:vector>
  </TitlesOfParts>
  <Company>Protección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Reinaldo Rodriguez Guzman</dc:creator>
  <cp:lastModifiedBy>Luz Marina Chuquen Gonzalez</cp:lastModifiedBy>
  <cp:lastPrinted>2022-09-29T21:18:11Z</cp:lastPrinted>
  <dcterms:created xsi:type="dcterms:W3CDTF">2014-05-07T01:11:54Z</dcterms:created>
  <dcterms:modified xsi:type="dcterms:W3CDTF">2023-09-20T16:08:10Z</dcterms:modified>
</cp:coreProperties>
</file>