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cchavezs\Documents\GOBER CRIS\PAAC\"/>
    </mc:Choice>
  </mc:AlternateContent>
  <xr:revisionPtr revIDLastSave="0" documentId="13_ncr:1_{5CB541B5-C42C-4E05-82F8-DEF4DD702B20}" xr6:coauthVersionLast="45" xr6:coauthVersionMax="45" xr10:uidLastSave="{00000000-0000-0000-0000-000000000000}"/>
  <bookViews>
    <workbookView xWindow="-120" yWindow="-120" windowWidth="20730" windowHeight="11160" tabRatio="786" firstSheet="1" activeTab="2" xr2:uid="{00000000-000D-0000-FFFF-FFFF00000000}"/>
  </bookViews>
  <sheets>
    <sheet name="Gestión de Riesgos" sheetId="28" r:id="rId1"/>
    <sheet name="Riesgos de Corrupción" sheetId="29" r:id="rId2"/>
    <sheet name="Racionalización de Trámites" sheetId="31" r:id="rId3"/>
    <sheet name="RendiciónCuentas" sheetId="32" r:id="rId4"/>
    <sheet name="Atención al Ciudadano" sheetId="33" r:id="rId5"/>
    <sheet name="Tranparencia y Acceso a Inf. " sheetId="34" r:id="rId6"/>
    <sheet name="Participación Ciudadana" sheetId="35" r:id="rId7"/>
    <sheet name="Hoja2" sheetId="30" state="hidden" r:id="rId8"/>
  </sheets>
  <externalReferences>
    <externalReference r:id="rId9"/>
    <externalReference r:id="rId10"/>
    <externalReference r:id="rId11"/>
    <externalReference r:id="rId12"/>
  </externalReferences>
  <definedNames>
    <definedName name="_xlnm._FilterDatabase" localSheetId="0" hidden="1">'Gestión de Riesgos'!$A$9:$F$9</definedName>
    <definedName name="A" localSheetId="0">#REF!</definedName>
    <definedName name="A">#REF!</definedName>
    <definedName name="A_Obj1" localSheetId="0">OFFSET(#REF!,0,0,COUNTA(#REF!)-1,1)</definedName>
    <definedName name="A_Obj1">OFFSET(#REF!,0,0,COUNTA(#REF!)-1,1)</definedName>
    <definedName name="A_Obj2" localSheetId="0">OFFSET(#REF!,0,0,COUNTA(#REF!)-1,1)</definedName>
    <definedName name="A_Obj2">OFFSET(#REF!,0,0,COUNTA(#REF!)-1,1)</definedName>
    <definedName name="A_Obj3" localSheetId="0">OFFSET(#REF!,0,0,COUNTA(#REF!)-1,1)</definedName>
    <definedName name="A_Obj3">OFFSET(#REF!,0,0,COUNTA(#REF!)-1,1)</definedName>
    <definedName name="A_Obj4" localSheetId="0">OFFSET(#REF!,0,0,COUNTA(#REF!)-1,1)</definedName>
    <definedName name="A_Obj4">OFFSET(#REF!,0,0,COUNTA(#REF!)-1,1)</definedName>
    <definedName name="Acc_1" localSheetId="0">#REF!</definedName>
    <definedName name="Acc_1">#REF!</definedName>
    <definedName name="acc_10" localSheetId="0">#REF!</definedName>
    <definedName name="acc_10">#REF!</definedName>
    <definedName name="Acc_2" localSheetId="0">#REF!</definedName>
    <definedName name="Acc_2">#REF!</definedName>
    <definedName name="Acc_22" localSheetId="0">#REF!</definedName>
    <definedName name="Acc_22">#REF!</definedName>
    <definedName name="Acc_3" localSheetId="0">#REF!</definedName>
    <definedName name="Acc_3">#REF!</definedName>
    <definedName name="Acc_4" localSheetId="0">#REF!</definedName>
    <definedName name="Acc_4">#REF!</definedName>
    <definedName name="Acc_5" localSheetId="0">#REF!</definedName>
    <definedName name="Acc_5">#REF!</definedName>
    <definedName name="Acc_6" localSheetId="0">#REF!</definedName>
    <definedName name="Acc_6">#REF!</definedName>
    <definedName name="Acc_7" localSheetId="0">#REF!</definedName>
    <definedName name="Acc_7">#REF!</definedName>
    <definedName name="Acc_8" localSheetId="0">#REF!</definedName>
    <definedName name="Acc_8">#REF!</definedName>
    <definedName name="Acc_9" localSheetId="0">#REF!</definedName>
    <definedName name="Acc_9">#REF!</definedName>
    <definedName name="acc_d" localSheetId="0">#REF!</definedName>
    <definedName name="acc_d">#REF!</definedName>
    <definedName name="accdd" localSheetId="0">#REF!</definedName>
    <definedName name="accdd">#REF!</definedName>
    <definedName name="accddas" localSheetId="0">#REF!</definedName>
    <definedName name="accddas">#REF!</definedName>
    <definedName name="Actcontrol" localSheetId="1">'[1]Explicación de los campos'!$AU$2:$AU$3</definedName>
    <definedName name="Actcontrol">'[2]Explicación de los campos'!$AU$2:$AU$3</definedName>
    <definedName name="Afecta">[3]Hoja2!$AM$2:$AM$3</definedName>
    <definedName name="Asignacionresp" localSheetId="1">'[1]Explicación de los campos'!$AS$2:$AS$3</definedName>
    <definedName name="Asignacionresp">'[2]Explicación de los campos'!$AS$2:$AS$3</definedName>
    <definedName name="Autoridadresp" localSheetId="1">'[1]Explicación de los campos'!$AS$5:$AS$6</definedName>
    <definedName name="Autoridadresp">'[2]Explicación de los campos'!$AS$5:$AS$6</definedName>
    <definedName name="Causafactor3">'[4]Explicación de los campos'!$B$2:$B$9</definedName>
    <definedName name="ciudadano" localSheetId="0">#REF!</definedName>
    <definedName name="ciudadano">#REF!</definedName>
    <definedName name="clase">'[3]Explicación de los campos'!$G$2:$G$7</definedName>
    <definedName name="Confidencialidad">[3]Hoja2!$N$3:$N$7</definedName>
    <definedName name="ControlTipo">[4]Hoja2!$AI$3:$AI$6</definedName>
    <definedName name="Departamentos" localSheetId="0">#REF!</definedName>
    <definedName name="Departamentos">#REF!</definedName>
    <definedName name="desviaciones" localSheetId="1">'[1]Explicación de los campos'!$AU$5:$AU$6</definedName>
    <definedName name="desviaciones">'[2]Explicación de los campos'!$AU$5:$AU$6</definedName>
    <definedName name="ejecucioncontrol" localSheetId="1">'[1]Explicación de los campos'!$AU$12:$AU$14</definedName>
    <definedName name="ejecucioncontrol">'[2]Explicación de los campos'!$AU$12:$AU$14</definedName>
    <definedName name="Evidencia" localSheetId="1">'[1]Explicación de los campos'!$AU$8:$AU$10</definedName>
    <definedName name="Evidencia">'[2]Explicación de los campos'!$AU$8:$AU$10</definedName>
    <definedName name="Fuentes" localSheetId="0">#REF!</definedName>
    <definedName name="Fuentes">#REF!</definedName>
    <definedName name="hola" localSheetId="0">#REF!</definedName>
    <definedName name="hola">#REF!</definedName>
    <definedName name="Indicadores" localSheetId="0">#REF!</definedName>
    <definedName name="Indicadores">#REF!</definedName>
    <definedName name="m" localSheetId="0">#REF!</definedName>
    <definedName name="m">#REF!</definedName>
    <definedName name="Monica" localSheetId="0">#REF!</definedName>
    <definedName name="Monica">#REF!</definedName>
    <definedName name="Objetivos" localSheetId="0">OFFSET(#REF!,0,0,COUNTA(#REF!)-1,1)</definedName>
    <definedName name="Objetivos">OFFSET(#REF!,0,0,COUNTA(#REF!)-1,1)</definedName>
    <definedName name="Objjj" localSheetId="0">OFFSET(#REF!,0,0,COUNTA(#REF!)-1,1)</definedName>
    <definedName name="Objjj">OFFSET(#REF!,0,0,COUNTA(#REF!)-1,1)</definedName>
    <definedName name="obkk" localSheetId="0">OFFSET(#REF!,0,0,COUNTA(#REF!)-1,1)</definedName>
    <definedName name="obkk">OFFSET(#REF!,0,0,COUNTA(#REF!)-1,1)</definedName>
    <definedName name="Periodicidad" localSheetId="1">'[1]Explicación de los campos'!$AS$8:$AS$9</definedName>
    <definedName name="Periodicidad">'[2]Explicación de los campos'!$AS$8:$AS$9</definedName>
    <definedName name="Posibilidad" localSheetId="1">[1]Hoja2!$H$3:$H$7</definedName>
    <definedName name="Posibilidad">[4]Hoja2!$H$3:$H$7</definedName>
    <definedName name="Proposito" localSheetId="1">'[1]Explicación de los campos'!$AS$11:$AS$13</definedName>
    <definedName name="Proposito">'[2]Explicación de los campos'!$AS$11:$AS$13</definedName>
    <definedName name="RiesgoClase3">'[4]Explicación de los campos'!$G$2:$G$8</definedName>
    <definedName name="sino" localSheetId="1">[1]Hoja2!$AK$3:$AK$4</definedName>
    <definedName name="SiNo">[4]Hoja2!$AK$3:$AK$4</definedName>
  </definedNames>
  <calcPr calcId="181029"/>
</workbook>
</file>

<file path=xl/calcChain.xml><?xml version="1.0" encoding="utf-8"?>
<calcChain xmlns="http://schemas.openxmlformats.org/spreadsheetml/2006/main">
  <c r="AS43" i="29" l="1"/>
  <c r="AQ43" i="29"/>
  <c r="AO43" i="29"/>
  <c r="AM43" i="29"/>
  <c r="AK43" i="29"/>
  <c r="AI43" i="29"/>
  <c r="AS40" i="29"/>
  <c r="AQ40" i="29"/>
  <c r="AO40" i="29"/>
  <c r="AM40" i="29"/>
  <c r="AK40" i="29"/>
  <c r="AI40" i="29"/>
  <c r="BI35" i="29"/>
  <c r="BC39" i="29"/>
  <c r="AV37" i="29"/>
  <c r="AX37" i="29" s="1"/>
  <c r="AV36" i="29"/>
  <c r="AX36" i="29" s="1"/>
  <c r="BI44" i="29" l="1"/>
  <c r="BI40" i="29"/>
  <c r="BI32" i="29"/>
  <c r="BE11" i="29"/>
  <c r="BF11" i="29" s="1"/>
  <c r="BE13" i="29"/>
  <c r="BF13" i="29" s="1"/>
  <c r="BE15" i="29"/>
  <c r="BF15" i="29" s="1"/>
  <c r="BE17" i="29"/>
  <c r="BF17" i="29" s="1"/>
  <c r="BE19" i="29"/>
  <c r="BF19" i="29" s="1"/>
  <c r="BE21" i="29"/>
  <c r="BF21" i="29" s="1"/>
  <c r="BE23" i="29"/>
  <c r="BF23" i="29" s="1"/>
  <c r="BE25" i="29"/>
  <c r="BF25" i="29" s="1"/>
  <c r="BE28" i="29"/>
  <c r="BF28" i="29" s="1"/>
  <c r="BC48" i="29"/>
  <c r="BC46" i="29"/>
  <c r="BC34" i="29"/>
  <c r="BC26" i="29"/>
  <c r="BE26" i="29" s="1"/>
  <c r="BF26" i="29" s="1"/>
  <c r="BC22" i="29"/>
  <c r="BE22" i="29" s="1"/>
  <c r="BF22" i="29" s="1"/>
  <c r="BC18" i="29"/>
  <c r="BE18" i="29" s="1"/>
  <c r="BF18" i="29" s="1"/>
  <c r="BC16" i="29"/>
  <c r="BE16" i="29" s="1"/>
  <c r="BF16" i="29" s="1"/>
  <c r="AU48" i="29" l="1"/>
  <c r="AU12" i="29"/>
  <c r="AU13" i="29"/>
  <c r="AU14" i="29"/>
  <c r="AU15" i="29"/>
  <c r="AU16" i="29"/>
  <c r="AU17" i="29"/>
  <c r="AU18" i="29"/>
  <c r="AU19" i="29"/>
  <c r="AU20" i="29"/>
  <c r="AU21" i="29"/>
  <c r="AU22" i="29"/>
  <c r="AU23" i="29"/>
  <c r="AU24" i="29"/>
  <c r="AU25" i="29"/>
  <c r="AU26" i="29"/>
  <c r="AU27" i="29"/>
  <c r="AU28" i="29"/>
  <c r="AU29" i="29"/>
  <c r="AU30" i="29"/>
  <c r="AU31" i="29"/>
  <c r="AU32" i="29"/>
  <c r="AU33" i="29"/>
  <c r="AU34" i="29"/>
  <c r="AU35" i="29"/>
  <c r="AU38" i="29"/>
  <c r="AU39" i="29"/>
  <c r="AU40" i="29"/>
  <c r="AV40" i="29" s="1"/>
  <c r="AX40" i="29" s="1"/>
  <c r="AU41" i="29"/>
  <c r="AU42" i="29"/>
  <c r="AV42" i="29" s="1"/>
  <c r="AX42" i="29" s="1"/>
  <c r="AU43" i="29"/>
  <c r="AV43" i="29" s="1"/>
  <c r="AX43" i="29" s="1"/>
  <c r="AU44" i="29"/>
  <c r="AU45" i="29"/>
  <c r="AU46" i="29"/>
  <c r="AU47" i="29"/>
  <c r="AS31" i="29"/>
  <c r="AS32" i="29"/>
  <c r="AS33" i="29"/>
  <c r="AS34" i="29"/>
  <c r="AS35" i="29"/>
  <c r="AS38" i="29"/>
  <c r="AS39" i="29"/>
  <c r="AS44" i="29"/>
  <c r="AS45" i="29"/>
  <c r="AS46" i="29"/>
  <c r="AS47" i="29"/>
  <c r="AS48" i="29"/>
  <c r="AS30" i="29"/>
  <c r="AS29" i="29"/>
  <c r="AS28" i="29"/>
  <c r="AS27" i="29"/>
  <c r="AS26" i="29"/>
  <c r="AS25" i="29"/>
  <c r="AS24" i="29"/>
  <c r="AS23" i="29"/>
  <c r="AS22" i="29"/>
  <c r="AS21" i="29"/>
  <c r="AS20" i="29"/>
  <c r="AS19" i="29"/>
  <c r="AS18" i="29"/>
  <c r="AS17" i="29"/>
  <c r="AS16" i="29"/>
  <c r="AS15" i="29"/>
  <c r="AS14" i="29"/>
  <c r="AS13" i="29"/>
  <c r="AS12" i="29"/>
  <c r="AS11" i="29"/>
  <c r="AQ48" i="29"/>
  <c r="AQ47" i="29"/>
  <c r="AQ46" i="29"/>
  <c r="AQ45" i="29"/>
  <c r="AQ44" i="29"/>
  <c r="AQ39" i="29"/>
  <c r="AQ38" i="29"/>
  <c r="AQ35" i="29"/>
  <c r="AQ34" i="29"/>
  <c r="AQ33" i="29"/>
  <c r="AQ32" i="29"/>
  <c r="AQ31" i="29"/>
  <c r="AQ30" i="29"/>
  <c r="AQ29" i="29"/>
  <c r="AQ28" i="29"/>
  <c r="AQ27" i="29"/>
  <c r="AQ26" i="29"/>
  <c r="AQ25" i="29"/>
  <c r="AQ24" i="29"/>
  <c r="AQ23" i="29"/>
  <c r="AQ22" i="29"/>
  <c r="AQ21" i="29"/>
  <c r="AQ20" i="29"/>
  <c r="AQ19" i="29"/>
  <c r="AQ18" i="29"/>
  <c r="AQ17" i="29"/>
  <c r="AQ16" i="29"/>
  <c r="AQ15" i="29"/>
  <c r="AQ14" i="29"/>
  <c r="AQ13" i="29"/>
  <c r="AQ12" i="29"/>
  <c r="AQ11" i="29"/>
  <c r="AO48" i="29"/>
  <c r="AO47" i="29"/>
  <c r="AO46" i="29"/>
  <c r="AO45" i="29"/>
  <c r="AO44" i="29"/>
  <c r="AO39" i="29"/>
  <c r="AO38" i="29"/>
  <c r="AO35" i="29"/>
  <c r="AO34" i="29"/>
  <c r="AO33" i="29"/>
  <c r="AO32" i="29"/>
  <c r="AO31" i="29"/>
  <c r="AO30" i="29"/>
  <c r="AO29" i="29"/>
  <c r="AO28" i="29"/>
  <c r="AO27" i="29"/>
  <c r="AO26" i="29"/>
  <c r="AO25" i="29"/>
  <c r="AO24" i="29"/>
  <c r="AO23" i="29"/>
  <c r="AO22" i="29"/>
  <c r="AO21" i="29"/>
  <c r="AO20" i="29"/>
  <c r="AO19" i="29"/>
  <c r="AO18" i="29"/>
  <c r="AO17" i="29"/>
  <c r="AO16" i="29"/>
  <c r="AO15" i="29"/>
  <c r="AO14" i="29"/>
  <c r="AO13" i="29"/>
  <c r="AO12" i="29"/>
  <c r="AO11" i="29"/>
  <c r="AM48" i="29"/>
  <c r="AM47" i="29"/>
  <c r="AM46" i="29"/>
  <c r="AM45" i="29"/>
  <c r="AM44" i="29"/>
  <c r="AM39" i="29"/>
  <c r="AM38" i="29"/>
  <c r="AM35" i="29"/>
  <c r="AM34" i="29"/>
  <c r="AM33" i="29"/>
  <c r="AM32" i="29"/>
  <c r="AM31" i="29"/>
  <c r="AM30" i="29"/>
  <c r="AM29" i="29"/>
  <c r="AM28" i="29"/>
  <c r="AM27" i="29"/>
  <c r="AM26" i="29"/>
  <c r="AM25" i="29"/>
  <c r="AM24" i="29"/>
  <c r="AM23" i="29"/>
  <c r="AM22" i="29"/>
  <c r="AM21" i="29"/>
  <c r="AM20" i="29"/>
  <c r="AM19" i="29"/>
  <c r="AM18" i="29"/>
  <c r="AM17" i="29"/>
  <c r="AM16" i="29"/>
  <c r="AM15" i="29"/>
  <c r="AM14" i="29"/>
  <c r="AM13" i="29"/>
  <c r="AM12" i="29"/>
  <c r="AM11" i="29"/>
  <c r="AK48" i="29"/>
  <c r="AK47" i="29"/>
  <c r="AK46" i="29"/>
  <c r="AK45" i="29"/>
  <c r="AK44" i="29"/>
  <c r="AK39" i="29"/>
  <c r="AK38" i="29"/>
  <c r="AK35" i="29"/>
  <c r="AK34" i="29"/>
  <c r="AK33" i="29"/>
  <c r="AK32" i="29"/>
  <c r="AK31" i="29"/>
  <c r="AK30" i="29"/>
  <c r="AK29" i="29"/>
  <c r="AK28" i="29"/>
  <c r="AK27" i="29"/>
  <c r="AK26" i="29"/>
  <c r="AK25" i="29"/>
  <c r="AK24" i="29"/>
  <c r="AK23" i="29"/>
  <c r="AK22" i="29"/>
  <c r="AK21" i="29"/>
  <c r="AK20" i="29"/>
  <c r="AK19" i="29"/>
  <c r="AK18" i="29"/>
  <c r="AK17" i="29"/>
  <c r="AK16" i="29"/>
  <c r="AK15" i="29"/>
  <c r="AK14" i="29"/>
  <c r="AK13" i="29"/>
  <c r="AK12" i="29"/>
  <c r="AK11" i="29"/>
  <c r="AI48" i="29"/>
  <c r="AI47" i="29"/>
  <c r="AI46" i="29"/>
  <c r="AI45" i="29"/>
  <c r="AI44" i="29"/>
  <c r="AV41" i="29"/>
  <c r="AX41" i="29" s="1"/>
  <c r="AI39" i="29"/>
  <c r="AI38" i="29"/>
  <c r="AI35" i="29"/>
  <c r="AI34" i="29"/>
  <c r="AI33" i="29"/>
  <c r="AI32" i="29"/>
  <c r="AI31" i="29"/>
  <c r="AI30" i="29"/>
  <c r="AI29" i="29"/>
  <c r="AI28" i="29"/>
  <c r="AI27" i="29"/>
  <c r="AI26" i="29"/>
  <c r="AI25" i="29"/>
  <c r="AI24" i="29"/>
  <c r="AI23" i="29"/>
  <c r="AI22" i="29"/>
  <c r="AI21" i="29"/>
  <c r="AI20" i="29"/>
  <c r="AI19" i="29"/>
  <c r="AI18" i="29"/>
  <c r="AI17" i="29"/>
  <c r="AI16" i="29"/>
  <c r="AI15" i="29"/>
  <c r="AI14" i="29"/>
  <c r="AI13" i="29"/>
  <c r="AI12" i="29"/>
  <c r="AI11" i="29"/>
  <c r="AB11" i="29"/>
  <c r="AC11" i="29" s="1"/>
  <c r="BH11" i="29" s="1"/>
  <c r="BJ11" i="29" s="1"/>
  <c r="AB12" i="29"/>
  <c r="AC12" i="29" s="1"/>
  <c r="BH12" i="29" s="1"/>
  <c r="AB13" i="29"/>
  <c r="AC13" i="29" s="1"/>
  <c r="BH13" i="29" s="1"/>
  <c r="BJ13" i="29" s="1"/>
  <c r="AB14" i="29"/>
  <c r="AC14" i="29" s="1"/>
  <c r="BH14" i="29" s="1"/>
  <c r="AB15" i="29"/>
  <c r="AC15" i="29" s="1"/>
  <c r="BH15" i="29" s="1"/>
  <c r="BJ15" i="29" s="1"/>
  <c r="AB16" i="29"/>
  <c r="AC16" i="29" s="1"/>
  <c r="BH16" i="29" s="1"/>
  <c r="BJ16" i="29" s="1"/>
  <c r="AB17" i="29"/>
  <c r="AC17" i="29" s="1"/>
  <c r="BH17" i="29" s="1"/>
  <c r="BJ17" i="29" s="1"/>
  <c r="AB18" i="29"/>
  <c r="AC18" i="29" s="1"/>
  <c r="BH18" i="29" s="1"/>
  <c r="BJ18" i="29" s="1"/>
  <c r="AB19" i="29"/>
  <c r="AC19" i="29" s="1"/>
  <c r="BH19" i="29" s="1"/>
  <c r="BJ19" i="29" s="1"/>
  <c r="AB20" i="29"/>
  <c r="AC20" i="29" s="1"/>
  <c r="BH20" i="29" s="1"/>
  <c r="AB21" i="29"/>
  <c r="AC21" i="29" s="1"/>
  <c r="BH21" i="29" s="1"/>
  <c r="BJ21" i="29" s="1"/>
  <c r="AB22" i="29"/>
  <c r="AC22" i="29" s="1"/>
  <c r="BH22" i="29" s="1"/>
  <c r="BJ22" i="29" s="1"/>
  <c r="AB23" i="29"/>
  <c r="AC23" i="29" s="1"/>
  <c r="BH23" i="29" s="1"/>
  <c r="BJ23" i="29" s="1"/>
  <c r="AB24" i="29"/>
  <c r="AC24" i="29" s="1"/>
  <c r="BH24" i="29" s="1"/>
  <c r="AB25" i="29"/>
  <c r="AC25" i="29" s="1"/>
  <c r="BH25" i="29" s="1"/>
  <c r="BJ25" i="29" s="1"/>
  <c r="AB26" i="29"/>
  <c r="AC26" i="29" s="1"/>
  <c r="BH26" i="29" s="1"/>
  <c r="BJ26" i="29" s="1"/>
  <c r="AB27" i="29"/>
  <c r="AC27" i="29" s="1"/>
  <c r="AB28" i="29"/>
  <c r="AC28" i="29" s="1"/>
  <c r="BH28" i="29" s="1"/>
  <c r="BJ28" i="29" s="1"/>
  <c r="AB29" i="29"/>
  <c r="AC29" i="29" s="1"/>
  <c r="AB30" i="29"/>
  <c r="AC30" i="29" s="1"/>
  <c r="BH30" i="29" s="1"/>
  <c r="AB31" i="29"/>
  <c r="AC31" i="29" s="1"/>
  <c r="BH31" i="29" s="1"/>
  <c r="AB32" i="29"/>
  <c r="AC32" i="29" s="1"/>
  <c r="AB33" i="29"/>
  <c r="AC33" i="29" s="1"/>
  <c r="AB34" i="29"/>
  <c r="AC34" i="29" s="1"/>
  <c r="AB35" i="29"/>
  <c r="AC35" i="29" s="1"/>
  <c r="BH35" i="29" s="1"/>
  <c r="AB38" i="29"/>
  <c r="AC38" i="29" s="1"/>
  <c r="BH38" i="29" s="1"/>
  <c r="AB39" i="29"/>
  <c r="AC39" i="29" s="1"/>
  <c r="BH39" i="29" s="1"/>
  <c r="AB40" i="29"/>
  <c r="AC40" i="29" s="1"/>
  <c r="AB41" i="29"/>
  <c r="AC41" i="29" s="1"/>
  <c r="AB42" i="29"/>
  <c r="AC42" i="29" s="1"/>
  <c r="AB43" i="29"/>
  <c r="AC43" i="29" s="1"/>
  <c r="AB44" i="29"/>
  <c r="AC44" i="29" s="1"/>
  <c r="AB45" i="29"/>
  <c r="AC45" i="29" s="1"/>
  <c r="AB46" i="29"/>
  <c r="AC46" i="29" s="1"/>
  <c r="AB47" i="29"/>
  <c r="AC47" i="29" s="1"/>
  <c r="AB48" i="29"/>
  <c r="AC48" i="29" s="1"/>
  <c r="H31" i="29"/>
  <c r="BE31" i="29" s="1"/>
  <c r="BF31" i="29" s="1"/>
  <c r="BG31" i="29" s="1"/>
  <c r="H32" i="29"/>
  <c r="H33" i="29"/>
  <c r="BE33" i="29" s="1"/>
  <c r="BF33" i="29" s="1"/>
  <c r="H34" i="29"/>
  <c r="BE34" i="29" s="1"/>
  <c r="BF34" i="29" s="1"/>
  <c r="H35" i="29"/>
  <c r="H38" i="29"/>
  <c r="BE38" i="29" s="1"/>
  <c r="BF38" i="29" s="1"/>
  <c r="BJ38" i="29" s="1"/>
  <c r="H39" i="29"/>
  <c r="BE39" i="29" s="1"/>
  <c r="BF39" i="29" s="1"/>
  <c r="H40" i="29"/>
  <c r="H41" i="29"/>
  <c r="BE41" i="29" s="1"/>
  <c r="BF41" i="29" s="1"/>
  <c r="H42" i="29"/>
  <c r="BE42" i="29" s="1"/>
  <c r="BF42" i="29" s="1"/>
  <c r="H43" i="29"/>
  <c r="BE43" i="29" s="1"/>
  <c r="BF43" i="29" s="1"/>
  <c r="H44" i="29"/>
  <c r="H45" i="29"/>
  <c r="BE45" i="29" s="1"/>
  <c r="BF45" i="29" s="1"/>
  <c r="H46" i="29"/>
  <c r="BE46" i="29" s="1"/>
  <c r="BF46" i="29" s="1"/>
  <c r="H47" i="29"/>
  <c r="BE47" i="29" s="1"/>
  <c r="BF47" i="29" s="1"/>
  <c r="H48" i="29"/>
  <c r="BE48" i="29" s="1"/>
  <c r="BF48" i="29" s="1"/>
  <c r="H30" i="29"/>
  <c r="H27" i="29"/>
  <c r="H24" i="29"/>
  <c r="AC7" i="30"/>
  <c r="X7" i="30"/>
  <c r="S7" i="30"/>
  <c r="N7" i="30"/>
  <c r="H7" i="30"/>
  <c r="AC6" i="30"/>
  <c r="X6" i="30"/>
  <c r="S6" i="30"/>
  <c r="N6" i="30"/>
  <c r="H6" i="30"/>
  <c r="AC5" i="30"/>
  <c r="X5" i="30"/>
  <c r="S5" i="30"/>
  <c r="N5" i="30"/>
  <c r="H5" i="30"/>
  <c r="AC4" i="30"/>
  <c r="X4" i="30"/>
  <c r="S4" i="30"/>
  <c r="N4" i="30"/>
  <c r="H4" i="30"/>
  <c r="AC3" i="30"/>
  <c r="X3" i="30"/>
  <c r="S3" i="30"/>
  <c r="N3" i="30"/>
  <c r="H3" i="30"/>
  <c r="BG16" i="29" s="1"/>
  <c r="BG22" i="29" l="1"/>
  <c r="BG18" i="29"/>
  <c r="AV46" i="29"/>
  <c r="AX46" i="29" s="1"/>
  <c r="AZ46" i="29" s="1"/>
  <c r="BA46" i="29" s="1"/>
  <c r="AV17" i="29"/>
  <c r="AX17" i="29" s="1"/>
  <c r="AZ17" i="29" s="1"/>
  <c r="BA17" i="29" s="1"/>
  <c r="AV25" i="29"/>
  <c r="AX25" i="29" s="1"/>
  <c r="AZ25" i="29" s="1"/>
  <c r="BA25" i="29" s="1"/>
  <c r="AV15" i="29"/>
  <c r="AX15" i="29" s="1"/>
  <c r="AZ15" i="29" s="1"/>
  <c r="BA15" i="29" s="1"/>
  <c r="AV23" i="29"/>
  <c r="AX23" i="29" s="1"/>
  <c r="AZ23" i="29" s="1"/>
  <c r="BA23" i="29" s="1"/>
  <c r="AV33" i="29"/>
  <c r="AX33" i="29" s="1"/>
  <c r="AZ33" i="29" s="1"/>
  <c r="BA33" i="29" s="1"/>
  <c r="AV31" i="29"/>
  <c r="AX31" i="29" s="1"/>
  <c r="AZ31" i="29" s="1"/>
  <c r="BA31" i="29" s="1"/>
  <c r="AV44" i="29"/>
  <c r="AX44" i="29" s="1"/>
  <c r="AZ44" i="29" s="1"/>
  <c r="BA44" i="29" s="1"/>
  <c r="AV47" i="29"/>
  <c r="AX47" i="29" s="1"/>
  <c r="AZ47" i="29" s="1"/>
  <c r="BA47" i="29" s="1"/>
  <c r="BJ39" i="29"/>
  <c r="AV18" i="29"/>
  <c r="AX18" i="29" s="1"/>
  <c r="AZ18" i="29" s="1"/>
  <c r="BA18" i="29" s="1"/>
  <c r="AV26" i="29"/>
  <c r="AX26" i="29" s="1"/>
  <c r="AZ26" i="29" s="1"/>
  <c r="BA26" i="29" s="1"/>
  <c r="AV34" i="29"/>
  <c r="AX34" i="29" s="1"/>
  <c r="AZ34" i="29" s="1"/>
  <c r="BA34" i="29" s="1"/>
  <c r="AV45" i="29"/>
  <c r="AX45" i="29" s="1"/>
  <c r="AZ45" i="29" s="1"/>
  <c r="BA45" i="29" s="1"/>
  <c r="AV13" i="29"/>
  <c r="AX13" i="29" s="1"/>
  <c r="AZ13" i="29" s="1"/>
  <c r="BA13" i="29" s="1"/>
  <c r="AV21" i="29"/>
  <c r="AX21" i="29" s="1"/>
  <c r="AZ21" i="29" s="1"/>
  <c r="BA21" i="29" s="1"/>
  <c r="AV29" i="29"/>
  <c r="AX29" i="29" s="1"/>
  <c r="AZ29" i="29" s="1"/>
  <c r="BA29" i="29" s="1"/>
  <c r="BB29" i="29" s="1"/>
  <c r="BC29" i="29" s="1"/>
  <c r="BE29" i="29" s="1"/>
  <c r="BF29" i="29" s="1"/>
  <c r="AV39" i="29"/>
  <c r="AV48" i="29"/>
  <c r="AX48" i="29" s="1"/>
  <c r="AZ48" i="29" s="1"/>
  <c r="BA48" i="29" s="1"/>
  <c r="AV14" i="29"/>
  <c r="AX14" i="29" s="1"/>
  <c r="AZ14" i="29" s="1"/>
  <c r="BA14" i="29" s="1"/>
  <c r="AV22" i="29"/>
  <c r="AX22" i="29" s="1"/>
  <c r="AZ22" i="29" s="1"/>
  <c r="BA22" i="29" s="1"/>
  <c r="AV30" i="29"/>
  <c r="AX30" i="29" s="1"/>
  <c r="AZ30" i="29" s="1"/>
  <c r="BA30" i="29" s="1"/>
  <c r="BB30" i="29" s="1"/>
  <c r="BC30" i="29" s="1"/>
  <c r="BE30" i="29" s="1"/>
  <c r="BF30" i="29" s="1"/>
  <c r="BG30" i="29" s="1"/>
  <c r="AV19" i="29"/>
  <c r="AX19" i="29" s="1"/>
  <c r="AZ19" i="29" s="1"/>
  <c r="BA19" i="29" s="1"/>
  <c r="AV27" i="29"/>
  <c r="AX27" i="29" s="1"/>
  <c r="AZ27" i="29" s="1"/>
  <c r="BA27" i="29" s="1"/>
  <c r="AV12" i="29"/>
  <c r="AX12" i="29" s="1"/>
  <c r="AZ12" i="29" s="1"/>
  <c r="BA12" i="29" s="1"/>
  <c r="AV20" i="29"/>
  <c r="AX20" i="29" s="1"/>
  <c r="AZ20" i="29" s="1"/>
  <c r="BA20" i="29" s="1"/>
  <c r="AV28" i="29"/>
  <c r="AX28" i="29" s="1"/>
  <c r="AZ28" i="29" s="1"/>
  <c r="BA28" i="29" s="1"/>
  <c r="AV16" i="29"/>
  <c r="AX16" i="29" s="1"/>
  <c r="AZ16" i="29" s="1"/>
  <c r="BA16" i="29" s="1"/>
  <c r="AV24" i="29"/>
  <c r="AX24" i="29" s="1"/>
  <c r="AZ24" i="29" s="1"/>
  <c r="BA24" i="29" s="1"/>
  <c r="AV32" i="29"/>
  <c r="AX32" i="29" s="1"/>
  <c r="AZ32" i="29" s="1"/>
  <c r="BA32" i="29" s="1"/>
  <c r="AV35" i="29"/>
  <c r="AV38" i="29"/>
  <c r="BJ31" i="29"/>
  <c r="BH48" i="29"/>
  <c r="BJ48" i="29" s="1"/>
  <c r="AE48" i="29"/>
  <c r="BH41" i="29"/>
  <c r="BJ41" i="29" s="1"/>
  <c r="AE41" i="29"/>
  <c r="BH47" i="29"/>
  <c r="BJ47" i="29" s="1"/>
  <c r="AE47" i="29"/>
  <c r="BH40" i="29"/>
  <c r="AE40" i="29"/>
  <c r="AF40" i="29" s="1"/>
  <c r="BH46" i="29"/>
  <c r="BJ46" i="29" s="1"/>
  <c r="AE46" i="29"/>
  <c r="AE39" i="29"/>
  <c r="BH29" i="29"/>
  <c r="AE29" i="29"/>
  <c r="BI29" i="29"/>
  <c r="BH44" i="29"/>
  <c r="AE44" i="29"/>
  <c r="AF44" i="29" s="1"/>
  <c r="AE35" i="29"/>
  <c r="AF35" i="29" s="1"/>
  <c r="BH27" i="29"/>
  <c r="AD27" i="29"/>
  <c r="BI27" i="29" s="1"/>
  <c r="BE40" i="29"/>
  <c r="BF40" i="29" s="1"/>
  <c r="BH45" i="29"/>
  <c r="BJ45" i="29" s="1"/>
  <c r="AE45" i="29"/>
  <c r="AE38" i="29"/>
  <c r="BH34" i="29"/>
  <c r="BJ34" i="29" s="1"/>
  <c r="AE34" i="29"/>
  <c r="BH33" i="29"/>
  <c r="BJ33" i="29" s="1"/>
  <c r="AE33" i="29"/>
  <c r="BH42" i="29"/>
  <c r="BJ42" i="29" s="1"/>
  <c r="AE42" i="29"/>
  <c r="BH32" i="29"/>
  <c r="AE32" i="29"/>
  <c r="AF32" i="29" s="1"/>
  <c r="BH43" i="29"/>
  <c r="BJ43" i="29" s="1"/>
  <c r="AE43" i="29"/>
  <c r="H12" i="29"/>
  <c r="AE12" i="29" s="1"/>
  <c r="AF12" i="29" s="1"/>
  <c r="AE30" i="29"/>
  <c r="AF30" i="29" s="1"/>
  <c r="AE24" i="29"/>
  <c r="AF24" i="29" s="1"/>
  <c r="H20" i="29"/>
  <c r="H14" i="29"/>
  <c r="AU11" i="29"/>
  <c r="AV11" i="29" s="1"/>
  <c r="AX11" i="29" s="1"/>
  <c r="AZ11" i="29" s="1"/>
  <c r="BA11" i="29" s="1"/>
  <c r="AU10" i="29"/>
  <c r="AS10" i="29"/>
  <c r="AQ10" i="29"/>
  <c r="AO10" i="29"/>
  <c r="AM10" i="29"/>
  <c r="AK10" i="29"/>
  <c r="AI10" i="29"/>
  <c r="AB10" i="29"/>
  <c r="AC10" i="29" s="1"/>
  <c r="BH10" i="29" s="1"/>
  <c r="G10" i="29"/>
  <c r="H10" i="29" s="1"/>
  <c r="AD24" i="29"/>
  <c r="BI24" i="29" s="1"/>
  <c r="BB24" i="29" l="1"/>
  <c r="BC24" i="29" s="1"/>
  <c r="BE24" i="29" s="1"/>
  <c r="BF24" i="29" s="1"/>
  <c r="BG24" i="29" s="1"/>
  <c r="BB32" i="29"/>
  <c r="BC32" i="29" s="1"/>
  <c r="BE32" i="29" s="1"/>
  <c r="BF32" i="29" s="1"/>
  <c r="BJ32" i="29" s="1"/>
  <c r="BK32" i="29" s="1"/>
  <c r="BB12" i="29"/>
  <c r="BC12" i="29" s="1"/>
  <c r="BE12" i="29" s="1"/>
  <c r="BF12" i="29" s="1"/>
  <c r="BG12" i="29" s="1"/>
  <c r="BB44" i="29"/>
  <c r="BC44" i="29" s="1"/>
  <c r="BE44" i="29" s="1"/>
  <c r="BF44" i="29" s="1"/>
  <c r="BJ44" i="29" s="1"/>
  <c r="BK44" i="29" s="1"/>
  <c r="AE10" i="29"/>
  <c r="AF10" i="29" s="1"/>
  <c r="AV10" i="29"/>
  <c r="AX10" i="29" s="1"/>
  <c r="AZ10" i="29" s="1"/>
  <c r="BA10" i="29" s="1"/>
  <c r="BB10" i="29" s="1"/>
  <c r="BC10" i="29" s="1"/>
  <c r="BE10" i="29" s="1"/>
  <c r="BF10" i="29" s="1"/>
  <c r="BG10" i="29" s="1"/>
  <c r="BB14" i="29"/>
  <c r="BC14" i="29" s="1"/>
  <c r="BE14" i="29" s="1"/>
  <c r="BF14" i="29" s="1"/>
  <c r="BG14" i="29" s="1"/>
  <c r="BB20" i="29"/>
  <c r="BC20" i="29" s="1"/>
  <c r="BE20" i="29" s="1"/>
  <c r="BF20" i="29" s="1"/>
  <c r="BG20" i="29" s="1"/>
  <c r="BJ29" i="29"/>
  <c r="BK29" i="29" s="1"/>
  <c r="BG29" i="29"/>
  <c r="BB27" i="29"/>
  <c r="BC27" i="29" s="1"/>
  <c r="BE27" i="29" s="1"/>
  <c r="BF27" i="29" s="1"/>
  <c r="BJ27" i="29" s="1"/>
  <c r="BK27" i="29" s="1"/>
  <c r="BA38" i="29"/>
  <c r="AX38" i="29"/>
  <c r="BA35" i="29"/>
  <c r="AX35" i="29"/>
  <c r="BA39" i="29"/>
  <c r="AX39" i="29"/>
  <c r="BJ30" i="29"/>
  <c r="BK30" i="29" s="1"/>
  <c r="AD10" i="29"/>
  <c r="BI10" i="29" s="1"/>
  <c r="BG44" i="29"/>
  <c r="BJ40" i="29"/>
  <c r="BG40" i="29"/>
  <c r="AE20" i="29"/>
  <c r="AF20" i="29" s="1"/>
  <c r="AE27" i="29"/>
  <c r="AF27" i="29" s="1"/>
  <c r="AD30" i="29"/>
  <c r="BI30" i="29" s="1"/>
  <c r="AD20" i="29"/>
  <c r="BI20" i="29" s="1"/>
  <c r="AE14" i="29"/>
  <c r="AF14" i="29" s="1"/>
  <c r="AD12" i="29"/>
  <c r="BI12" i="29" s="1"/>
  <c r="AD14" i="29"/>
  <c r="BI14" i="29" s="1"/>
  <c r="BJ24" i="29" l="1"/>
  <c r="BK24" i="29" s="1"/>
  <c r="BG32" i="29"/>
  <c r="BJ14" i="29"/>
  <c r="BK14" i="29" s="1"/>
  <c r="BJ12" i="29"/>
  <c r="BK12" i="29" s="1"/>
  <c r="BB35" i="29"/>
  <c r="BC35" i="29" s="1"/>
  <c r="BE35" i="29" s="1"/>
  <c r="BF35" i="29" s="1"/>
  <c r="BG35" i="29" s="1"/>
  <c r="BJ20" i="29"/>
  <c r="BK20" i="29" s="1"/>
  <c r="BG27" i="29"/>
  <c r="BJ10" i="29"/>
  <c r="BK10" i="29" s="1"/>
  <c r="BJ35" i="29" l="1"/>
  <c r="BK35"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eamancera</author>
    <author>libia_a</author>
  </authors>
  <commentList>
    <comment ref="G14" authorId="0" shapeId="0" xr:uid="{00000000-0006-0000-0100-000001000000}">
      <text>
        <r>
          <rPr>
            <b/>
            <sz val="9"/>
            <color indexed="81"/>
            <rFont val="Tahoma"/>
            <family val="2"/>
          </rPr>
          <t>eamancera:</t>
        </r>
        <r>
          <rPr>
            <sz val="9"/>
            <color indexed="81"/>
            <rFont val="Tahoma"/>
            <family val="2"/>
          </rPr>
          <t xml:space="preserve">
Para asignar la probabilidad vaya a la hoja "Calificación probabilidad" y registre las cafilicaciones para cada riesgo.</t>
        </r>
      </text>
    </comment>
    <comment ref="G24" authorId="0" shapeId="0" xr:uid="{00000000-0006-0000-0100-000002000000}">
      <text>
        <r>
          <rPr>
            <b/>
            <sz val="9"/>
            <color indexed="81"/>
            <rFont val="Tahoma"/>
            <family val="2"/>
          </rPr>
          <t>eamancera:</t>
        </r>
        <r>
          <rPr>
            <sz val="9"/>
            <color indexed="81"/>
            <rFont val="Tahoma"/>
            <family val="2"/>
          </rPr>
          <t xml:space="preserve">
Para asignar la probabilidad vaya a la hoja "Calificación probabilidad" y registre las cafilicaciones para cada riesgo.</t>
        </r>
      </text>
    </comment>
    <comment ref="G30" authorId="0" shapeId="0" xr:uid="{00000000-0006-0000-0100-000003000000}">
      <text>
        <r>
          <rPr>
            <b/>
            <sz val="9"/>
            <color indexed="81"/>
            <rFont val="Tahoma"/>
            <family val="2"/>
          </rPr>
          <t>eamancera:</t>
        </r>
        <r>
          <rPr>
            <sz val="9"/>
            <color indexed="81"/>
            <rFont val="Tahoma"/>
            <family val="2"/>
          </rPr>
          <t xml:space="preserve">
Para asignar la probabilidad vaya a la hoja "Calificación probabilidad" y registre las cafilicaciones para cada riesgo.</t>
        </r>
      </text>
    </comment>
    <comment ref="BL32" authorId="1" shapeId="0" xr:uid="{00000000-0006-0000-0100-000004000000}">
      <text>
        <r>
          <rPr>
            <b/>
            <sz val="9"/>
            <color indexed="81"/>
            <rFont val="Tahoma"/>
            <family val="2"/>
          </rPr>
          <t xml:space="preserve">libia
</t>
        </r>
      </text>
    </comment>
  </commentList>
</comments>
</file>

<file path=xl/sharedStrings.xml><?xml version="1.0" encoding="utf-8"?>
<sst xmlns="http://schemas.openxmlformats.org/spreadsheetml/2006/main" count="1630" uniqueCount="820">
  <si>
    <t>Subcomponente</t>
  </si>
  <si>
    <t>Meta o producto</t>
  </si>
  <si>
    <t>Fecha programada</t>
  </si>
  <si>
    <t>1.1</t>
  </si>
  <si>
    <t>1.2</t>
  </si>
  <si>
    <t>2.1</t>
  </si>
  <si>
    <t>2.2</t>
  </si>
  <si>
    <t>2.3</t>
  </si>
  <si>
    <t>3.1</t>
  </si>
  <si>
    <t>4.1</t>
  </si>
  <si>
    <t>4.2</t>
  </si>
  <si>
    <t>4.3</t>
  </si>
  <si>
    <t xml:space="preserve">Plan Anticorrupción y de Atención al Ciudadano                                                                                                                                                                                   </t>
  </si>
  <si>
    <t>Componente 1: Gestión del Riesgo de Corrupción - Mapa de Riesgos de Corrupción</t>
  </si>
  <si>
    <t xml:space="preserve"> Actividades</t>
  </si>
  <si>
    <t xml:space="preserve">Responsable </t>
  </si>
  <si>
    <t>Mapa de riesgos de corrupción publicado permanentemente</t>
  </si>
  <si>
    <t>3.2</t>
  </si>
  <si>
    <t xml:space="preserve">Mapa de riesgos de corrupción divulgado </t>
  </si>
  <si>
    <t>Gestionar  los riesgos de corrupción</t>
  </si>
  <si>
    <t>Riesgos de corrupción gestionados con evidencias cargadas en Isolución</t>
  </si>
  <si>
    <t>Informe de desempeño trimestral con el monitoreo a los riesgos y la efectividad de los controles</t>
  </si>
  <si>
    <t>4.4</t>
  </si>
  <si>
    <t>Informe de desempeño trimestral
Riesgos de corrupción emergentes identificados</t>
  </si>
  <si>
    <t>4.5</t>
  </si>
  <si>
    <t>Actualizar el mapa de riesgos de corrupción si se detecta la necesidad</t>
  </si>
  <si>
    <t>Informe cuatrimestral</t>
  </si>
  <si>
    <t>Oficina de Control Interno</t>
  </si>
  <si>
    <r>
      <rPr>
        <b/>
        <sz val="16"/>
        <color indexed="8"/>
        <rFont val="Calibri"/>
        <family val="2"/>
      </rPr>
      <t xml:space="preserve">Subcomponente 1.                                        </t>
    </r>
    <r>
      <rPr>
        <sz val="16"/>
        <color indexed="8"/>
        <rFont val="Calibri"/>
        <family val="2"/>
      </rPr>
      <t xml:space="preserve"> Política de Administración de Riesgos de Corrupción</t>
    </r>
  </si>
  <si>
    <r>
      <rPr>
        <b/>
        <sz val="16"/>
        <color indexed="8"/>
        <rFont val="Calibri"/>
        <family val="2"/>
      </rPr>
      <t xml:space="preserve">Subcomponente 2.                                                  </t>
    </r>
    <r>
      <rPr>
        <sz val="16"/>
        <color indexed="8"/>
        <rFont val="Calibri"/>
        <family val="2"/>
      </rPr>
      <t xml:space="preserve">  Construcción del Mapa de Riesgos de Corrupción</t>
    </r>
  </si>
  <si>
    <r>
      <rPr>
        <b/>
        <sz val="16"/>
        <color indexed="8"/>
        <rFont val="Calibri"/>
        <family val="2"/>
      </rPr>
      <t xml:space="preserve">Subcomponente 3.                                            </t>
    </r>
    <r>
      <rPr>
        <sz val="16"/>
        <color indexed="8"/>
        <rFont val="Calibri"/>
        <family val="2"/>
      </rPr>
      <t xml:space="preserve"> Consulta y divulgación </t>
    </r>
  </si>
  <si>
    <r>
      <rPr>
        <b/>
        <sz val="16"/>
        <color indexed="8"/>
        <rFont val="Calibri"/>
        <family val="2"/>
      </rPr>
      <t>Subcomponente 4</t>
    </r>
    <r>
      <rPr>
        <sz val="16"/>
        <color indexed="8"/>
        <rFont val="Calibri"/>
        <family val="2"/>
      </rPr>
      <t xml:space="preserve">                                           Monitoreo o revisión</t>
    </r>
  </si>
  <si>
    <r>
      <rPr>
        <b/>
        <sz val="16"/>
        <color indexed="8"/>
        <rFont val="Calibri"/>
        <family val="2"/>
      </rPr>
      <t>Subcomponente 5.</t>
    </r>
    <r>
      <rPr>
        <sz val="16"/>
        <color indexed="8"/>
        <rFont val="Calibri"/>
        <family val="2"/>
      </rPr>
      <t xml:space="preserve"> Seguimiento</t>
    </r>
  </si>
  <si>
    <t>Revisar el contexto estrategico si se detectan cambios en los factores internos y externos</t>
  </si>
  <si>
    <t>Direccionamiento Estratégico y Articulación Gerencial</t>
  </si>
  <si>
    <t xml:space="preserve">Formato Plan Anticorrupción y de Atención al Ciudadano  </t>
  </si>
  <si>
    <t>Verificar y determinar riesgos emergentes si como resultado del monitoreo estos se manifiestan</t>
  </si>
  <si>
    <t>Código:                    E-DEAG-FR-049</t>
  </si>
  <si>
    <t>Versión:                                      1</t>
  </si>
  <si>
    <t>Fecha de Aprobación:     17/07/2017</t>
  </si>
  <si>
    <t xml:space="preserve">Publicar el mapa de riesgos de corrupción </t>
  </si>
  <si>
    <t xml:space="preserve">Divulgar el mapa de riesgos de corrupción </t>
  </si>
  <si>
    <t>Responsable</t>
  </si>
  <si>
    <t>Evidencia</t>
  </si>
  <si>
    <t>Gerencia de Buen Gobierno</t>
  </si>
  <si>
    <t>5.1</t>
  </si>
  <si>
    <t>Secretaría de Planeación</t>
  </si>
  <si>
    <t>5.2</t>
  </si>
  <si>
    <t>5.4</t>
  </si>
  <si>
    <t>5.3</t>
  </si>
  <si>
    <t>Primera y Segunda linea de Defensa (Líderes de procesos con riesgos de corrupción identificados)</t>
  </si>
  <si>
    <t>Monitorear y revisar controles eficaces y eficientes</t>
  </si>
  <si>
    <t>asistencia</t>
  </si>
  <si>
    <t>GESTIÓN DE LA MEJORA CONTINUA</t>
  </si>
  <si>
    <t>Código: E - GMC - FR - 001</t>
  </si>
  <si>
    <t>Versión: 06</t>
  </si>
  <si>
    <t>IDENTIFICACIÓN DE RIESGOS</t>
  </si>
  <si>
    <t>Fecha de aprobación:  06/12/2018</t>
  </si>
  <si>
    <t>#</t>
  </si>
  <si>
    <t>Nombre del riesgo</t>
  </si>
  <si>
    <t>Descripción del riesgo (Puede suceder que ...)</t>
  </si>
  <si>
    <t>Causas (Debido a ...)</t>
  </si>
  <si>
    <t>Proceso</t>
  </si>
  <si>
    <t>Consecuencias (lo que genera ...)</t>
  </si>
  <si>
    <t>Riesgo Inherente</t>
  </si>
  <si>
    <t>Control</t>
  </si>
  <si>
    <t>Asignación del responsable</t>
  </si>
  <si>
    <t>Segregación y autoridad del responsable</t>
  </si>
  <si>
    <t>Periodicidad</t>
  </si>
  <si>
    <t>Propósito</t>
  </si>
  <si>
    <t>Actividad de control</t>
  </si>
  <si>
    <t>Qué pasa con las observaciones o desviaciones</t>
  </si>
  <si>
    <t>Evidencia de la ejecución del control</t>
  </si>
  <si>
    <t>Calificación del control</t>
  </si>
  <si>
    <t>Descripción del diseño del control</t>
  </si>
  <si>
    <t>Diseño de control</t>
  </si>
  <si>
    <t>Ejecución del control</t>
  </si>
  <si>
    <t>Solidez de cada control</t>
  </si>
  <si>
    <t>Promedio</t>
  </si>
  <si>
    <t>Solidez del conjunto de controles</t>
  </si>
  <si>
    <t>¿Los controles ayudan a disminuir la probabilidad directamente?</t>
  </si>
  <si>
    <t>Riesgo Residual</t>
  </si>
  <si>
    <t>Tratamiento del riesgo</t>
  </si>
  <si>
    <t>Posibilidad de Ocurrencia</t>
  </si>
  <si>
    <t>Si el Riesgo se materializará podria…</t>
  </si>
  <si>
    <t>Impacto</t>
  </si>
  <si>
    <t>Zona de Riesgo</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</si>
  <si>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</si>
  <si>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</si>
  <si>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</si>
  <si>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</si>
  <si>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</si>
  <si>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</si>
  <si>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</si>
  <si>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</si>
  <si>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</si>
  <si>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</si>
  <si>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</si>
  <si>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 xml:space="preserve"> ¿Dar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</si>
  <si>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</si>
  <si>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</si>
  <si>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</si>
  <si>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</si>
  <si>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</si>
  <si>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</si>
  <si>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</si>
  <si>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Suma afirmaciones</t>
  </si>
  <si>
    <t>Calificación
Impacto</t>
  </si>
  <si>
    <t>evaluación</t>
  </si>
  <si>
    <t>Evaluación</t>
  </si>
  <si>
    <t>Actividades de control</t>
  </si>
  <si>
    <t>Fecha</t>
  </si>
  <si>
    <t>Indicador del riesgo</t>
  </si>
  <si>
    <t>Posibilidad de recibir o solicitar cualquier dádiva durante la asistencia técnica</t>
  </si>
  <si>
    <t>Puede suceder que durante la asistencia técnica se hagan cobros adicionales no reglamentarios</t>
  </si>
  <si>
    <t>Desconocimiento de quien recibe la asistencia técnica
Falta denuncia ciudadana</t>
  </si>
  <si>
    <t>Asistencia Técnica</t>
  </si>
  <si>
    <t xml:space="preserve">1. Mala imagen institucional. 
2. Demandas y sanciones. 
3. Insatisfacción del usuario. 
4. Procesos disciplinarios. </t>
  </si>
  <si>
    <t>No</t>
  </si>
  <si>
    <t>Si</t>
  </si>
  <si>
    <t>Publicación a la ciudadanía de la asistencia técnica brindada en el departamento</t>
  </si>
  <si>
    <t>Asignado</t>
  </si>
  <si>
    <t>Adecuado</t>
  </si>
  <si>
    <t>Oportuna</t>
  </si>
  <si>
    <t>Prevenir</t>
  </si>
  <si>
    <t>Confiable</t>
  </si>
  <si>
    <t xml:space="preserve">Se investigan y resuelven oportunamente </t>
  </si>
  <si>
    <t>Completa</t>
  </si>
  <si>
    <t>Publicación periódicamente de la asistencia técnica brindada</t>
  </si>
  <si>
    <t>Fuerte</t>
  </si>
  <si>
    <t>Abuso del poder 
Multiplicidad de planes y metodologías
Omisión en el cumplimiento de ética</t>
  </si>
  <si>
    <t>Realización (para los casos en los que es posible) de la asistencia técnica de manera virtual</t>
  </si>
  <si>
    <t>Realizar asistencia técnica de manera virtual para los casos en los que sea posible impartirla por éste medio</t>
  </si>
  <si>
    <t>1. Desinteres de la ciudadania en la 
participación del ejercicio de rendición de cuentas y el control social.
2. Falta de diálogo en doble vía, incidiendo en las partes interesadas del Departamento para que no intervengan en la toma de decisiones.
3. Ausencia de criterios de información,
diálogos e incentivos.
4. Pérdida de credibilidad e imagen de la entidad.</t>
  </si>
  <si>
    <t>2- Improbable</t>
  </si>
  <si>
    <t>no</t>
  </si>
  <si>
    <t>Posibilidad  de obtener un beneficio económico por alteración en la nómina</t>
  </si>
  <si>
    <t>Puede suceder que ingresen novedades con información no veraz o  se asignen valores salariales que no estén soportados adecuadamente</t>
  </si>
  <si>
    <t>Insuficiencia de controles adecuados y periódicos dentro del proceso de la liquidación y pago de la nómina.</t>
  </si>
  <si>
    <t>Promoción del Desarrollo Educativo</t>
  </si>
  <si>
    <t>1. Pérdida de recursos financieros
2. Incremento en las PQRS
3. Sanciones legales
4. Imagen institucional negativa
5. Demora en el pago de nómina  y pagos a inactivos.</t>
  </si>
  <si>
    <t>Restricción de permisos cargue de información humano</t>
  </si>
  <si>
    <t>Detectar</t>
  </si>
  <si>
    <t>La coordinadora del grupo define los perfiles de acuerdo con las funciones para registrar novedades  en modulo de compensaciones laborales. Se genera restricción para modificación de datos diferentes a nómina.</t>
  </si>
  <si>
    <t>Moderado</t>
  </si>
  <si>
    <t>Hacer seguimiento a los denominados pagos observados y tomar las medidas necesarias para reducirlos.</t>
  </si>
  <si>
    <t>Director de Personal de Instituciones Educativas</t>
  </si>
  <si>
    <t xml:space="preserve">Informes, solicitudes y documentos. </t>
  </si>
  <si>
    <t>No. de pagos de nómina observados</t>
  </si>
  <si>
    <t>Deficiencia o inconsistencia en el ingreso de la información al aplicativo que soporta la nómina.</t>
  </si>
  <si>
    <t>Revisión Liquidación de las prenóminas mensualmente</t>
  </si>
  <si>
    <t xml:space="preserve">Mensualmente se genera un reporte de errores de liquidación </t>
  </si>
  <si>
    <t>Realizar seguimiento a los roles de los usuarios en el sistema incluyendo a los que hacen parte de la cadena de gestión, específicamente los coordinadores de planta que como usuarios del sistema no tienen restricciones para modificación de la información.</t>
  </si>
  <si>
    <t>Reporte mediante correo electrónico</t>
  </si>
  <si>
    <t>Deficiencia en la seguridad informática y asignación de roles.</t>
  </si>
  <si>
    <t xml:space="preserve">Se cruzan los permisos actuales con los que reporta el sistema al terminar los procesos de revisión. </t>
  </si>
  <si>
    <t>OVER TIME es un aplicativo web donde el Rector certifica las horas extras debidamente laboradas en el mes anterior de acuerdo a las resoluciones expedidas por la Secretaría de Educación de Cundinamarca.</t>
  </si>
  <si>
    <t>Activación del Control de Planta en el aplicativo Humano.</t>
  </si>
  <si>
    <t>Reportes</t>
  </si>
  <si>
    <t>Deficiente liquidación de las horas extras.</t>
  </si>
  <si>
    <t xml:space="preserve">Uso del aplicativo OVER TIME para el reporte de las horas extras efectivamente laboradas por los docentes y administrativos de las IED´s.. </t>
  </si>
  <si>
    <t xml:space="preserve">Overtime es una herramienta desarollada inhouse que permitió controlar la asignación del total de horas extras asignadas para cada IED. </t>
  </si>
  <si>
    <t>Estandarizar e implementar procedimiento para la Autorización, Asignación, reporte y verificación de las horas extras del personal Docente, Directivo Docente y Administrativos.</t>
  </si>
  <si>
    <t>Plantillas de prueba y correos electrónicos.</t>
  </si>
  <si>
    <t xml:space="preserve">Verificación de cumplimiento linemaientos horas extras en las IED. </t>
  </si>
  <si>
    <t xml:space="preserve">Se han evidenciado casos en donde se asigna el total de horas a una sola persona. </t>
  </si>
  <si>
    <t xml:space="preserve">Ampliar el desarrollo de la herramienta Over Time con el fin de controlar la adecuada distribución del total de horas extras, es decir que sean asignadas equitativamente entre el personal.  </t>
  </si>
  <si>
    <t xml:space="preserve"> </t>
  </si>
  <si>
    <t>Regsitro en el aplicativo OVER TIME</t>
  </si>
  <si>
    <t xml:space="preserve"> Reportar un mayor número de estudiantes beneficiados con el servicio de transporte y alimentación escolar para favorecimiento particular o de terceros</t>
  </si>
  <si>
    <t>Puede  suceder que se pague un mayor número de raciones o de sevicios de transporte escolar por falta de controles</t>
  </si>
  <si>
    <t>.
1. Deficiencias en el monitoreo, seguimiento y Control de los programas
2. Deficiencias en la consolidación de informes. 
3. Falta de control en el cruce de información entre la información del operador o los municipios frente a los registros del SIMAT.</t>
  </si>
  <si>
    <t>1. Detrimento patrimonial 
2. Hallazgos administrativos, fiscales o penales. 
3. Sanciones legales 
5. Inasistencia escolar</t>
  </si>
  <si>
    <t>3-Posible</t>
  </si>
  <si>
    <t xml:space="preserve">Generar planillas con los titulares de derechos </t>
  </si>
  <si>
    <t>La Secretaría de Educación mensualmente entrega al operador el Anexo 6A-para la generación de planillas con los titulares de derechos registrados en el sistema de matrícula</t>
  </si>
  <si>
    <t>Garntizar la entrega adecuada a los titulares de derechos.</t>
  </si>
  <si>
    <t>Director de Cobertura</t>
  </si>
  <si>
    <t>Informe mensual de superivisión e interventorias</t>
  </si>
  <si>
    <t>validación y  entrega de complementos a niños registrados en SIMAT.</t>
  </si>
  <si>
    <t>Visitas mensuales a las sedes educativas para validar la entrega de complementos a niños registrados en SIMAT , por parte de la Dirección de Cobertura o la Interventoría contratada para este fin.</t>
  </si>
  <si>
    <t xml:space="preserve">Efectuar visitas de verificación a las IED </t>
  </si>
  <si>
    <t>Actas de verificación de visitas</t>
  </si>
  <si>
    <t>Cruce  facturación versus SIMAT.</t>
  </si>
  <si>
    <t>Cruce de información mensual de niño a niño registrado en las planillas de la facturación y el SIMAT.</t>
  </si>
  <si>
    <t>Cruce de información mensual con datos SIMAT</t>
  </si>
  <si>
    <t>Informe mensual frente a SIMAT</t>
  </si>
  <si>
    <t xml:space="preserve">Aprobación de pagos </t>
  </si>
  <si>
    <t>No reconomiento de pago si se evidencia que se atienden niños que no estan en SIMAT.</t>
  </si>
  <si>
    <t>Restrición de pago cruce SIMAT.</t>
  </si>
  <si>
    <t>Presencia de tramitadores en el entorno de las Sedes Operativas de Tránsito</t>
  </si>
  <si>
    <t>Promoción del Transporte y la Movilidad</t>
  </si>
  <si>
    <t>1.Deterioro en la imagén institucional. (perdida de la  credibilidad y la transparencia de la entidad). 
2. Apertura de procesos disciplinarios. 
3. Demandas penales y sanciones legales. 
4. Hallazgos administrativos por entidades de control.</t>
  </si>
  <si>
    <t>Seguimiento a través de la Interventoría al servicio tercerizado.</t>
  </si>
  <si>
    <t>No se investigan y resuelven oportunamente</t>
  </si>
  <si>
    <t>No existe</t>
  </si>
  <si>
    <t>Con el apoyo de la interventoría y la supervisión de la misma se hace una verificación y seguimiento a los diferentes trámites y servicios que presta el Concesionario en las diferentes Sedes Operativas de Tránsito.</t>
  </si>
  <si>
    <t>Coordinar conjuntamente con el concesionario acciones encaminadas a difundir ampliamente a través de los medios de comunicación de la Secretaria de Transporte y Movilidad la advertencia a los usuarios de no acudir a tramitadores, para gestionar sus trámites ante la Secretaria.</t>
  </si>
  <si>
    <t xml:space="preserve">Director de Servicios 
/ Jefe Oficina de Coordinación de Sedes Operativas </t>
  </si>
  <si>
    <t xml:space="preserve"> (No. de Sedes Operativas Verificadas en el periodo (Trimestral) /Total de Sedes Operativas)*100
.</t>
  </si>
  <si>
    <t>Seguimientos trimestral en las Sedes Operativas del tiempo de respuesta de los trámites  y servicios que presta la Secretaria.
Matriz de Tramites actualizada en el  SUIT.</t>
  </si>
  <si>
    <t>Extralimitación de funciones por parte del funcionario encargado.</t>
  </si>
  <si>
    <t>Inoportuna</t>
  </si>
  <si>
    <t>No confiable</t>
  </si>
  <si>
    <t>Seguimiento mensual a PQRS relacionadas con trámites y servicios, prestados por el Concesionario, en cumplimiento de sus obligaciones contractuales.
Seguimientos aleatorios a las diferentes Sedes Operativas de Tránsito para verificar el cumplimiento de las obligaciones contractuales del concesionario.</t>
  </si>
  <si>
    <t>20-Extrema</t>
  </si>
  <si>
    <t xml:space="preserve"> Uso ilegal y manipulación indebida de las plataformas tecnológicas o sistemas de información.</t>
  </si>
  <si>
    <t>Puede suceder que se realice un inadecuado manejo de la información en las plataformas tecnológicas, con el fin de favorecer  a un usuario que realiza trámites y servicios de transito o es objeto de proceso de cobro coactivo (Contravencional)</t>
  </si>
  <si>
    <t>1.Deterioro en la imagen institucional. (perdida de la  credibilidad y la transparencia de la entidad). 
2. Apertura de procesos disciplinarios. 
3. Demandas penales y sanciones legales. 
4. Hallazgos administrativos por entidades de control.</t>
  </si>
  <si>
    <t>2-Improbable</t>
  </si>
  <si>
    <t>No asignado</t>
  </si>
  <si>
    <t>Inadecuado</t>
  </si>
  <si>
    <t xml:space="preserve">La Dirección de Servicios solicita los informes al Concesionario de la Plataforma Tecnológica para realizar un seguimiento al módulo de Auditoría. </t>
  </si>
  <si>
    <t>Mayor</t>
  </si>
  <si>
    <t xml:space="preserve">Director de Servicios </t>
  </si>
  <si>
    <t>Solicitud formal para habilitación del usuario y reportes.</t>
  </si>
  <si>
    <t>Director de Servicios</t>
  </si>
  <si>
    <t>Incompleta</t>
  </si>
  <si>
    <t xml:space="preserve">Director de Servicios/ Jefe Oficina de Coordinación de Sedes Operativas. </t>
  </si>
  <si>
    <t xml:space="preserve">Distribución errada del ingreso con destinación especifica </t>
  </si>
  <si>
    <t xml:space="preserve">Puede suceder que al momento de distribuir el recaudo se omita  un destinación  </t>
  </si>
  <si>
    <t xml:space="preserve">Falta de actualizacion o desconocimiento de la normatividad aplicable </t>
  </si>
  <si>
    <t>Financiero</t>
  </si>
  <si>
    <t>Afectacion de grupos  o poblacion beneficiaria de rentas de destinacion específica .
 Sanciones legales
 Imagen institucional negativa</t>
  </si>
  <si>
    <t>1.Rara vez</t>
  </si>
  <si>
    <t>10-Alta</t>
  </si>
  <si>
    <t xml:space="preserve">Apoyo externo en asesoría financiera presupuestal y legal </t>
  </si>
  <si>
    <t xml:space="preserve">Se unifico criterio en la  aplicaciÓN de la normatividad 
para  las rentas con destinación especifíca con el fin de 
destinar adecuadamnete los recursos </t>
  </si>
  <si>
    <t>1-Rara vez</t>
  </si>
  <si>
    <t xml:space="preserve">Revisión semestral del cumplimiento de la norma a traves de las ejecuciones presupuestales </t>
  </si>
  <si>
    <t xml:space="preserve">Jefe de analisis financiero </t>
  </si>
  <si>
    <t xml:space="preserve">Informe semestral </t>
  </si>
  <si>
    <t xml:space="preserve">Liquidación manual de algunas destinaciones específicas </t>
  </si>
  <si>
    <t>Matriz de control</t>
  </si>
  <si>
    <t xml:space="preserve">La matriz esta diseñada para aplicar las destinaciones 
específicas de cada renta, de acuerdo con los porcetajes 
establecidos en la norma de acuerdo a la ndinamica de cada renta </t>
  </si>
  <si>
    <t xml:space="preserve">Soporte bancario del ingreso, districuión a traves de la matriz, y registro de la distribución en SAP.  Los registros de estas actividades reposan direccion tesorería </t>
  </si>
  <si>
    <t xml:space="preserve">Direccion de tesorería </t>
  </si>
  <si>
    <t xml:space="preserve">Soportes de tesorería </t>
  </si>
  <si>
    <t>Gestión Contractual</t>
  </si>
  <si>
    <t>Catastrófico</t>
  </si>
  <si>
    <t>60-Extrema</t>
  </si>
  <si>
    <t>Asesoría a secretarías y entidades del nivel central.</t>
  </si>
  <si>
    <t xml:space="preserve">Falta de controles </t>
  </si>
  <si>
    <t xml:space="preserve">Socialización de conceptos, manuales 
y guías de Colombia Compra Eficiente </t>
  </si>
  <si>
    <t>Posibilidad de recibir o solicitar cualquier dadiva para favorecer al contratista en la ejecución contractual.</t>
  </si>
  <si>
    <t>Puede suceder que no se reciba el objeto contractual de conformidad a las especificaciones por beneficio personal, o del  contratista</t>
  </si>
  <si>
    <t>1. Sanciones legales 
2. Recibir bienes o servicios de mala calidad que no cumplan con el objeto contractual. 
3. Incumplimiento de las objetivos y metas del plan de desarrollo. 
4. Incremento de los costos en las adquisiciones de la entidad 
5. Imagen institucional negativa. 
6. Detrimento patrimonial</t>
  </si>
  <si>
    <t>Omitir acciones oportunas frente a  eventuales riesgos de incumplimiento.</t>
  </si>
  <si>
    <r>
      <t xml:space="preserve">Limitar el control social para obtener un beneficio  </t>
    </r>
    <r>
      <rPr>
        <b/>
        <sz val="11"/>
        <color indexed="8"/>
        <rFont val="Calibri"/>
        <family val="2"/>
      </rPr>
      <t>(Trabajado por OF.PARTICIPACION)</t>
    </r>
  </si>
  <si>
    <t>Puede suceder que no se promueva y coarte la participación de la ciudadanía en el ejercicio del control social</t>
  </si>
  <si>
    <t>No aplicación de lineamientos legales, procedimentales y documentales.</t>
  </si>
  <si>
    <t>Gestión de la Mejora Continua</t>
  </si>
  <si>
    <t>1. Imagen institucional negativa
2. Sanciones legales
3. Incumplimientos normativos
4. Perdida de oportunidades y beneficios por parte de la ciudadanía a causa del  desconocimiento.</t>
  </si>
  <si>
    <t xml:space="preserve">Revisíon periodica del cumplimiento del uso de la norma </t>
  </si>
  <si>
    <t xml:space="preserve">Fortalece el acompañamiento a las organizaciones sociales </t>
  </si>
  <si>
    <t>semestral</t>
  </si>
  <si>
    <t>Matriz de seguimiento</t>
  </si>
  <si>
    <t>Ocultar a la ciudadanía la información que se refiere a la  gestión pública</t>
  </si>
  <si>
    <t>Comunicaciones</t>
  </si>
  <si>
    <t xml:space="preserve">Verificar la publicación de la información </t>
  </si>
  <si>
    <t>Continuar verificando la publicacion de las convocatorias de representandte de las asociaciones de usuarios.</t>
  </si>
  <si>
    <t>Limitar los espacios de participación de la ciudadania en el control social de los recursos públicos</t>
  </si>
  <si>
    <t>Verficiar la participación en cada uno de los procesos</t>
  </si>
  <si>
    <t>Promover espacios de participación establecidos en la norma y capacitaciones en control social</t>
  </si>
  <si>
    <t>12/30/2019</t>
  </si>
  <si>
    <r>
      <t xml:space="preserve">Dilatar un trámite, una información o servicio  con el fin de obtener un beneficio particular ( </t>
    </r>
    <r>
      <rPr>
        <b/>
        <sz val="11"/>
        <color indexed="8"/>
        <rFont val="Calibri"/>
        <family val="2"/>
      </rPr>
      <t>Trabajado por Of. PARTICIPACION -</t>
    </r>
    <r>
      <rPr>
        <sz val="11"/>
        <color theme="1"/>
        <rFont val="Calibri"/>
        <family val="2"/>
        <scheme val="minor"/>
      </rPr>
      <t xml:space="preserve"> </t>
    </r>
  </si>
  <si>
    <t xml:space="preserve">Puede suceder que se busque entorpecer o no concluir o acelerar un trámite o servicio para obtener un beneficio </t>
  </si>
  <si>
    <t>Entrega de información incompleta o confusa o inoportuna</t>
  </si>
  <si>
    <t>Atención al Ciudadano</t>
  </si>
  <si>
    <t>1. Sanciones legales y disciplinarias
2. Imagen institucional negativa
3. Incremento de las PQRS y tutelas
4.  Servicios prestados deficientes.
5. Revictimización a usuarios 
6. Reprocesos por ineficiencia administrativa</t>
  </si>
  <si>
    <t xml:space="preserve">Realizar Seguimiento a la Matriz de seguimiento a trámites y OPA </t>
  </si>
  <si>
    <t>Debilidad en seguimiento y control a servicios</t>
  </si>
  <si>
    <t xml:space="preserve">Difusión de requisitos y documentos para los trámites en página web y Plataformas existentes. </t>
  </si>
  <si>
    <t xml:space="preserve">Incumplimiento en los términos determinados para atender las PQRS de la comunidad </t>
  </si>
  <si>
    <t>Actualización información de requisitos o documentos para cada Trámite u OPA en la plataforma SUIT y página web</t>
  </si>
  <si>
    <t>Concusión: Exacción arbitraria hecha por un funcionario público en provecho propio.</t>
  </si>
  <si>
    <t>Conocimiento de la Norma de Respuesta Derechos de Petición</t>
  </si>
  <si>
    <t>Conocimiento del Código de Etica y Único Disciplinario y sanciones</t>
  </si>
  <si>
    <t>Mesas de trabajo  de socialización realizadas con el 100% de los procesos.</t>
  </si>
  <si>
    <t>Actualizar y publicar en la página web de la Gobernación, el plan de asistencia técnica con sus seguimientos periódicos para el conocimiento de la ciudadanía</t>
  </si>
  <si>
    <t>30 de junio de 2020</t>
  </si>
  <si>
    <t xml:space="preserve">Elaboración e implementación del procedimiento "Asistencia Técnica Virtual"
</t>
  </si>
  <si>
    <t>Puede suceder que se otorguen dadivas para efectuar y agilizar trámites, servicios e infracciones sin el lleno de los requisitos legales,  por parte de un servidor público en provecho propio o de un tercero.</t>
  </si>
  <si>
    <t>Aceptar dádivas para agilizar o realizar  trámites ,servicios administrativos y procesos por infracciones de tránsito.</t>
  </si>
  <si>
    <t>Desconocimiento o conducta inadecuada de los usuarios en relación con los procedimientos y requisitos legales establecidos por el Ministerio de Transporte para la realización de los trámites ,servicios administrativos y procesos por infracciones de tránsito..</t>
  </si>
  <si>
    <t>Control y seguimiento por parte de la Secretaria, los Consecionarios y la interventoria para limitar la participación de los tramitadores en trámites ,servicios administrativos y procesos por infracciones de tránsito.</t>
  </si>
  <si>
    <t xml:space="preserve">Incumplimiento de los protocolos de seguridad informatica por parte de los encargados de la operación, administración y custodia de la información contenida en la base de datos. </t>
  </si>
  <si>
    <t>Seguimiento y control a los reportes de auditoria de la información que realiza el concesionario tecnológico y verificación de la veracidad por parte de la Secretaria</t>
  </si>
  <si>
    <t>Solicitar al Concesionario,  la habilitación de un usuario para consulta al Módulo de Auditoría en la Plataforma Tecnológica, para realizar la verificación correspondiente.</t>
  </si>
  <si>
    <t>Inadecuado mecanismo de control para el uso de contraseñas de acceso por parte de los operadores.</t>
  </si>
  <si>
    <t>Seguimiento al acceso y manejo de las herramientas tecnológicas al servicio de la Secretaria</t>
  </si>
  <si>
    <t>Verificación y seguimiento a la presencia de incidentes informáticos y a la solución y correctivos para evitar la reiteración de los mismos.</t>
  </si>
  <si>
    <t>Verificar el cumplimiento del procedimiento para la asignación,  cambio de contraseñas y seguridad para el acceso a las bases de datos y sistemas de información.</t>
  </si>
  <si>
    <t>Ausencia de un control eficiente para la adecuada gestion documental.</t>
  </si>
  <si>
    <t>Seguimiento al cumplimiento de la normatividad referente a la correcta gestión documental y seguridad de la información.</t>
  </si>
  <si>
    <t>La Dirección de Servicios realiza verificación del cumplimiento de la Gestión documental, que incluye el manejo y préstamo de documentos en las Sedes Operativas de Tránsito y Oficina de Procesos Administrativos.</t>
  </si>
  <si>
    <t>Verificar el cumplimiento del procedimiento para el manejo y préstamo de documentos y expedientes de los diferentes procesos por infracciones de tránsito para establecer la completitud o no de la información y adoptar las medidas necesarias.</t>
  </si>
  <si>
    <t>Secretaría de la Función Pública</t>
  </si>
  <si>
    <t>Revisar la Guía para la Gestión de Riesgos y la Política de Administración de Riesgos de la Adminsitración Departamental, según la Guía de Administración de Riesgos y Diseño de Controles expedida por el DAFP</t>
  </si>
  <si>
    <t>Guía de Administración de Riesgos y Diseño de Controles revisada</t>
  </si>
  <si>
    <t>Socializar con los procesos la Política de Administración de Riesgos de Corrupción</t>
  </si>
  <si>
    <t xml:space="preserve">Actualizar el mapa de riesgos de corrupción en mesas de trabajo con los diferentes procesos de la Adminitración Departamental </t>
  </si>
  <si>
    <t>Mapa de riesgo de corrupción actualizado</t>
  </si>
  <si>
    <t>31 de enero de 2020</t>
  </si>
  <si>
    <t>Socializar el mapa de riesgos de corrupción con los procesos de la Administración Departamental</t>
  </si>
  <si>
    <t xml:space="preserve">Cargar las actividades de tratamiento a los riesgos de corrupción en el software Isolución </t>
  </si>
  <si>
    <t>Actividades de tratamiento cargadas en software Isolución</t>
  </si>
  <si>
    <t>De acuerdo al plan anual de riesgo de cada proceso</t>
  </si>
  <si>
    <t xml:space="preserve">30 de abril de 2020
31 de julio de 2020
31 de octubre de 2020
31 de enero de 2021 </t>
  </si>
  <si>
    <t>Análisis del contexto actualizado</t>
  </si>
  <si>
    <t>Realizar seguimiento a la efectividad de los controles incorporados - Riesgos de corrupción 2020</t>
  </si>
  <si>
    <t>Evaluar la elaboración mapa de riesgos de corrupción</t>
  </si>
  <si>
    <t>Evaluar la elaboración, visibilización, seguimiento y control del mapa de riesgos de corrupción</t>
  </si>
  <si>
    <t xml:space="preserve">Rendición de
cuentas incompleta en temas estratégicos de la Administración Departamental </t>
  </si>
  <si>
    <t>Puede suceder que  la información necesaria para la rendicion de cuentas se presente de manera parcial por parte de las entidades responsables de la misma.</t>
  </si>
  <si>
    <t>Deficiencia en los sistemas de información de la Administración Departamental</t>
  </si>
  <si>
    <t>Implementación de desarrollos tecnologicos que faciliten el suministro, consolidacion y entrega oportuna de la información para la rendición de cuentas.</t>
  </si>
  <si>
    <t>Proponer a la Administración Departamental la inversión o gestión de desarrollos tecnológicos que faciliten la oportuna entrega de información necesaria para la rendición de cuentas</t>
  </si>
  <si>
    <t>Falta de capacitación de los funcionarios encargados de suministrar la información de rendicion de cuentas.</t>
  </si>
  <si>
    <t>Identificación, capacitación y permanencia de los funcionarios encargados del suministro de la información para la rendición de cuentas.</t>
  </si>
  <si>
    <t>Plan de capacitación y acompañamiento para los funcionarios responsables del suministro de la información requerida para la rendición de cuentas.</t>
  </si>
  <si>
    <t>Designación de los funcionaros de las dependencias de la Administración Departamental responsables de la información para la rendición de cuentas-
Plan de capacitación para  funcionaros de las dependencias de la Administración Departamental responsables de la información para la rendición de cuentas</t>
  </si>
  <si>
    <t xml:space="preserve">Elaborar un documento diagnóstico de la información requerida para la rendición de cuentas.
Gestionar con la dependencia correspondiente, el desarrollo tecnológico para obtener la información de manera oportuna. </t>
  </si>
  <si>
    <t>Factor de causa</t>
  </si>
  <si>
    <t>Clase de riesgo</t>
  </si>
  <si>
    <t>Posibilidad de ocurrencia</t>
  </si>
  <si>
    <t>Impacto en la confidencialidad de la informacion</t>
  </si>
  <si>
    <t>Impacto de credibilidad o imagen</t>
  </si>
  <si>
    <t>Impacto legal</t>
  </si>
  <si>
    <t>Impacto operativo</t>
  </si>
  <si>
    <t>Personas</t>
  </si>
  <si>
    <t>Estratégico</t>
  </si>
  <si>
    <t>Nivel</t>
  </si>
  <si>
    <t>Descriptor</t>
  </si>
  <si>
    <t>Descripción</t>
  </si>
  <si>
    <t>Frecuencia</t>
  </si>
  <si>
    <t>Tipos de impacto</t>
  </si>
  <si>
    <t xml:space="preserve">Tipo de control </t>
  </si>
  <si>
    <t>Probabilidad</t>
  </si>
  <si>
    <t>Metodo</t>
  </si>
  <si>
    <t>Imagen</t>
  </si>
  <si>
    <t>Rara vez</t>
  </si>
  <si>
    <t>El evento puede ocurrir solo en circunstancias excepcionales</t>
  </si>
  <si>
    <t>Se presentó una vez en los ultimos cinco años</t>
  </si>
  <si>
    <t>Insignificante</t>
  </si>
  <si>
    <t>Si el evento se presentara se afectaría la información de una persona</t>
  </si>
  <si>
    <t>Si el evento se presentara se afectaría la imagen institucional en un ciudadano</t>
  </si>
  <si>
    <t>Si el evento se presentara la gobernación tendria que pagar multas</t>
  </si>
  <si>
    <t>Confidencialidad de la información</t>
  </si>
  <si>
    <t>Preventivo</t>
  </si>
  <si>
    <t>Sistemas de información</t>
  </si>
  <si>
    <t>Operativo</t>
  </si>
  <si>
    <t>Improbable</t>
  </si>
  <si>
    <t>El evento puede ocurrir en algun momento</t>
  </si>
  <si>
    <t>Se presentó una vez en los ultimos tres años</t>
  </si>
  <si>
    <t>Menor</t>
  </si>
  <si>
    <t>Si el evento se presentara se afectaría la información de un grupo de personas</t>
  </si>
  <si>
    <t>Si el evento se presentara se afectaría la imagen institucional en un grupo de ciudadanos</t>
  </si>
  <si>
    <t>Si el evento se presentara la gobernación recibiria demandas</t>
  </si>
  <si>
    <t>Credibilidad o imagen</t>
  </si>
  <si>
    <t>Correctivo</t>
  </si>
  <si>
    <t>Infraestructura</t>
  </si>
  <si>
    <t>Posible</t>
  </si>
  <si>
    <t>El evento podría ocurrir en algun momento</t>
  </si>
  <si>
    <t>Se presentó una vez en los ultimos dos años</t>
  </si>
  <si>
    <t>Si el evento se presentara se afectaría la información de todo un proceso</t>
  </si>
  <si>
    <t>Si el evento se presentara se afectaría la imagen institucional a nivel local (un municipio)</t>
  </si>
  <si>
    <t>Si el evento se presentara habrian investigaciones disciplinarias</t>
  </si>
  <si>
    <t>Si el evento se presentara habria retraso en las actividades</t>
  </si>
  <si>
    <t>Legal</t>
  </si>
  <si>
    <t>Detectivo</t>
  </si>
  <si>
    <t>Información</t>
  </si>
  <si>
    <t>Cumplimiento</t>
  </si>
  <si>
    <t>Probable</t>
  </si>
  <si>
    <t>El evento probablemente ocurrirá en la mayoria de las circunstancias</t>
  </si>
  <si>
    <t>Se presentó una vez en el ultimo año</t>
  </si>
  <si>
    <t>Si el evento se presentara se afectaría la información institucional</t>
  </si>
  <si>
    <t>Si el evento se presentara se afectaría la imagen institucional a nivel departamental (dos o más municipios)</t>
  </si>
  <si>
    <t>Si el evento se presentara habrian investigaciones fiscales</t>
  </si>
  <si>
    <t>Si el evento se presentara habria intermitencia en el servicio</t>
  </si>
  <si>
    <t>No hay control</t>
  </si>
  <si>
    <t>Recursos Financieros</t>
  </si>
  <si>
    <t>Tecnológico</t>
  </si>
  <si>
    <t>Casi seguro</t>
  </si>
  <si>
    <t>Se esperá que el evento ocurra en la mayoria de las circunstancias</t>
  </si>
  <si>
    <t>Se presentó mas de una vez en el ultimo año</t>
  </si>
  <si>
    <t>Catastrofico</t>
  </si>
  <si>
    <t>Si el evento se presentara se afectaría la información estrategica de la entidad</t>
  </si>
  <si>
    <t>Si el evento se presentara se afectaría la imagen institucional a nivel nacional</t>
  </si>
  <si>
    <t>Si el evento se presentara habria intervención o sanción</t>
  </si>
  <si>
    <t>Si el evento se presentara habria paro total del proceso</t>
  </si>
  <si>
    <t>Recursos Físicos</t>
  </si>
  <si>
    <t>Corrupción</t>
  </si>
  <si>
    <t>1-Insignificante</t>
  </si>
  <si>
    <t>2-Menor</t>
  </si>
  <si>
    <t>3-Moderado</t>
  </si>
  <si>
    <t>4-Mayor</t>
  </si>
  <si>
    <t>5-Catastrofico</t>
  </si>
  <si>
    <t>1-Raro</t>
  </si>
  <si>
    <t>4-Probable</t>
  </si>
  <si>
    <t>5-Casi seguro</t>
  </si>
  <si>
    <t>1-RARO</t>
  </si>
  <si>
    <t>1-INSIGNIFICANTE</t>
  </si>
  <si>
    <t>1-Baja</t>
  </si>
  <si>
    <t>2-MENOR</t>
  </si>
  <si>
    <t>2-Baja</t>
  </si>
  <si>
    <t>3-MODERADO</t>
  </si>
  <si>
    <t>3-Moderada</t>
  </si>
  <si>
    <t>4-MAYOR</t>
  </si>
  <si>
    <t>4-Alta</t>
  </si>
  <si>
    <t>5-CATASTRÓFICO</t>
  </si>
  <si>
    <t>5-Extrema</t>
  </si>
  <si>
    <t>2-IMPROBABLE</t>
  </si>
  <si>
    <t>4-Baja</t>
  </si>
  <si>
    <t>6-Moderada</t>
  </si>
  <si>
    <t>8-Alta</t>
  </si>
  <si>
    <t>10-Extrema</t>
  </si>
  <si>
    <t>3-POSIBLE</t>
  </si>
  <si>
    <t>3-Baja</t>
  </si>
  <si>
    <t>9-Alta</t>
  </si>
  <si>
    <t>12-Extrema</t>
  </si>
  <si>
    <t>15-Extrema</t>
  </si>
  <si>
    <t>4-PROBABLE</t>
  </si>
  <si>
    <t>4-Moderada</t>
  </si>
  <si>
    <t>12-Alta</t>
  </si>
  <si>
    <t>16-Extrema</t>
  </si>
  <si>
    <t>5-CASI SEGURO</t>
  </si>
  <si>
    <t>5-Alta</t>
  </si>
  <si>
    <t>25-Extrema</t>
  </si>
  <si>
    <t>5-Moderado</t>
  </si>
  <si>
    <t>5-Moderada</t>
  </si>
  <si>
    <t>10-Mayor</t>
  </si>
  <si>
    <t>20-Catastrófico</t>
  </si>
  <si>
    <t>5-MODERADO</t>
  </si>
  <si>
    <t>10-Moderada</t>
  </si>
  <si>
    <t>10-MAYOR</t>
  </si>
  <si>
    <t>20-Alta</t>
  </si>
  <si>
    <t>20-CATASTRÓFICO</t>
  </si>
  <si>
    <t>40-Extrema</t>
  </si>
  <si>
    <t>15-Alta</t>
  </si>
  <si>
    <t>30-Extrema</t>
  </si>
  <si>
    <t>80-Extrema</t>
  </si>
  <si>
    <t>50-Extrema</t>
  </si>
  <si>
    <t>100-Extrema</t>
  </si>
  <si>
    <t>Código:                         E-DEAG-FR-049</t>
  </si>
  <si>
    <t>Versión:                                         1</t>
  </si>
  <si>
    <t>Fecha de Aprobación:         17/07/2017</t>
  </si>
  <si>
    <t>Componente 2: Racionalización de Trámites - Consolidado</t>
  </si>
  <si>
    <t/>
  </si>
  <si>
    <t>Nombre de la entidad:</t>
  </si>
  <si>
    <t>GOBERNACIÓN DE CUNDINAMARCA</t>
  </si>
  <si>
    <t>Orden:</t>
  </si>
  <si>
    <t>Territorial</t>
  </si>
  <si>
    <t>Sector administrativo:</t>
  </si>
  <si>
    <t>N/A</t>
  </si>
  <si>
    <t>Año vigencia:</t>
  </si>
  <si>
    <t>Departamento:</t>
  </si>
  <si>
    <t>CUNDINAMARCA</t>
  </si>
  <si>
    <t>Municipio:</t>
  </si>
  <si>
    <t>BOGOTÁ</t>
  </si>
  <si>
    <t>DATOS TRÁMITES A RACIONALIZAR</t>
  </si>
  <si>
    <t>ACCIONES DE RACIONALIZACIÓN A DESARROLLAR</t>
  </si>
  <si>
    <t>PLAN DE EJECUCIÓN</t>
  </si>
  <si>
    <t>Tipo</t>
  </si>
  <si>
    <t>Número</t>
  </si>
  <si>
    <t>Nombre</t>
  </si>
  <si>
    <t>Estado</t>
  </si>
  <si>
    <t>Situación actual</t>
  </si>
  <si>
    <t xml:space="preserve">
Mejora por implementar</t>
  </si>
  <si>
    <t xml:space="preserve">
Beneficio al ciudadano o entidad</t>
  </si>
  <si>
    <t xml:space="preserve">
Tipo racionalización</t>
  </si>
  <si>
    <t xml:space="preserve">
Acciones racionalización</t>
  </si>
  <si>
    <t xml:space="preserve">
Fecha inicio</t>
  </si>
  <si>
    <t>Avance</t>
  </si>
  <si>
    <t>Modelo Único – Hijo</t>
  </si>
  <si>
    <t>Auxilio funerario por fallecimiento de un docente pensionado</t>
  </si>
  <si>
    <t>Inscrito</t>
  </si>
  <si>
    <t>Expedición del acto
administrativo a través de la solicitud y documentos que soportan la actividad.
 El tiempo del trámite es de cuarenta y cinco (45) días calendario.</t>
  </si>
  <si>
    <t>Disminución de tiempo de la expedición del acto administrativo en (30) días calendario</t>
  </si>
  <si>
    <t>Disminuir los tiempos de entrega del producto, garantizando una mayor oportunidad.</t>
  </si>
  <si>
    <t>Administrativa</t>
  </si>
  <si>
    <t>Reducción del tiempo de respuesta o duración del trámite</t>
  </si>
  <si>
    <t>Secretaria de Educación Dirección de Personal</t>
  </si>
  <si>
    <t>Licencia para prestación de servicios en seguridad y salud en el trabajo</t>
  </si>
  <si>
    <t>1. Actualmente se
está realizando de manera presencial; el usuario debe traer documentación, previa revisión en Ventanilla 8 del CIAC, para posterior radicación.
2. Actualmente las herramientas  están en prueba y presentan conflictos.
3. Las contraseñas  en la actualidad se bloquean y a diario se deben actualizar.</t>
  </si>
  <si>
    <t>Plataforma virtual ventanilla única</t>
  </si>
  <si>
    <t>Evitar desplazamiento para el usuario y costos.
Mayor transparencia e información en la gestión del trámite.</t>
  </si>
  <si>
    <t>Tecnologica</t>
  </si>
  <si>
    <t>Ventanilla única institucional</t>
  </si>
  <si>
    <t>Refrendación del carné de aplicador de plaguicidas</t>
  </si>
  <si>
    <t>1.Actualmente se está realizando de manera presencial; el usuario debe traer documentación, previa revisión del profesional competente, para posterior radicación.
 2.Actualmente las herramientas  están en prueba y presentan conflictos.
 3.Las contraseñas en la actualidad se bloquean y a diario se deben actualizar.</t>
  </si>
  <si>
    <t>Registro y autorización de títulos en el área de la salud</t>
  </si>
  <si>
    <t>Concepto sanitario para empresas aplicadoras de plaguicidas</t>
  </si>
  <si>
    <t>Único</t>
  </si>
  <si>
    <t>Concepto sanitario para empresas que presten el servicio de lavado y desinfección de tánques de almacenamiento de agua potable para consumo humano</t>
  </si>
  <si>
    <t>Concepto sanitario para vehículos transportadores de plaguicidas y afines</t>
  </si>
  <si>
    <r>
      <t xml:space="preserve">
</t>
    </r>
    <r>
      <rPr>
        <b/>
        <sz val="14"/>
        <rFont val="Arial"/>
        <family val="2"/>
      </rPr>
      <t>Fecha final
racionalización</t>
    </r>
  </si>
  <si>
    <t>Código:                        E-DEAG-FR-049</t>
  </si>
  <si>
    <t>Versión:                                             1</t>
  </si>
  <si>
    <t>Fecha de Aprobación:           17/07/2017</t>
  </si>
  <si>
    <t>Componente 3:  Rendición de cuentas</t>
  </si>
  <si>
    <t>Actividades</t>
  </si>
  <si>
    <t>Avance trimestral</t>
  </si>
  <si>
    <t>Observación</t>
  </si>
  <si>
    <r>
      <t xml:space="preserve">Subcomponente 1. </t>
    </r>
    <r>
      <rPr>
        <sz val="12"/>
        <color indexed="8"/>
        <rFont val="Arial"/>
        <family val="2"/>
      </rPr>
      <t>Información de calidad y en lenguaje comprensible.</t>
    </r>
  </si>
  <si>
    <t>Establecer la Ruta Metodológica que defina los momentos RPC, canales, lugares y temas de interés ciudadano con enfoque transversal</t>
  </si>
  <si>
    <t>Ruta Metodológica de Rendición Pública de Cuentas</t>
  </si>
  <si>
    <t>Comité RPC</t>
  </si>
  <si>
    <t>Implementación de la Ruta Metodológica de Rendición Pública de Cuentas</t>
  </si>
  <si>
    <t>Ruta Metodológica de Rendición Pública de Cuentas implementada</t>
  </si>
  <si>
    <t>1.3</t>
  </si>
  <si>
    <t>Difusión permanente de la información relacionada con los avances y resultados de la gestión, para fomentar la interacción y diálogo con la ciudadanía.</t>
  </si>
  <si>
    <t>Informes sobre la gestión disponible en los canales institucionales de comunicación definidos por la Administración Departamental</t>
  </si>
  <si>
    <t>Secretaría de Prensa</t>
  </si>
  <si>
    <t>1/01/2020 al 31/12/2020</t>
  </si>
  <si>
    <t>Todas las Secretarías</t>
  </si>
  <si>
    <t>1.4</t>
  </si>
  <si>
    <r>
      <t>Subcomponente 2.</t>
    </r>
    <r>
      <rPr>
        <sz val="12"/>
        <color indexed="8"/>
        <rFont val="Arial"/>
        <family val="2"/>
      </rPr>
      <t xml:space="preserve">
Diálogo de doble vía con la ciudadanía y sus organizaciones.</t>
    </r>
  </si>
  <si>
    <t>Alistamiento e Implementación de espacios, canales y modalidades para los encuentros y diálogo de RPC con los ciudadanos: Salidas a campo</t>
  </si>
  <si>
    <t>Espacios, canales y modalidades  para la interacción de la Alta Dirección y la ciudadanía en diálogos de RPC</t>
  </si>
  <si>
    <t>Secretarías de Planeación , TIC, General, Gerente de Buen Gobierno</t>
  </si>
  <si>
    <t>1/03/2020 al 30/11/2020</t>
  </si>
  <si>
    <t>Implementación de la Ruta Metodológica de Rendición Pública de Cuentas para el caso de NNAJ, en concordancia con los lineamientos de la Procuraduría General de la Nación.</t>
  </si>
  <si>
    <t>Ruta Metodológica implementada para Rendición Pública de Cuentas  de NNAJ</t>
  </si>
  <si>
    <t>Secretaría de Desarrollo e Inclusión Social</t>
  </si>
  <si>
    <t>Implementación de la Ruta Metodológica de Rendición Pública de Cuentas para instituciones, servidores públicos, sociedad civil y ciudadanía en general.</t>
  </si>
  <si>
    <t>Secretaria de Planeación</t>
  </si>
  <si>
    <t>2.4</t>
  </si>
  <si>
    <t>Diseñar y aplicar el plan de comunicación interna y externa, que fortalezca la rendición de cuentas, fomente el diálogo con los grupos de interés y control social por la ciudadanía.</t>
  </si>
  <si>
    <t>Plan de comunicación de RPC definido por la Administración Departamental</t>
  </si>
  <si>
    <t>Secretaría de Prensa</t>
  </si>
  <si>
    <t>Secretaría TIC</t>
  </si>
  <si>
    <r>
      <t xml:space="preserve">Subcomponente 3.  </t>
    </r>
    <r>
      <rPr>
        <sz val="12"/>
        <color indexed="8"/>
        <rFont val="Arial"/>
        <family val="2"/>
      </rPr>
      <t>Incentivos para motivar la cultura de la rendición y petición de cuentas.</t>
    </r>
  </si>
  <si>
    <t>Implementación de una estrategia de incentivos a los ciudadanos para su participación y ejercicio del control social durante el proceso RPC</t>
  </si>
  <si>
    <t>Estrategia de incentivos al ciudadano por RPC implementada</t>
  </si>
  <si>
    <t>Secretaría de Planeacion/ Gerente de Buen Gobierno</t>
  </si>
  <si>
    <t>Implementación de estrategia de incentivos al servidor público relacionados con el proceso RPC</t>
  </si>
  <si>
    <t>Estrategia de incentivos al servidor público por RPC implementada</t>
  </si>
  <si>
    <t>Secretaría de la Función Pública/Secretaría de Planeacion/ Gerente de Buen Gobierno</t>
  </si>
  <si>
    <r>
      <t>Subcomponente 4.</t>
    </r>
    <r>
      <rPr>
        <sz val="12"/>
        <color indexed="8"/>
        <rFont val="Arial"/>
        <family val="2"/>
      </rPr>
      <t>  
Evaluación y retroalimentación a  la gestión institucional.</t>
    </r>
  </si>
  <si>
    <t>Evaluar a través de encuesta el dialogo ciudadano de RPC</t>
  </si>
  <si>
    <t xml:space="preserve">Informes de los resultados de la evaluación de los dialogos ciudadanos de RCP.
</t>
  </si>
  <si>
    <t>Control Interno</t>
  </si>
  <si>
    <t>Día último de Abril, Agosto y Diciembre/2020</t>
  </si>
  <si>
    <t>Secretaría TIC
Secretaría de Desarrollo Social</t>
  </si>
  <si>
    <t xml:space="preserve">Realizar balance de resultados del proceso RPC, avance en temas transversales y la gestión pública, establecer Plan de Mejora, publicar e informar su avance </t>
  </si>
  <si>
    <t xml:space="preserve">Evaluación y Plan de Mejora </t>
  </si>
  <si>
    <t>Anual</t>
  </si>
  <si>
    <t xml:space="preserve">Secretaria de Planeación </t>
  </si>
  <si>
    <t>Código:                          E-DEAG-FR-049</t>
  </si>
  <si>
    <t>Versión:                                              1</t>
  </si>
  <si>
    <t>Fecha de Aprobación:            17/07/2017</t>
  </si>
  <si>
    <t>Componente 4:  Servicio al Ciudadano</t>
  </si>
  <si>
    <t>Entidades que ayudan</t>
  </si>
  <si>
    <r>
      <t xml:space="preserve">Subcomponente 1.
</t>
    </r>
    <r>
      <rPr>
        <sz val="14"/>
        <color indexed="8"/>
        <rFont val="Arial"/>
        <family val="2"/>
      </rPr>
      <t xml:space="preserve">Estructura administrativa y Direccionamiento estratégico </t>
    </r>
  </si>
  <si>
    <t>Actualización y publicación del protocolo de Atención al Ciudadano del  sector central de la Gobernación de Cundinamarca</t>
  </si>
  <si>
    <t>Secretaría General</t>
  </si>
  <si>
    <t>Dirección de Atención al Ciudadano, Secretaría de Prensa y SecretariaTIC</t>
  </si>
  <si>
    <t>Socializar el protocolo de Atención al Ciudadano para los servidores del sector central de la Gobernación de Cundinamarca</t>
  </si>
  <si>
    <t>Dos actividades de socilización del protocolo de Atención al Ciudadano</t>
  </si>
  <si>
    <t>Dirección de Atención al Ciudadano, Secretaría de Prensa, Secretaria de la Función Pública y Secretaria TIC</t>
  </si>
  <si>
    <t>1/07/2020 al 31/12/2020</t>
  </si>
  <si>
    <r>
      <t xml:space="preserve">Subcomponente 2.
</t>
    </r>
    <r>
      <rPr>
        <sz val="14"/>
        <color indexed="8"/>
        <rFont val="Arial"/>
        <family val="2"/>
      </rPr>
      <t>Fortalecimiento de los canales de atención.</t>
    </r>
  </si>
  <si>
    <t xml:space="preserve">Actualización del portafolio de servicios y oferta institucional de la Gobernación de Cundinamarca. </t>
  </si>
  <si>
    <t>Un portafolio de servicios y oferta institucional de la Gobernación de Cundinamarca actualizado</t>
  </si>
  <si>
    <t>Secretaría de Planeación y Gerencia de Buen Gobierno</t>
  </si>
  <si>
    <t xml:space="preserve">Actualización e incorporación permanente del calendario de principales eventos de la Gobernación de Cundinamarca </t>
  </si>
  <si>
    <t>Calendario de eventos principales actualizado y disponible en la web.
Número de eventos publicados en la web</t>
  </si>
  <si>
    <t xml:space="preserve">
Fortalecer la instalación y funcionamiento de señales inclusivas en los espacios físicos de la Gobernación de Cundinamarca con información  de interés general.
</t>
  </si>
  <si>
    <t>Un inventario actualizado de señales inclusivas.
Dos acciones de fortalecimiento de señales inclusivas</t>
  </si>
  <si>
    <t xml:space="preserve">Realizar las pruebas técnicas de los trámites Ventanilla Unica Virtual </t>
  </si>
  <si>
    <t xml:space="preserve"> Una prueba técnica por trámite.</t>
  </si>
  <si>
    <t>2.5</t>
  </si>
  <si>
    <t>Reporte y socialización trimestral clasificado de PQRSD.</t>
  </si>
  <si>
    <t xml:space="preserve">Un reporte trimestral  de PQRSD elaborado y socializado 
</t>
  </si>
  <si>
    <t>Secretaría General Secretaria TIC</t>
  </si>
  <si>
    <t>Administradores de PQRSD</t>
  </si>
  <si>
    <t>30/03/2020
30/06/2020
31/10/2020
30/11/2020</t>
  </si>
  <si>
    <t>Ejecutar los mecanismos de sensibilización y orientación a funcionarios de la Gobernación de Cundinamarca  para el uso de la plataforma MERCURIO y fortalecimiento de la respuesta oportuna a requerimientos.</t>
  </si>
  <si>
    <t>Secretaría General Secretaría TIC</t>
  </si>
  <si>
    <r>
      <t xml:space="preserve">Subcomponente 4. 
</t>
    </r>
    <r>
      <rPr>
        <sz val="14"/>
        <color indexed="8"/>
        <rFont val="Arial"/>
        <family val="2"/>
      </rPr>
      <t>Normativo y procedimental</t>
    </r>
  </si>
  <si>
    <t xml:space="preserve"> Fortalecer la Implementación de la política de protección de datos. </t>
  </si>
  <si>
    <t>Secretaría General
 Gerencia de Buen Gobierno</t>
  </si>
  <si>
    <t>Secretaría TIC, Secretaria de la Función Pública, Secretaría Jurídica y Secretaria General -Direccion de Gestion Documental</t>
  </si>
  <si>
    <t>Adoptar la caracterización de usuarios para garantizar la accesibilidad y atender las necesidades particulares de la entidad.</t>
  </si>
  <si>
    <t>Un inventario de recursos fisicos, humanos y tecnologicos necesarios para mejorar la atencion de los usuarios</t>
  </si>
  <si>
    <t>Entidades del Sector Central</t>
  </si>
  <si>
    <r>
      <t xml:space="preserve">Subcomponente 5. </t>
    </r>
    <r>
      <rPr>
        <sz val="14"/>
        <color indexed="8"/>
        <rFont val="Arial"/>
        <family val="2"/>
      </rPr>
      <t>Relacionamiento con el ciudadano</t>
    </r>
  </si>
  <si>
    <t>Salidas de la Unidad Movil a los municipios del Departamento de Cundinamarca, para prestar servicios de atencion al ciudadano.</t>
  </si>
  <si>
    <t xml:space="preserve">Informe y resgistro de número de ciudadanos atendidos a través de la unidad móvil en servicio al ciudadano. </t>
  </si>
  <si>
    <t>Plan Anticorrupción y de Atención al Ciudadano</t>
  </si>
  <si>
    <t>Componente 5:  Transparencia y Acceso a la Información</t>
  </si>
  <si>
    <t>Código:          E-DEAG-FR-049</t>
  </si>
  <si>
    <t>Versión:                               1</t>
  </si>
  <si>
    <t>Fecha de Aprobación:17/07/2017</t>
  </si>
  <si>
    <t>Indicadores</t>
  </si>
  <si>
    <t>Entidades que apoyan</t>
  </si>
  <si>
    <t>SEGUIMIENTO</t>
  </si>
  <si>
    <r>
      <t xml:space="preserve">Subcomponente 1. </t>
    </r>
    <r>
      <rPr>
        <sz val="14"/>
        <color indexed="8"/>
        <rFont val="Arial"/>
        <family val="2"/>
      </rPr>
      <t>Lineamientos de Transparencia Activa</t>
    </r>
  </si>
  <si>
    <t>Actualización permanente de la información institucional registrada en el portal web y  micrositios de la Administración Departamental de conformidad con la normativa vigente</t>
  </si>
  <si>
    <t>100% de informacion actualizada en el portal web y micrositios</t>
  </si>
  <si>
    <t xml:space="preserve">
Todas las entidades
Secretaría TIC
 Secretaría de 
Prensa y Comunicaciones
</t>
  </si>
  <si>
    <t xml:space="preserve">Publicar en la web y en datosabiertos.gov.co el inventario de activos de información clasificada y reservada </t>
  </si>
  <si>
    <t>Un inventario de activos de información clasificada y reservada publicada</t>
  </si>
  <si>
    <t>No. de inventarios publicados relacionados con la ifnromación clasificada y reservada/ No. De inventarios propuestos</t>
  </si>
  <si>
    <t>Secretaría Jurídica</t>
  </si>
  <si>
    <t>Secretaría General- Dirección de Gestión Documental</t>
  </si>
  <si>
    <t xml:space="preserve">Adelantar todos los procesos contractuales en la plataforma SECOP II </t>
  </si>
  <si>
    <t>100% de los procesos contractuales tramitados en SECOP II</t>
  </si>
  <si>
    <t>No. de procesos adelantados/No. de contratos celebrados</t>
  </si>
  <si>
    <t>Dirección de Contratación</t>
  </si>
  <si>
    <t>Actualización  de los trámites en el SUIT</t>
  </si>
  <si>
    <t>Reportar el 100% de los trámites en el SUIT</t>
  </si>
  <si>
    <t>Dirección de Atención al Ciudadano</t>
  </si>
  <si>
    <t>1.5</t>
  </si>
  <si>
    <t>Puesta en marcha de la Plataforma virtual ventanilla única</t>
  </si>
  <si>
    <t>20 Tramites  al aire</t>
  </si>
  <si>
    <t>No. de Trámites al aire / No. de tramites desarrollados</t>
  </si>
  <si>
    <t>1.6</t>
  </si>
  <si>
    <t xml:space="preserve">Hacer seguimiento a la actualización de las hojas de vida en el SIGEP para funcionarios y contratistas </t>
  </si>
  <si>
    <t>Tres seguimientos</t>
  </si>
  <si>
    <t xml:space="preserve">30/04/2020
31/08/2020
30/11/2020
</t>
  </si>
  <si>
    <r>
      <t xml:space="preserve">Subcomponente 2. </t>
    </r>
    <r>
      <rPr>
        <sz val="14"/>
        <color indexed="8"/>
        <rFont val="Arial"/>
        <family val="2"/>
      </rPr>
      <t>Lineamientos de Transparencia Pasiva</t>
    </r>
  </si>
  <si>
    <t>Actualizar y publicar las preguntas frecuentes</t>
  </si>
  <si>
    <t>Listado de preguntas frecuentes actualizado y publicado</t>
  </si>
  <si>
    <t>No. de preguntas frecuentes, depuradas y actualizadas/ 
No. total de preguntas frecuentes</t>
  </si>
  <si>
    <t>Secretaría General
Secretaria de Prensa</t>
  </si>
  <si>
    <t xml:space="preserve">Seguimiento a las solicitudes emanadas por el boton de PSE (Autenticación de documentos Públicos) </t>
  </si>
  <si>
    <t xml:space="preserve">Informe de seguimiento de solicitudes emanadas por el botón de PSE      (autenticación de documentos Públicos) </t>
  </si>
  <si>
    <t>No. de solicitudes/No. De solicitudes emanadas por el botón PSE</t>
  </si>
  <si>
    <t xml:space="preserve">Secretaría General </t>
  </si>
  <si>
    <t xml:space="preserve">Secretaría de Hacienda
Secretaria Jurídica                 Dirección de Gestión Documental </t>
  </si>
  <si>
    <t xml:space="preserve">Trimestral </t>
  </si>
  <si>
    <t>Socializar con los funcionarios operadores jurídicos del nivel central el Manual de Buenas Prácticas de la Gestion Jurídica Pública</t>
  </si>
  <si>
    <t>Socialización del Manual de Buenas Prácticas de la Gestion Jurídica Pública</t>
  </si>
  <si>
    <t>No. de socializaciones propuestas/No. de Socializaciones realizadas</t>
  </si>
  <si>
    <t xml:space="preserve">Secretaría Jurídica </t>
  </si>
  <si>
    <r>
      <t xml:space="preserve">Subcomponente 3. </t>
    </r>
    <r>
      <rPr>
        <sz val="14"/>
        <color indexed="8"/>
        <rFont val="Arial"/>
        <family val="2"/>
      </rPr>
      <t>Elaboración los Instrumentos de Gestión de la Información</t>
    </r>
  </si>
  <si>
    <t>Elaboración de los instrumentos archivísticos faltantes en el programa de gestión documental: 
a) Tablas de control de acceso 
b)  Banco terminología de series y subseries documentales 
Elaboración del modelo del sistema integrado de conservación</t>
  </si>
  <si>
    <t>Instrumentos de gestión documental con el lleno de requisitos</t>
  </si>
  <si>
    <t>No. de instrumetos elaborados con requisitos/ No.  de instrumentos propuestos</t>
  </si>
  <si>
    <t xml:space="preserve">Secretaría General
</t>
  </si>
  <si>
    <t>Dirección de Gestión Documental.</t>
  </si>
  <si>
    <t xml:space="preserve">Implementar y desarrollar el modelo de asesoría virtual en el programa de gestión documental </t>
  </si>
  <si>
    <t xml:space="preserve">Modelo de asesoría virtual en programa de Gestión Documental
100% municipios que demanden asistencia técncia con asesoría virtual
</t>
  </si>
  <si>
    <t>Un modelo de asesoría virtual
No. de muncipios que recibieron asistencia tecnica virtual/No. de municipios que solicitaron asistencia tecnica virtual</t>
  </si>
  <si>
    <t>Dirección de Gestión Documental</t>
  </si>
  <si>
    <t>3.3</t>
  </si>
  <si>
    <t xml:space="preserve">Seguimiento a las series y subseries relacionadas con gestión documental a entidades del sector central de la Administración Departamental </t>
  </si>
  <si>
    <t xml:space="preserve">Tres informes de seguimiento </t>
  </si>
  <si>
    <t xml:space="preserve">No. de seguimiento a series y subseries para la gestión documental/ No. Seguimientos propuestos  
</t>
  </si>
  <si>
    <t xml:space="preserve">trimestral </t>
  </si>
  <si>
    <t>3.4</t>
  </si>
  <si>
    <t>Actualización de los actos administrativos disponibles en linea para facilitar la consulta de los ciudadanos</t>
  </si>
  <si>
    <t>Publicacion del 100% de actos administrativos actualizado, disponibles en la web</t>
  </si>
  <si>
    <t>No. de actos administrativos actualizado y disponibles en la web/No. total de actos administrativos emitidos</t>
  </si>
  <si>
    <t xml:space="preserve">Dirección de Gestión Documental y Oficina Asesora Juridica de la Secretaria General </t>
  </si>
  <si>
    <t>3.5</t>
  </si>
  <si>
    <t xml:space="preserve">Eliminación de documentos de las entidades del sector central de la Administración Departamental </t>
  </si>
  <si>
    <t>Informe de documentos eliminados en ML</t>
  </si>
  <si>
    <t xml:space="preserve">
No. de documentos eliminados/ No. Total de documentos en ML</t>
  </si>
  <si>
    <t>3.7</t>
  </si>
  <si>
    <t xml:space="preserve">
Declaratorias de bien cultura archivistico de Cundinamarca</t>
  </si>
  <si>
    <t>Reportes e informes de declaratorias de bien cultura archivistico de Cundinamarca</t>
  </si>
  <si>
    <t xml:space="preserve">No. declaratorias de bien cultural archivistico elaborado y aprobado/ No. total de archivos
</t>
  </si>
  <si>
    <t xml:space="preserve">Dirección de Gestión Documental
Consejo Departamental de Archivos </t>
  </si>
  <si>
    <r>
      <t xml:space="preserve">Subcomponente 4. </t>
    </r>
    <r>
      <rPr>
        <sz val="14"/>
        <color indexed="8"/>
        <rFont val="Arial"/>
        <family val="2"/>
      </rPr>
      <t>Criterio diferencial de accesibilidad</t>
    </r>
  </si>
  <si>
    <t xml:space="preserve">Disponer de herramientas que faciliten la interacción de los ciudadanos en condición de discapacidad visual y auditiva en el CIAC.
</t>
  </si>
  <si>
    <t xml:space="preserve">Adoptar 2 herramientas
</t>
  </si>
  <si>
    <t xml:space="preserve">Numero de Herramientas adoptadas. 
</t>
  </si>
  <si>
    <t xml:space="preserve">
Secretaria General
</t>
  </si>
  <si>
    <t xml:space="preserve">Secretaria Desarrollo Social             
Secretaria TIC  </t>
  </si>
  <si>
    <t>Elaboración, socialización,  implementación  de la guía diferencial de acceso a la información según el usuario</t>
  </si>
  <si>
    <t>Guía elaborada,socializada e implementada</t>
  </si>
  <si>
    <t>No. de guías elaboradas/ No. de guías propuestas</t>
  </si>
  <si>
    <t>Secretaría de Desarrollo Social</t>
  </si>
  <si>
    <r>
      <t xml:space="preserve">Subcomponente 5.
</t>
    </r>
    <r>
      <rPr>
        <sz val="14"/>
        <color indexed="8"/>
        <rFont val="Arial"/>
        <family val="2"/>
      </rPr>
      <t>Monitoreo del Acceso a la Información Pública</t>
    </r>
  </si>
  <si>
    <t>Realizar de manera aleatoria  cliente oculto para evaluar  el servicio que se presta a través de los canales; presencial, telefónico y virtual, dispuestos por la Administración Departamental y generar recomendaciones</t>
  </si>
  <si>
    <t>Aplicar cliente oculto a todas la dependencias del sector central durante el 2020 y rendir informe semestral de resultados</t>
  </si>
  <si>
    <t xml:space="preserve">No.de dependencias monitoredas / Total dependecias de la Administración Departamental 
</t>
  </si>
  <si>
    <t xml:space="preserve">30/06/2020
30/11/2020
</t>
  </si>
  <si>
    <t>Estrategia de Participación Ciudadana en la Gestión Pública</t>
  </si>
  <si>
    <t>POLÍTICA PÚBLICA DE PARTICIPACIÓN CIUDADANA PARA EL DEPARTAMENTO DE CUNDINAMARCA 
Ordenanza No. 0106/2019</t>
  </si>
  <si>
    <t>Fase del Ciclo de la Gestión</t>
  </si>
  <si>
    <t>Formato de Planeación de la Participación</t>
  </si>
  <si>
    <t>Objetivo de la Actividad</t>
  </si>
  <si>
    <t>Meta o Producto</t>
  </si>
  <si>
    <t xml:space="preserve">Indicador </t>
  </si>
  <si>
    <t>Fecha Programada</t>
  </si>
  <si>
    <t>Procesos</t>
  </si>
  <si>
    <t>Socializar la Politica Pública de Participación Ciudadana en los 116 municipios del Departamento</t>
  </si>
  <si>
    <t>Conocimiento y acceso a la información</t>
  </si>
  <si>
    <t xml:space="preserve"> Politica Pública de Participación Ciudadana socializada en el 100% del territorio Departamental</t>
  </si>
  <si>
    <t># de socializaciones realizadas</t>
  </si>
  <si>
    <t>Secretaría de Gobierno - Dirección de Asuntos Municipales</t>
  </si>
  <si>
    <t>Secretaría de Desarrollo e Inclusión Social, Jefatura de Gabinete y Secretaría de Salud</t>
  </si>
  <si>
    <t>Establecer los espacios de participación existentes en el Departamento de Cundinamarca</t>
  </si>
  <si>
    <t>Aumentar la incidencia de los espacios y mecanismos de participación en la toma  de decisiones de interes público</t>
  </si>
  <si>
    <t>Garantizar el 100% de participación efectiva en los escenarios existentes</t>
  </si>
  <si>
    <t># de ciudadanos que participan</t>
  </si>
  <si>
    <t>Secretaría de Desarrollo  e Inclusión Social, Jefatura de Gabinete, Secretaría de Salud, IDACO y Secretaría de Planeación</t>
  </si>
  <si>
    <t>Realizar mesas de trabajo para arcticular la destinación presupuestal  a la participación ciudadana</t>
  </si>
  <si>
    <t>Incrementar los recursos para el fomento de la participación ciudadana</t>
  </si>
  <si>
    <t>Aumentar en un 20% los recursos destinados a la participación ciudadana</t>
  </si>
  <si>
    <t xml:space="preserve">Recursos </t>
  </si>
  <si>
    <t>Secretaría de Desarrollo  e Inclusión Social, Jefatura de Gabinete, Secretaría de Salud e IDACO</t>
  </si>
  <si>
    <t>Estrategias</t>
  </si>
  <si>
    <t>Fortalecer los contenidos dirigidos a estudiantes de grados 10° y 11°, respecto a los elementos básicos de la democracia participativa</t>
  </si>
  <si>
    <t>Educación en la participación ciudadana</t>
  </si>
  <si>
    <t>Innovar el curriculum estudiantil con mecanismos de participación ciudadana y control social</t>
  </si>
  <si>
    <t>Curriculum estudiantil Innovado</t>
  </si>
  <si>
    <t>Secretaría de Educación</t>
  </si>
  <si>
    <t>Secretaría de Gobierno, Secretaría de Desarrollo e Inclusión Social y Gerencia de Buen Gobierno</t>
  </si>
  <si>
    <t>Atender las solicitudes de acompañamiento o asesoria en materia de participación ciudadana</t>
  </si>
  <si>
    <t>Brindar asisitencia técnica en mecanismo de participación, sus instancias, formulación de políticas públicas, veedurias, consejos y comités de orden Departamental y Municipal</t>
  </si>
  <si>
    <t>Atender el 100% de solicitudes recibidas</t>
  </si>
  <si>
    <t># de solicitudes atentidas</t>
  </si>
  <si>
    <t>Dirección de Asuntos Municipales</t>
  </si>
  <si>
    <t>Secretaría de Gobierno, Secretaría de planeación y Secretaria de Salud</t>
  </si>
  <si>
    <t>Diseñar un modelo para la formulación e implementació de presupuestos participativos en el Departamento de Cundinamarca</t>
  </si>
  <si>
    <t>Incorporar de forma progresiva y metodologica la practiva de presupuestos participativos en el Departamento de Cundinamarca</t>
  </si>
  <si>
    <t xml:space="preserve">Modelo diseñado </t>
  </si>
  <si>
    <t>Un modelo diseñado</t>
  </si>
  <si>
    <t>Secretaría de Gobierno y Jefatura de Gabinete</t>
  </si>
  <si>
    <t>Creación o dotación de oficinas de participación ciudadana en los municipios</t>
  </si>
  <si>
    <t>Integrar acciones destinadas a proveer recursos técnicos, fisicos y humanos</t>
  </si>
  <si>
    <t>Creación oficinas de participación municipales</t>
  </si>
  <si>
    <t xml:space="preserve"># de municipios acompañados </t>
  </si>
  <si>
    <t>Secretaría de Gobierno</t>
  </si>
  <si>
    <t>Secretaría de Salud y Jefatura de Gabinete</t>
  </si>
  <si>
    <t>Implementar una herramienta de desarrollo tecnológico para los Concejos Municipales</t>
  </si>
  <si>
    <t>Facilitar el dialogo con los Concejales frente a la Administración Departamental</t>
  </si>
  <si>
    <t xml:space="preserve">Socialización del desarrollo tecnológico </t>
  </si>
  <si>
    <t># de concejales usuarios de la herramienta tecnológica</t>
  </si>
  <si>
    <t>Secretaría de Gobierno, Secretaría de TIC</t>
  </si>
  <si>
    <t>Seguimiento y evaluación</t>
  </si>
  <si>
    <t>Convocar a sesión al Consejo Departamental de Participación Ciudadana</t>
  </si>
  <si>
    <t xml:space="preserve">Evaluar la implementación de la Politica Pública de Participación Ciudadana </t>
  </si>
  <si>
    <t>Dos sesiones del Consejo Departamental de Participación Ciudadana</t>
  </si>
  <si>
    <t># de sesiones del consejos realizadas</t>
  </si>
  <si>
    <t>Informe anual ante la Asamblea Departamental</t>
  </si>
  <si>
    <t xml:space="preserve">El segundo semestre de cada año se presentará un informe de la implementación de la Politica Pública de Participación Ciudadana </t>
  </si>
  <si>
    <t>Informe Presentado</t>
  </si>
  <si>
    <t># de informes ante la asamblea Departamental</t>
  </si>
  <si>
    <t>Secretaría de Gobierno, IDCAO, Secretaría de Desarrollo e Inclusión Social y Secretaría de Planeación</t>
  </si>
  <si>
    <t xml:space="preserve">No.  de rendición de
cuentas </t>
  </si>
  <si>
    <t>Pagina web</t>
  </si>
  <si>
    <t>No. de asistencia técnica</t>
  </si>
  <si>
    <t>Documento</t>
  </si>
  <si>
    <t>Listado de funcionarios</t>
  </si>
  <si>
    <t>No. de consultas al módulo de Auditoría efectuadas en el periodo.</t>
  </si>
  <si>
    <t>No. Estudiantes beneficiados/pagados</t>
  </si>
  <si>
    <t xml:space="preserve">No.  de horas extras mensuales certificadas contra las aprobadas. </t>
  </si>
  <si>
    <t>No. de distribuciones presupuestales con destinación especifica</t>
  </si>
  <si>
    <t>No. de participación ciudadana</t>
  </si>
  <si>
    <t>Seguimiento a trámites</t>
  </si>
  <si>
    <t>Oficina de Participación</t>
  </si>
  <si>
    <t>No. de tramites con seguimiento</t>
  </si>
  <si>
    <t>Posibilidad de recibir o solicitar cualquier dadiva para celebrar un contrato sin el lleno de los requisitos legales</t>
  </si>
  <si>
    <t>Ausencia de ética de los funcionarios</t>
  </si>
  <si>
    <t>Falta de lineamientos que restrinjan las posibilidades de corrupción</t>
  </si>
  <si>
    <t>Favorecimiento contractual por influencias</t>
  </si>
  <si>
    <t>1. La perdida de la imagen y credibilidad institucional 
2. Demandas  
3. Investigaciones por entes de control 
4. Sanciones  legales 
5. Incumplimiento de los objetivos del proceso
6. Insatisfacción del usuario. 
7. Sobrecostos
8. Detrimento patrimonial</t>
  </si>
  <si>
    <t xml:space="preserve">Circulares con lineamientos para garantizar
trasparencia y pluralidad </t>
  </si>
  <si>
    <t>Avanzar en actualizacion de los documentos del proceso de acuerdo a los requerimientos de SECOP II</t>
  </si>
  <si>
    <t>Continuar con la revisión de los procesos (distinta 
de los contratos de prestación de servicios 
de apoyo a la gestión) en comité de contratación.</t>
  </si>
  <si>
    <t>Avanzar en la actualizacion y formatos delo proceso de gestión contractual de acuerdo a los requerimientos de SECOP II</t>
  </si>
  <si>
    <t>Comité de contratación  revisa
y aprueba contratación directa distinta 
de los contratos de prestación de servicios 
de apoyo a la gestión</t>
  </si>
  <si>
    <t>Revisión aleatoria a los expedientes contractuales físicos para asegurar el cumplimiento de requisitos legales.</t>
  </si>
  <si>
    <t xml:space="preserve">Realizar capacitación a los actores de la Gestión Contractual </t>
  </si>
  <si>
    <t>Revisión aleatoria a los expedientes contractuales publicados en el SECOP para asegurar el cumplimiento de requisitos legales.</t>
  </si>
  <si>
    <t>Continuar con las sesiones del comité de contratación donde se asegure la adecuada y pertinente adquisición de bienes y servicios con el cumplimiento de requisitos legales</t>
  </si>
  <si>
    <t>Informe de revisión</t>
  </si>
  <si>
    <t>Listado de asistencia</t>
  </si>
  <si>
    <t>Actas de comité</t>
  </si>
  <si>
    <t>Numero de contratos observados/ Numero de contratos revisados</t>
  </si>
  <si>
    <t>Modificaciones, adiciones y prórrogas sin justificación suficiente</t>
  </si>
  <si>
    <t>Recibo a satisfacción y/o pago de objetos contractuales que no corresponden a especificaciones técnicas exigidas o no fueron ejecutados</t>
  </si>
  <si>
    <t xml:space="preserve">Permitir el incumplimiento de las cláusulas contractuales durante la ejecución y seguimiento del proceso para adquisición de bienes y servicios favoreciendo al contratista o proveedor. </t>
  </si>
  <si>
    <t>Realizar seguimiento aleatorio a las modificaciones, adiciones y prorrogas</t>
  </si>
  <si>
    <t>Realizar seguimimiento a la contratacion a través del aplicativo SUPERVISA</t>
  </si>
  <si>
    <t>Siguiendo periódico y  previo para minimizar riesgo de incumplimiento</t>
  </si>
  <si>
    <t xml:space="preserve">Seguimiento  liquidación de contratos </t>
  </si>
  <si>
    <t>realizar seguimiento a adiciones modificaciones y prorrogas</t>
  </si>
  <si>
    <t>informes seguimiento SUPERVISA</t>
  </si>
  <si>
    <t xml:space="preserve">Seguimiento a la  y liquidación de contratos </t>
  </si>
  <si>
    <t>Seguimiento a modificaciones y prorrogas</t>
  </si>
  <si>
    <t>Revisión aleatoria a los expedientes contractuales para asegurar el cumplimiento de obligaciones de los contratistas</t>
  </si>
  <si>
    <t>Revisar la ejecución contractual en auditorias internas a la gestión</t>
  </si>
  <si>
    <t>Informes de auditoria</t>
  </si>
  <si>
    <t>Ofina de Participación</t>
  </si>
  <si>
    <t xml:space="preserve">Secretaría General- Dirección de Atención al Ciudadano, Secretaría de Salud- Dirección Desarrollo de Servicios, Secretaría TIC </t>
  </si>
  <si>
    <t>Secretaría General- Dirección de Atención al Ciudadano, Secretaría de Salud- Dirección Desarrollo de Servicios, Secretaría TIC</t>
  </si>
  <si>
    <t xml:space="preserve">Un protocolo actualizado y publicado </t>
  </si>
  <si>
    <t>Secretaria TIC - Dirección de Atención al Ciudadano</t>
  </si>
  <si>
    <t>Dirección de Gestión Contractual</t>
  </si>
  <si>
    <t>Lider del Proceso de Asistencia Tecnica</t>
  </si>
  <si>
    <t>Acta,Formatos o Reportes</t>
  </si>
  <si>
    <t>Informes o actas de seguimiento ó Informes de Interventoría y Supervisión.</t>
  </si>
  <si>
    <t>Informes ó actas ó matriz de trámites actualizada.</t>
  </si>
  <si>
    <t>Informes ó actas ó registro fotográfico ó soportes publicitarios</t>
  </si>
  <si>
    <t>Actas ó  procedimiento definido.</t>
  </si>
  <si>
    <t>Mapa de riesgos de corrupción actualizado
Evidencia de la revisión y actualización</t>
  </si>
  <si>
    <t>Informe cuatrimestral
Anual</t>
  </si>
  <si>
    <t>Informe cuatrimestral
Semestral</t>
  </si>
  <si>
    <t xml:space="preserve">28/02/2020
15/12/2020 </t>
  </si>
  <si>
    <t xml:space="preserve">20/05/2020
15/12/2020 </t>
  </si>
  <si>
    <r>
      <rPr>
        <sz val="14"/>
        <color theme="1"/>
        <rFont val="Arial"/>
        <family val="2"/>
      </rPr>
      <t>31/03/2020</t>
    </r>
    <r>
      <rPr>
        <b/>
        <sz val="14"/>
        <color theme="1"/>
        <rFont val="Arial"/>
        <family val="2"/>
      </rPr>
      <t xml:space="preserve">
</t>
    </r>
    <r>
      <rPr>
        <sz val="14"/>
        <color theme="1"/>
        <rFont val="Arial"/>
        <family val="2"/>
      </rPr>
      <t>20/05/2020</t>
    </r>
  </si>
  <si>
    <t>1/05/2020 al 31/12/2020</t>
  </si>
  <si>
    <r>
      <t>Actas de seguimiento y control  de 12 mesas de trabajo con los administradores de PQRSD, para fortaleceler respuesta oportuna a requerimientos.</t>
    </r>
    <r>
      <rPr>
        <sz val="14"/>
        <color indexed="8"/>
        <rFont val="Arial"/>
        <family val="2"/>
      </rPr>
      <t xml:space="preserve">
 </t>
    </r>
  </si>
  <si>
    <t xml:space="preserve">Actas de seguimiento y control  de 4 mesas de trabajo con la participacion de las secretarias responsables de la proteccion de datos. </t>
  </si>
  <si>
    <t xml:space="preserve">No. de actualizaciones adelantadas /No.  publicaciones requeridas por la normativa vigente </t>
  </si>
  <si>
    <t>No. de actualizaciónes de trámites en el SUIT/ No. de trámites en el SUIT</t>
  </si>
  <si>
    <t>No. de seguimientos realizados/ No. de seguimientos propuestos</t>
  </si>
  <si>
    <t>Secretaría General
Secretaría de Planeación</t>
  </si>
  <si>
    <t xml:space="preserve">
Gerencia de Buen Gobierno
</t>
  </si>
  <si>
    <t>31 de marzo de 2020</t>
  </si>
  <si>
    <t xml:space="preserve">Secretaría General 
</t>
  </si>
  <si>
    <t>Secretaria de la Función Pública, Empresa Inmobiliaria y de Servicios Logísticos de Cundinamarca</t>
  </si>
  <si>
    <r>
      <rPr>
        <sz val="14"/>
        <color rgb="FFFF0000"/>
        <rFont val="Arial"/>
        <family val="2"/>
      </rPr>
      <t xml:space="preserve"> </t>
    </r>
    <r>
      <rPr>
        <sz val="14"/>
        <color theme="1"/>
        <rFont val="Arial"/>
        <family val="2"/>
      </rPr>
      <t>Actas de soc</t>
    </r>
    <r>
      <rPr>
        <sz val="14"/>
        <rFont val="Arial"/>
        <family val="2"/>
      </rPr>
      <t>ialización del mapa de riesgo de corrupción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</si>
</sst>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240A]d&quot; de &quot;mmmm&quot; de &quot;yyyy;@"/>
    <numFmt numFmtId="165" formatCode="dd/mm/yyyy;@"/>
    <numFmt numFmtId="166" formatCode="d/mm/yyyy;@"/>
    <numFmt numFmtId="167" formatCode="dd/mm/yy;@"/>
  </numFmts>
  <fonts count="65">
    <font>
      <sz val="11"/>
      <color theme="1"/>
      <name val="Calibri"/>
      <family val="2"/>
      <scheme val="minor"/>
    </font>
    <font>
      <sz val="10"/>
      <name val="Arial"/>
      <family val="2"/>
    </font>
    <font>
      <sz val="10"/>
      <name val="Arial"/>
      <family val="2"/>
    </font>
    <font>
      <b/>
      <sz val="16"/>
      <color indexed="8"/>
      <name val="Calibri"/>
      <family val="2"/>
    </font>
    <font>
      <sz val="16"/>
      <color indexed="8"/>
      <name val="Calibri"/>
      <family val="2"/>
    </font>
    <font>
      <sz val="10"/>
      <name val="Arial"/>
      <family val="2"/>
    </font>
    <font>
      <sz val="14"/>
      <name val="Arial"/>
      <family val="2"/>
    </font>
    <font>
      <b/>
      <sz val="11"/>
      <color indexed="8"/>
      <name val="Calibri"/>
      <family val="2"/>
    </font>
    <font>
      <b/>
      <sz val="9"/>
      <color indexed="81"/>
      <name val="Tahoma"/>
      <family val="2"/>
    </font>
    <font>
      <sz val="9"/>
      <color indexed="81"/>
      <name val="Tahoma"/>
      <family val="2"/>
    </font>
    <font>
      <sz val="11"/>
      <color theme="0"/>
      <name val="Calibri"/>
      <family val="2"/>
      <scheme val="minor"/>
    </font>
    <font>
      <b/>
      <sz val="11"/>
      <color theme="0"/>
      <name val="Calibri"/>
      <family val="2"/>
      <scheme val="minor"/>
    </font>
    <font>
      <b/>
      <sz val="11"/>
      <color theme="1"/>
      <name val="Calibri"/>
      <family val="2"/>
      <scheme val="minor"/>
    </font>
    <font>
      <sz val="14"/>
      <color theme="1"/>
      <name val="Tahoma"/>
      <family val="2"/>
    </font>
    <font>
      <sz val="10"/>
      <color theme="0"/>
      <name val="Calibri"/>
      <family val="2"/>
      <scheme val="minor"/>
    </font>
    <font>
      <sz val="11"/>
      <name val="Calibri"/>
      <family val="2"/>
      <scheme val="minor"/>
    </font>
    <font>
      <sz val="12"/>
      <color rgb="FFFF0000"/>
      <name val="Arial"/>
      <family val="2"/>
    </font>
    <font>
      <b/>
      <sz val="16"/>
      <color theme="1"/>
      <name val="Calibri"/>
      <family val="2"/>
      <scheme val="minor"/>
    </font>
    <font>
      <sz val="14"/>
      <color theme="1"/>
      <name val="Arial"/>
      <family val="2"/>
    </font>
    <font>
      <b/>
      <sz val="18"/>
      <color theme="1"/>
      <name val="Calibri"/>
      <family val="2"/>
      <scheme val="minor"/>
    </font>
    <font>
      <b/>
      <sz val="14"/>
      <color theme="1"/>
      <name val="Tahoma"/>
      <family val="2"/>
    </font>
    <font>
      <b/>
      <sz val="22"/>
      <color theme="1"/>
      <name val="Calibri"/>
      <family val="2"/>
      <scheme val="minor"/>
    </font>
    <font>
      <sz val="16"/>
      <color theme="1"/>
      <name val="Calibri"/>
      <family val="2"/>
      <scheme val="minor"/>
    </font>
    <font>
      <b/>
      <sz val="11"/>
      <name val="Calibri"/>
      <family val="2"/>
      <scheme val="minor"/>
    </font>
    <font>
      <u/>
      <sz val="11"/>
      <color theme="10"/>
      <name val="Calibri"/>
      <family val="2"/>
      <scheme val="minor"/>
    </font>
    <font>
      <sz val="11"/>
      <color rgb="FFFF0000"/>
      <name val="Calibri"/>
      <family val="2"/>
      <scheme val="minor"/>
    </font>
    <font>
      <sz val="11"/>
      <color theme="1"/>
      <name val="Tahoma"/>
      <family val="2"/>
    </font>
    <font>
      <sz val="12"/>
      <color theme="1"/>
      <name val="Tahoma"/>
      <family val="2"/>
    </font>
    <font>
      <b/>
      <sz val="14"/>
      <color theme="1"/>
      <name val="Calibri"/>
      <family val="2"/>
      <scheme val="minor"/>
    </font>
    <font>
      <b/>
      <sz val="12"/>
      <color indexed="59"/>
      <name val="SansSerif"/>
    </font>
    <font>
      <b/>
      <sz val="12"/>
      <color indexed="8"/>
      <name val="SansSerif"/>
    </font>
    <font>
      <sz val="10"/>
      <color indexed="8"/>
      <name val="SansSerif"/>
    </font>
    <font>
      <b/>
      <sz val="20"/>
      <color theme="1"/>
      <name val="Calibri"/>
      <family val="2"/>
      <scheme val="minor"/>
    </font>
    <font>
      <b/>
      <sz val="14"/>
      <name val="Arial"/>
      <family val="2"/>
    </font>
    <font>
      <b/>
      <sz val="14"/>
      <color rgb="FF000000"/>
      <name val="Times New Roman"/>
      <family val="1"/>
    </font>
    <font>
      <sz val="14"/>
      <color rgb="FF000000"/>
      <name val="Arial"/>
      <family val="2"/>
    </font>
    <font>
      <b/>
      <sz val="14"/>
      <color rgb="FF000000"/>
      <name val="Calibri"/>
      <family val="2"/>
      <scheme val="minor"/>
    </font>
    <font>
      <b/>
      <sz val="14"/>
      <color rgb="FF000000"/>
      <name val="Arial"/>
      <family val="2"/>
    </font>
    <font>
      <b/>
      <sz val="12"/>
      <color rgb="FF000000"/>
      <name val="Arial"/>
      <family val="2"/>
    </font>
    <font>
      <sz val="12"/>
      <color indexed="8"/>
      <name val="Arial"/>
      <family val="2"/>
    </font>
    <font>
      <sz val="11"/>
      <color rgb="FFFF0000"/>
      <name val="Work Sans"/>
    </font>
    <font>
      <b/>
      <sz val="12"/>
      <name val="Arial"/>
      <family val="2"/>
    </font>
    <font>
      <sz val="12"/>
      <color rgb="FF212121"/>
      <name val="Calibri"/>
      <family val="2"/>
      <scheme val="minor"/>
    </font>
    <font>
      <b/>
      <i/>
      <sz val="12"/>
      <color rgb="FF4472C4"/>
      <name val="Segoe Script"/>
      <family val="2"/>
    </font>
    <font>
      <i/>
      <sz val="12"/>
      <color rgb="FF4472C4"/>
      <name val="Calibri"/>
      <family val="2"/>
      <scheme val="minor"/>
    </font>
    <font>
      <i/>
      <sz val="11"/>
      <color rgb="FF4472C4"/>
      <name val="Calibri"/>
      <family val="2"/>
      <scheme val="minor"/>
    </font>
    <font>
      <b/>
      <sz val="16"/>
      <color rgb="FF000000"/>
      <name val="Calibri"/>
      <family val="2"/>
    </font>
    <font>
      <sz val="14"/>
      <color indexed="8"/>
      <name val="Arial"/>
      <family val="2"/>
    </font>
    <font>
      <b/>
      <sz val="14"/>
      <color theme="1"/>
      <name val="Arial"/>
      <family val="2"/>
    </font>
    <font>
      <sz val="11"/>
      <color theme="1"/>
      <name val="Arial"/>
      <family val="2"/>
    </font>
    <font>
      <sz val="11"/>
      <color rgb="FFFF0000"/>
      <name val="Arial"/>
      <family val="2"/>
    </font>
    <font>
      <sz val="11"/>
      <color rgb="FF000000"/>
      <name val="Calibri"/>
      <family val="2"/>
    </font>
    <font>
      <b/>
      <sz val="18"/>
      <color rgb="FF000000"/>
      <name val="Calibri"/>
      <family val="2"/>
    </font>
    <font>
      <sz val="18"/>
      <color theme="1"/>
      <name val="Calibri"/>
      <family val="2"/>
      <scheme val="minor"/>
    </font>
    <font>
      <b/>
      <sz val="14"/>
      <color rgb="FF000000"/>
      <name val="Calibri"/>
      <family val="2"/>
    </font>
    <font>
      <b/>
      <sz val="22"/>
      <color rgb="FF000000"/>
      <name val="Calibri"/>
      <family val="2"/>
    </font>
    <font>
      <b/>
      <sz val="20"/>
      <name val="Calibri"/>
      <family val="2"/>
    </font>
    <font>
      <b/>
      <sz val="14"/>
      <name val="Calibri"/>
      <family val="2"/>
    </font>
    <font>
      <b/>
      <sz val="16"/>
      <name val="Arial"/>
      <family val="2"/>
    </font>
    <font>
      <b/>
      <sz val="10"/>
      <name val="Arial"/>
      <family val="2"/>
    </font>
    <font>
      <sz val="10"/>
      <color rgb="FF000000"/>
      <name val="Arial"/>
      <family val="2"/>
    </font>
    <font>
      <b/>
      <sz val="10"/>
      <color rgb="FF000000"/>
      <name val="Arial"/>
      <family val="2"/>
    </font>
    <font>
      <sz val="10"/>
      <color theme="1"/>
      <name val="Arial"/>
      <family val="2"/>
    </font>
    <font>
      <sz val="11"/>
      <name val="Verdana"/>
      <family val="2"/>
    </font>
    <font>
      <sz val="14"/>
      <color rgb="FFFF0000"/>
      <name val="Arial"/>
      <family val="2"/>
    </font>
  </fonts>
  <fills count="21">
    <fill>
      <patternFill patternType="none"/>
    </fill>
    <fill>
      <patternFill patternType="gray125"/>
    </fill>
    <fill>
      <patternFill patternType="solid">
        <fgColor rgb="FFFFFF00"/>
        <bgColor indexed="64"/>
      </patternFill>
    </fill>
    <fill>
      <patternFill patternType="solid">
        <fgColor theme="8"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C000"/>
        <bgColor indexed="64"/>
      </patternFill>
    </fill>
    <fill>
      <patternFill patternType="solid">
        <fgColor rgb="FFE8EDF2"/>
        <bgColor indexed="64"/>
      </patternFill>
    </fill>
    <fill>
      <patternFill patternType="solid">
        <fgColor rgb="FF50E617"/>
        <bgColor indexed="64"/>
      </patternFill>
    </fill>
    <fill>
      <patternFill patternType="solid">
        <fgColor rgb="FFF7FE2E"/>
        <bgColor indexed="64"/>
      </patternFill>
    </fill>
    <fill>
      <patternFill patternType="solid">
        <fgColor rgb="FFFE9A2E"/>
        <bgColor indexed="64"/>
      </patternFill>
    </fill>
    <fill>
      <patternFill patternType="solid">
        <fgColor rgb="FFFF3714"/>
        <bgColor indexed="64"/>
      </patternFill>
    </fill>
    <fill>
      <patternFill patternType="solid">
        <fgColor indexed="9"/>
        <bgColor indexed="64"/>
      </patternFill>
    </fill>
    <fill>
      <patternFill patternType="solid">
        <fgColor rgb="FFCCCCCC"/>
      </patternFill>
    </fill>
    <fill>
      <patternFill patternType="solid">
        <fgColor theme="3" tint="0.79998168889431442"/>
        <bgColor indexed="64"/>
      </patternFill>
    </fill>
    <fill>
      <patternFill patternType="solid">
        <fgColor rgb="FFBDD7EE"/>
        <bgColor indexed="64"/>
      </patternFill>
    </fill>
    <fill>
      <patternFill patternType="solid">
        <fgColor rgb="FFFFFFFF"/>
        <bgColor indexed="64"/>
      </patternFill>
    </fill>
    <fill>
      <patternFill patternType="solid">
        <fgColor rgb="FFDDEBF7"/>
        <bgColor indexed="64"/>
      </patternFill>
    </fill>
    <fill>
      <patternFill patternType="solid">
        <fgColor theme="8" tint="0.79998168889431442"/>
        <bgColor indexed="64"/>
      </patternFill>
    </fill>
    <fill>
      <patternFill patternType="solid">
        <fgColor theme="0" tint="-0.14999847407452621"/>
        <bgColor indexed="64"/>
      </patternFill>
    </fill>
  </fills>
  <borders count="114">
    <border>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theme="4"/>
      </left>
      <right style="medium">
        <color theme="4"/>
      </right>
      <top style="medium">
        <color theme="4"/>
      </top>
      <bottom style="medium">
        <color theme="4"/>
      </bottom>
      <diagonal/>
    </border>
    <border>
      <left style="medium">
        <color theme="4"/>
      </left>
      <right style="medium">
        <color theme="4"/>
      </right>
      <top style="medium">
        <color theme="4"/>
      </top>
      <bottom/>
      <diagonal/>
    </border>
    <border>
      <left style="medium">
        <color theme="4"/>
      </left>
      <right style="medium">
        <color theme="4"/>
      </right>
      <top/>
      <bottom style="medium">
        <color theme="4"/>
      </bottom>
      <diagonal/>
    </border>
    <border>
      <left style="medium">
        <color theme="4"/>
      </left>
      <right style="medium">
        <color theme="4"/>
      </right>
      <top/>
      <bottom/>
      <diagonal/>
    </border>
    <border>
      <left style="medium">
        <color theme="4" tint="-0.24994659260841701"/>
      </left>
      <right/>
      <top/>
      <bottom/>
      <diagonal/>
    </border>
    <border>
      <left style="medium">
        <color indexed="8"/>
      </left>
      <right style="medium">
        <color indexed="8"/>
      </right>
      <top style="medium">
        <color indexed="8"/>
      </top>
      <bottom style="medium">
        <color indexed="8"/>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rgb="FF000000"/>
      </right>
      <top style="medium">
        <color indexed="64"/>
      </top>
      <bottom/>
      <diagonal/>
    </border>
    <border>
      <left style="thin">
        <color rgb="FF000000"/>
      </left>
      <right/>
      <top style="medium">
        <color indexed="64"/>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bottom/>
      <diagonal/>
    </border>
    <border>
      <left style="medium">
        <color rgb="FF2F75B5"/>
      </left>
      <right/>
      <top/>
      <bottom/>
      <diagonal/>
    </border>
    <border>
      <left style="thick">
        <color theme="4"/>
      </left>
      <right style="medium">
        <color rgb="FF2F75B5"/>
      </right>
      <top style="thick">
        <color theme="4"/>
      </top>
      <bottom style="medium">
        <color rgb="FF2F75B5"/>
      </bottom>
      <diagonal/>
    </border>
    <border>
      <left style="thin">
        <color indexed="64"/>
      </left>
      <right/>
      <top style="thick">
        <color theme="4"/>
      </top>
      <bottom style="medium">
        <color rgb="FF2F75B5"/>
      </bottom>
      <diagonal/>
    </border>
    <border>
      <left/>
      <right style="thin">
        <color indexed="64"/>
      </right>
      <top style="thick">
        <color theme="4"/>
      </top>
      <bottom style="medium">
        <color rgb="FF2F75B5"/>
      </bottom>
      <diagonal/>
    </border>
    <border>
      <left/>
      <right style="medium">
        <color rgb="FF2F75B5"/>
      </right>
      <top style="thick">
        <color theme="4"/>
      </top>
      <bottom style="medium">
        <color rgb="FF2F75B5"/>
      </bottom>
      <diagonal/>
    </border>
    <border>
      <left/>
      <right style="thick">
        <color theme="4"/>
      </right>
      <top style="thick">
        <color theme="4"/>
      </top>
      <bottom style="medium">
        <color rgb="FF2F75B5"/>
      </bottom>
      <diagonal/>
    </border>
    <border>
      <left style="thick">
        <color theme="4"/>
      </left>
      <right style="medium">
        <color rgb="FF2F75B5"/>
      </right>
      <top style="medium">
        <color rgb="FF2F75B5"/>
      </top>
      <bottom/>
      <diagonal/>
    </border>
    <border>
      <left/>
      <right style="medium">
        <color rgb="FF2F75B5"/>
      </right>
      <top/>
      <bottom style="medium">
        <color rgb="FF2F75B5"/>
      </bottom>
      <diagonal/>
    </border>
    <border>
      <left/>
      <right/>
      <top/>
      <bottom style="medium">
        <color rgb="FF2F75B5"/>
      </bottom>
      <diagonal/>
    </border>
    <border>
      <left style="medium">
        <color rgb="FF2F75B5"/>
      </left>
      <right style="medium">
        <color rgb="FF2F75B5"/>
      </right>
      <top style="medium">
        <color rgb="FF2F75B5"/>
      </top>
      <bottom style="medium">
        <color rgb="FF2F75B5"/>
      </bottom>
      <diagonal/>
    </border>
    <border>
      <left/>
      <right style="medium">
        <color theme="4"/>
      </right>
      <top style="medium">
        <color theme="4"/>
      </top>
      <bottom style="medium">
        <color theme="4"/>
      </bottom>
      <diagonal/>
    </border>
    <border>
      <left style="thick">
        <color theme="4"/>
      </left>
      <right style="medium">
        <color rgb="FF2F75B5"/>
      </right>
      <top/>
      <bottom/>
      <diagonal/>
    </border>
    <border>
      <left style="medium">
        <color rgb="FF2F75B5"/>
      </left>
      <right style="medium">
        <color rgb="FF2F75B5"/>
      </right>
      <top/>
      <bottom style="medium">
        <color rgb="FF2F75B5"/>
      </bottom>
      <diagonal/>
    </border>
    <border>
      <left style="thick">
        <color theme="4"/>
      </left>
      <right style="medium">
        <color rgb="FF2F75B5"/>
      </right>
      <top/>
      <bottom style="medium">
        <color rgb="FF2F75B5"/>
      </bottom>
      <diagonal/>
    </border>
    <border>
      <left/>
      <right style="thick">
        <color theme="4"/>
      </right>
      <top/>
      <bottom style="medium">
        <color rgb="FF2F75B5"/>
      </bottom>
      <diagonal/>
    </border>
    <border>
      <left style="medium">
        <color rgb="FF2F75B5"/>
      </left>
      <right style="medium">
        <color rgb="FF2F75B5"/>
      </right>
      <top style="medium">
        <color rgb="FF2F75B5"/>
      </top>
      <bottom/>
      <diagonal/>
    </border>
    <border>
      <left style="medium">
        <color rgb="FF2F75B5"/>
      </left>
      <right style="thick">
        <color theme="4"/>
      </right>
      <top style="medium">
        <color rgb="FF2F75B5"/>
      </top>
      <bottom/>
      <diagonal/>
    </border>
    <border>
      <left style="medium">
        <color rgb="FF2F75B5"/>
      </left>
      <right style="medium">
        <color rgb="FF2F75B5"/>
      </right>
      <top/>
      <bottom/>
      <diagonal/>
    </border>
    <border>
      <left style="medium">
        <color rgb="FF2F75B5"/>
      </left>
      <right style="thick">
        <color theme="4"/>
      </right>
      <top/>
      <bottom/>
      <diagonal/>
    </border>
    <border>
      <left style="medium">
        <color rgb="FF2F75B5"/>
      </left>
      <right style="thick">
        <color theme="4"/>
      </right>
      <top/>
      <bottom style="medium">
        <color rgb="FF2F75B5"/>
      </bottom>
      <diagonal/>
    </border>
    <border>
      <left/>
      <right/>
      <top/>
      <bottom style="medium">
        <color theme="4"/>
      </bottom>
      <diagonal/>
    </border>
    <border>
      <left style="thick">
        <color theme="4"/>
      </left>
      <right style="medium">
        <color rgb="FF2F75B5"/>
      </right>
      <top/>
      <bottom style="thick">
        <color theme="4"/>
      </bottom>
      <diagonal/>
    </border>
    <border>
      <left style="medium">
        <color rgb="FF2F75B5"/>
      </left>
      <right style="medium">
        <color rgb="FF2F75B5"/>
      </right>
      <top/>
      <bottom style="thick">
        <color theme="4"/>
      </bottom>
      <diagonal/>
    </border>
    <border>
      <left style="medium">
        <color rgb="FF2F75B5"/>
      </left>
      <right style="thick">
        <color theme="4"/>
      </right>
      <top/>
      <bottom style="thick">
        <color theme="4"/>
      </bottom>
      <diagonal/>
    </border>
    <border>
      <left style="medium">
        <color rgb="FF2F75B5"/>
      </left>
      <right/>
      <top style="medium">
        <color rgb="FF2F75B5"/>
      </top>
      <bottom style="medium">
        <color rgb="FF2F75B5"/>
      </bottom>
      <diagonal/>
    </border>
    <border>
      <left/>
      <right/>
      <top style="medium">
        <color rgb="FF2F75B5"/>
      </top>
      <bottom style="medium">
        <color rgb="FF2F75B5"/>
      </bottom>
      <diagonal/>
    </border>
    <border>
      <left/>
      <right style="medium">
        <color rgb="FF2F75B5"/>
      </right>
      <top style="medium">
        <color rgb="FF2F75B5"/>
      </top>
      <bottom style="medium">
        <color rgb="FF2F75B5"/>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rgb="FF2F75B5"/>
      </left>
      <right/>
      <top style="thin">
        <color indexed="64"/>
      </top>
      <bottom/>
      <diagonal/>
    </border>
    <border>
      <left style="thin">
        <color indexed="64"/>
      </left>
      <right/>
      <top/>
      <bottom style="medium">
        <color rgb="FF2F75B5"/>
      </bottom>
      <diagonal/>
    </border>
    <border>
      <left style="medium">
        <color indexed="64"/>
      </left>
      <right style="medium">
        <color indexed="64"/>
      </right>
      <top style="medium">
        <color indexed="64"/>
      </top>
      <bottom style="medium">
        <color theme="4"/>
      </bottom>
      <diagonal/>
    </border>
    <border>
      <left style="medium">
        <color indexed="64"/>
      </left>
      <right style="medium">
        <color indexed="64"/>
      </right>
      <top style="medium">
        <color theme="4"/>
      </top>
      <bottom style="medium">
        <color indexed="64"/>
      </bottom>
      <diagonal/>
    </border>
    <border>
      <left/>
      <right style="medium">
        <color theme="4"/>
      </right>
      <top/>
      <bottom style="medium">
        <color theme="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diagonal/>
    </border>
  </borders>
  <cellStyleXfs count="6">
    <xf numFmtId="0" fontId="0" fillId="0" borderId="0"/>
    <xf numFmtId="0" fontId="2" fillId="0" borderId="0"/>
    <xf numFmtId="0" fontId="1" fillId="0" borderId="0"/>
    <xf numFmtId="0" fontId="1" fillId="0" borderId="0"/>
    <xf numFmtId="0" fontId="5" fillId="0" borderId="0"/>
    <xf numFmtId="0" fontId="24" fillId="0" borderId="0" applyNumberFormat="0" applyFill="0" applyBorder="0" applyAlignment="0" applyProtection="0"/>
  </cellStyleXfs>
  <cellXfs count="756">
    <xf numFmtId="0" fontId="0" fillId="0" borderId="0" xfId="0"/>
    <xf numFmtId="0" fontId="1" fillId="0" borderId="0" xfId="2"/>
    <xf numFmtId="0" fontId="1" fillId="0" borderId="0" xfId="2" applyBorder="1" applyAlignment="1"/>
    <xf numFmtId="0" fontId="1" fillId="0" borderId="1" xfId="2" applyBorder="1" applyAlignment="1"/>
    <xf numFmtId="0" fontId="13" fillId="0" borderId="2" xfId="0" applyFont="1" applyFill="1" applyBorder="1" applyAlignment="1" applyProtection="1">
      <alignment horizontal="left" vertical="center"/>
    </xf>
    <xf numFmtId="14" fontId="13" fillId="0" borderId="2" xfId="0" applyNumberFormat="1" applyFont="1" applyFill="1" applyBorder="1" applyAlignment="1" applyProtection="1">
      <alignment vertical="center"/>
    </xf>
    <xf numFmtId="0" fontId="13" fillId="0" borderId="2" xfId="0" applyFont="1" applyFill="1" applyBorder="1" applyAlignment="1" applyProtection="1">
      <alignment vertical="center"/>
    </xf>
    <xf numFmtId="0" fontId="1" fillId="0" borderId="2" xfId="2" applyBorder="1" applyAlignment="1"/>
    <xf numFmtId="0" fontId="0" fillId="0" borderId="0" xfId="0" applyProtection="1">
      <protection locked="0"/>
    </xf>
    <xf numFmtId="0" fontId="0" fillId="0" borderId="0" xfId="0" applyProtection="1">
      <protection hidden="1"/>
    </xf>
    <xf numFmtId="0" fontId="12" fillId="2" borderId="4" xfId="0" applyFont="1" applyFill="1" applyBorder="1" applyAlignment="1" applyProtection="1">
      <alignment horizontal="center" vertical="center" wrapText="1"/>
      <protection locked="0"/>
    </xf>
    <xf numFmtId="0" fontId="14" fillId="3" borderId="4" xfId="0" applyFont="1" applyFill="1" applyBorder="1" applyAlignment="1" applyProtection="1">
      <alignment horizontal="center" vertical="center" textRotation="90" wrapText="1"/>
      <protection locked="0"/>
    </xf>
    <xf numFmtId="0" fontId="0" fillId="0" borderId="5"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0" borderId="5" xfId="0" applyBorder="1" applyAlignment="1" applyProtection="1">
      <alignment horizontal="left" vertical="center" wrapText="1"/>
      <protection hidden="1"/>
    </xf>
    <xf numFmtId="0" fontId="0" fillId="0" borderId="3" xfId="0" applyBorder="1" applyAlignment="1" applyProtection="1">
      <alignment horizontal="left" vertical="center" wrapText="1"/>
      <protection hidden="1"/>
    </xf>
    <xf numFmtId="0" fontId="0" fillId="0" borderId="6" xfId="0" applyBorder="1" applyAlignment="1" applyProtection="1">
      <alignment horizontal="left" vertical="center" wrapText="1"/>
      <protection hidden="1"/>
    </xf>
    <xf numFmtId="0" fontId="0" fillId="4" borderId="5" xfId="0" applyFill="1" applyBorder="1" applyAlignment="1" applyProtection="1">
      <alignment horizontal="left" vertical="center" wrapText="1"/>
      <protection locked="0"/>
    </xf>
    <xf numFmtId="0" fontId="0" fillId="4" borderId="3" xfId="0" applyFill="1" applyBorder="1" applyAlignment="1" applyProtection="1">
      <alignment horizontal="left" vertical="center" wrapText="1"/>
      <protection locked="0"/>
    </xf>
    <xf numFmtId="0" fontId="0" fillId="0" borderId="7" xfId="0" applyBorder="1" applyAlignment="1" applyProtection="1">
      <alignment horizontal="left" vertical="center"/>
      <protection locked="0"/>
    </xf>
    <xf numFmtId="0" fontId="0" fillId="0" borderId="7" xfId="0" applyBorder="1" applyAlignment="1" applyProtection="1">
      <alignment horizontal="left" vertical="center"/>
      <protection hidden="1"/>
    </xf>
    <xf numFmtId="0" fontId="0" fillId="0" borderId="8" xfId="0" applyBorder="1" applyAlignment="1" applyProtection="1">
      <alignment horizontal="left" vertical="center"/>
      <protection locked="0"/>
    </xf>
    <xf numFmtId="0" fontId="0" fillId="0" borderId="6" xfId="0" applyBorder="1" applyAlignment="1" applyProtection="1">
      <alignment horizontal="left" vertical="center"/>
      <protection hidden="1"/>
    </xf>
    <xf numFmtId="0" fontId="0" fillId="0" borderId="9" xfId="0" applyBorder="1" applyAlignment="1" applyProtection="1">
      <alignment horizontal="left" vertical="center" wrapText="1"/>
      <protection locked="0"/>
    </xf>
    <xf numFmtId="0" fontId="11" fillId="3" borderId="4"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wrapText="1"/>
      <protection locked="0"/>
    </xf>
    <xf numFmtId="0" fontId="0" fillId="0" borderId="3" xfId="0" applyBorder="1" applyAlignment="1" applyProtection="1">
      <alignment horizontal="left" vertical="center"/>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6"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5" xfId="0" applyFill="1"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1" fillId="0" borderId="0" xfId="2" applyFill="1"/>
    <xf numFmtId="0" fontId="1" fillId="0" borderId="0" xfId="2" applyFill="1" applyBorder="1" applyAlignment="1">
      <alignment horizontal="center" vertical="center" wrapText="1" shrinkToFit="1"/>
    </xf>
    <xf numFmtId="0" fontId="16" fillId="0" borderId="0" xfId="2" applyFont="1" applyFill="1" applyBorder="1" applyAlignment="1">
      <alignment wrapText="1"/>
    </xf>
    <xf numFmtId="0" fontId="1" fillId="0" borderId="0" xfId="2" applyBorder="1"/>
    <xf numFmtId="0" fontId="17" fillId="0" borderId="39" xfId="2" applyFont="1" applyFill="1" applyBorder="1" applyAlignment="1">
      <alignment horizontal="center" vertical="center" wrapText="1"/>
    </xf>
    <xf numFmtId="0" fontId="6" fillId="0" borderId="39" xfId="2" applyFont="1" applyFill="1" applyBorder="1" applyAlignment="1">
      <alignment horizontal="center" vertical="center" wrapText="1"/>
    </xf>
    <xf numFmtId="0" fontId="18" fillId="0" borderId="39" xfId="2" applyFont="1" applyFill="1" applyBorder="1" applyAlignment="1">
      <alignment horizontal="center" vertical="center" wrapText="1"/>
    </xf>
    <xf numFmtId="0" fontId="19" fillId="4" borderId="39" xfId="2" applyFont="1" applyFill="1" applyBorder="1" applyAlignment="1">
      <alignment horizontal="center"/>
    </xf>
    <xf numFmtId="0" fontId="19" fillId="4" borderId="39" xfId="2" applyFont="1" applyFill="1" applyBorder="1" applyAlignment="1">
      <alignment horizontal="center" wrapText="1"/>
    </xf>
    <xf numFmtId="164" fontId="6" fillId="0" borderId="39" xfId="2" applyNumberFormat="1" applyFont="1" applyFill="1" applyBorder="1" applyAlignment="1">
      <alignment horizontal="center" vertical="center"/>
    </xf>
    <xf numFmtId="164" fontId="6" fillId="0" borderId="39" xfId="2" applyNumberFormat="1" applyFont="1" applyFill="1" applyBorder="1" applyAlignment="1">
      <alignment horizontal="center" vertical="center" wrapText="1"/>
    </xf>
    <xf numFmtId="0" fontId="0" fillId="0" borderId="5" xfId="0" applyFill="1" applyBorder="1" applyAlignment="1" applyProtection="1">
      <alignment horizontal="left" vertical="center"/>
      <protection locked="0"/>
    </xf>
    <xf numFmtId="0" fontId="0" fillId="0" borderId="4" xfId="0" applyFill="1" applyBorder="1" applyAlignment="1" applyProtection="1">
      <alignment horizontal="left" vertical="center"/>
      <protection locked="0"/>
    </xf>
    <xf numFmtId="0" fontId="0" fillId="0" borderId="0" xfId="0" applyAlignment="1" applyProtection="1">
      <alignment horizontal="left" vertical="center"/>
      <protection locked="0"/>
    </xf>
    <xf numFmtId="14" fontId="0" fillId="0" borderId="5" xfId="0" applyNumberFormat="1" applyBorder="1" applyAlignment="1" applyProtection="1">
      <alignment horizontal="center" vertical="center"/>
      <protection locked="0"/>
    </xf>
    <xf numFmtId="14" fontId="0" fillId="0" borderId="9" xfId="0" applyNumberFormat="1" applyBorder="1" applyAlignment="1" applyProtection="1">
      <alignment horizontal="center" vertical="center"/>
      <protection locked="0"/>
    </xf>
    <xf numFmtId="0" fontId="0" fillId="0" borderId="5" xfId="0" applyFill="1" applyBorder="1" applyAlignment="1" applyProtection="1">
      <alignment horizontal="left" vertical="center" wrapText="1"/>
      <protection hidden="1"/>
    </xf>
    <xf numFmtId="0" fontId="0" fillId="0" borderId="0" xfId="0" applyFill="1" applyAlignment="1">
      <alignment horizontal="left" vertical="center" wrapText="1"/>
    </xf>
    <xf numFmtId="0" fontId="0" fillId="0" borderId="4" xfId="0" applyFill="1" applyBorder="1" applyAlignment="1" applyProtection="1">
      <alignment horizontal="left" vertical="center" wrapText="1"/>
      <protection locked="0"/>
    </xf>
    <xf numFmtId="0" fontId="15" fillId="0" borderId="5" xfId="0" applyFont="1" applyFill="1" applyBorder="1" applyAlignment="1" applyProtection="1">
      <alignment horizontal="left" vertical="center"/>
      <protection locked="0"/>
    </xf>
    <xf numFmtId="0" fontId="15" fillId="0" borderId="3" xfId="0" applyFont="1" applyFill="1" applyBorder="1" applyAlignment="1" applyProtection="1">
      <alignment horizontal="left" vertical="center"/>
      <protection locked="0"/>
    </xf>
    <xf numFmtId="0" fontId="15" fillId="0" borderId="4" xfId="0" applyFont="1" applyFill="1" applyBorder="1" applyAlignment="1" applyProtection="1">
      <alignment horizontal="left" vertical="center"/>
      <protection locked="0"/>
    </xf>
    <xf numFmtId="0" fontId="0" fillId="0" borderId="3" xfId="0" applyFill="1" applyBorder="1" applyAlignment="1" applyProtection="1">
      <alignment horizontal="left" vertical="center"/>
      <protection locked="0"/>
    </xf>
    <xf numFmtId="0" fontId="0" fillId="0" borderId="0" xfId="0" applyFill="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6" xfId="0" applyFill="1" applyBorder="1" applyAlignment="1" applyProtection="1">
      <alignment horizontal="left" vertical="center"/>
      <protection locked="0"/>
    </xf>
    <xf numFmtId="0" fontId="12" fillId="0" borderId="0" xfId="0" applyFont="1" applyAlignment="1" applyProtection="1">
      <alignment horizontal="center"/>
      <protection locked="0"/>
    </xf>
    <xf numFmtId="0" fontId="0" fillId="0" borderId="5"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0" borderId="3"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5"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0" fillId="0" borderId="10" xfId="0" applyBorder="1" applyAlignment="1" applyProtection="1">
      <alignment horizontal="left" vertical="center"/>
      <protection hidden="1"/>
    </xf>
    <xf numFmtId="0" fontId="0" fillId="0" borderId="3" xfId="0" applyFill="1" applyBorder="1" applyAlignment="1" applyProtection="1">
      <alignment horizontal="left" vertical="center" wrapText="1"/>
      <protection locked="0"/>
    </xf>
    <xf numFmtId="0" fontId="0" fillId="0" borderId="6" xfId="0" applyFill="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5" xfId="0" applyBorder="1" applyAlignment="1" applyProtection="1">
      <alignment horizontal="center" vertical="center"/>
      <protection locked="0"/>
    </xf>
    <xf numFmtId="0" fontId="0" fillId="0" borderId="5"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4" xfId="0" applyBorder="1" applyAlignment="1" applyProtection="1">
      <alignment horizontal="left" vertical="center" wrapText="1"/>
      <protection hidden="1"/>
    </xf>
    <xf numFmtId="0" fontId="0" fillId="0" borderId="10" xfId="0" applyBorder="1" applyAlignment="1" applyProtection="1">
      <alignment horizontal="left" vertical="center" wrapText="1"/>
      <protection hidden="1"/>
    </xf>
    <xf numFmtId="0" fontId="0" fillId="0" borderId="7" xfId="0" applyBorder="1" applyAlignment="1" applyProtection="1">
      <alignment horizontal="left" vertical="center"/>
      <protection hidden="1"/>
    </xf>
    <xf numFmtId="0" fontId="0" fillId="0" borderId="7" xfId="0" applyBorder="1" applyAlignment="1" applyProtection="1">
      <alignment horizontal="left" vertical="center"/>
      <protection locked="0"/>
    </xf>
    <xf numFmtId="0" fontId="0" fillId="0" borderId="3" xfId="0" applyBorder="1"/>
    <xf numFmtId="0" fontId="0" fillId="0" borderId="0" xfId="0" applyBorder="1"/>
    <xf numFmtId="0" fontId="0" fillId="0" borderId="3" xfId="0" applyBorder="1" applyAlignment="1">
      <alignment wrapText="1"/>
    </xf>
    <xf numFmtId="0" fontId="0" fillId="0" borderId="8" xfId="0" applyFill="1" applyBorder="1"/>
    <xf numFmtId="0" fontId="15" fillId="8" borderId="0" xfId="0" applyFont="1" applyFill="1" applyAlignment="1"/>
    <xf numFmtId="0" fontId="23" fillId="9" borderId="0" xfId="0" applyFont="1" applyFill="1" applyAlignment="1">
      <alignment wrapText="1"/>
    </xf>
    <xf numFmtId="0" fontId="23" fillId="10" borderId="0" xfId="0" applyFont="1" applyFill="1" applyAlignment="1">
      <alignment wrapText="1"/>
    </xf>
    <xf numFmtId="0" fontId="15" fillId="11" borderId="0" xfId="5" applyFont="1" applyFill="1" applyAlignment="1">
      <alignment wrapText="1"/>
    </xf>
    <xf numFmtId="0" fontId="23" fillId="12" borderId="0" xfId="0" applyFont="1" applyFill="1" applyAlignment="1">
      <alignment wrapText="1"/>
    </xf>
    <xf numFmtId="0" fontId="15" fillId="9" borderId="0" xfId="5" applyFont="1" applyFill="1" applyAlignment="1">
      <alignment wrapText="1"/>
    </xf>
    <xf numFmtId="0" fontId="23" fillId="11" borderId="0" xfId="0" applyFont="1" applyFill="1" applyAlignment="1">
      <alignment wrapText="1"/>
    </xf>
    <xf numFmtId="0" fontId="15" fillId="12" borderId="0" xfId="5" applyFont="1" applyFill="1" applyAlignment="1">
      <alignment wrapText="1"/>
    </xf>
    <xf numFmtId="0" fontId="0" fillId="0" borderId="10" xfId="0" applyBorder="1" applyAlignment="1" applyProtection="1">
      <alignment vertical="center"/>
      <protection locked="0"/>
    </xf>
    <xf numFmtId="0" fontId="0" fillId="0" borderId="30" xfId="0" applyBorder="1" applyAlignment="1" applyProtection="1">
      <alignment vertical="center"/>
      <protection locked="0"/>
    </xf>
    <xf numFmtId="0" fontId="0" fillId="0" borderId="10" xfId="0" applyBorder="1" applyAlignment="1" applyProtection="1">
      <alignment vertical="center"/>
      <protection hidden="1"/>
    </xf>
    <xf numFmtId="0" fontId="0" fillId="0" borderId="3" xfId="0" applyBorder="1" applyAlignment="1" applyProtection="1">
      <alignment vertical="center"/>
      <protection hidden="1"/>
    </xf>
    <xf numFmtId="0" fontId="0" fillId="0" borderId="6" xfId="0" applyBorder="1" applyAlignment="1" applyProtection="1">
      <alignment vertical="center"/>
      <protection hidden="1"/>
    </xf>
    <xf numFmtId="0" fontId="0" fillId="0" borderId="30" xfId="0" applyBorder="1" applyAlignment="1" applyProtection="1">
      <alignment vertical="center" wrapText="1"/>
      <protection hidden="1"/>
    </xf>
    <xf numFmtId="0" fontId="0" fillId="0" borderId="5" xfId="0" applyBorder="1" applyProtection="1">
      <protection hidden="1"/>
    </xf>
    <xf numFmtId="0" fontId="0" fillId="0" borderId="8" xfId="0" applyBorder="1" applyAlignment="1" applyProtection="1">
      <alignment horizontal="center" vertical="center" wrapText="1"/>
      <protection hidden="1"/>
    </xf>
    <xf numFmtId="0" fontId="0" fillId="0" borderId="10" xfId="0" applyBorder="1" applyAlignment="1" applyProtection="1">
      <alignment horizontal="center" vertical="center"/>
      <protection locked="0"/>
    </xf>
    <xf numFmtId="0" fontId="0" fillId="0" borderId="30" xfId="0" applyBorder="1" applyAlignment="1" applyProtection="1">
      <alignment horizontal="center" vertical="center" wrapText="1"/>
      <protection hidden="1"/>
    </xf>
    <xf numFmtId="0" fontId="0" fillId="0" borderId="10"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11" fillId="3" borderId="4" xfId="0" applyFont="1" applyFill="1" applyBorder="1" applyAlignment="1" applyProtection="1">
      <alignment horizontal="center" vertical="center" wrapText="1"/>
      <protection locked="0"/>
    </xf>
    <xf numFmtId="0" fontId="0" fillId="0" borderId="19" xfId="0" applyBorder="1" applyAlignment="1" applyProtection="1">
      <alignment horizontal="center" vertical="center"/>
      <protection locked="0"/>
    </xf>
    <xf numFmtId="0" fontId="0" fillId="0" borderId="3" xfId="0" applyBorder="1" applyAlignment="1" applyProtection="1">
      <alignment horizontal="left" vertical="center"/>
      <protection locked="0"/>
    </xf>
    <xf numFmtId="0" fontId="0" fillId="0" borderId="10" xfId="0" applyBorder="1" applyAlignment="1" applyProtection="1">
      <alignment horizontal="left" vertical="center" wrapText="1"/>
      <protection locked="0"/>
    </xf>
    <xf numFmtId="0" fontId="0" fillId="0" borderId="10" xfId="0" applyBorder="1" applyAlignment="1" applyProtection="1">
      <alignment horizontal="left" vertical="center"/>
      <protection hidden="1"/>
    </xf>
    <xf numFmtId="0" fontId="0" fillId="0" borderId="30" xfId="0" applyBorder="1" applyAlignment="1" applyProtection="1">
      <alignment horizontal="left" vertical="center" wrapText="1"/>
      <protection locked="0"/>
    </xf>
    <xf numFmtId="0" fontId="0" fillId="0" borderId="7" xfId="0" applyBorder="1" applyAlignment="1" applyProtection="1">
      <alignment horizontal="left" vertical="center"/>
      <protection hidden="1"/>
    </xf>
    <xf numFmtId="0" fontId="0" fillId="0" borderId="7" xfId="0" applyBorder="1" applyAlignment="1" applyProtection="1">
      <alignment horizontal="left" vertical="center"/>
      <protection locked="0"/>
    </xf>
    <xf numFmtId="0" fontId="0" fillId="0" borderId="7"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6" xfId="0" applyBorder="1" applyAlignment="1" applyProtection="1">
      <alignment horizontal="left" vertical="center" wrapText="1"/>
      <protection locked="0"/>
    </xf>
    <xf numFmtId="0" fontId="0" fillId="0" borderId="5" xfId="0"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0" borderId="4" xfId="0" applyBorder="1" applyAlignment="1" applyProtection="1">
      <alignment horizontal="left" vertical="center"/>
      <protection locked="0"/>
    </xf>
    <xf numFmtId="0" fontId="0" fillId="0" borderId="5" xfId="0" applyFill="1" applyBorder="1" applyAlignment="1" applyProtection="1">
      <alignment horizontal="left" vertical="center" wrapText="1"/>
      <protection locked="0"/>
    </xf>
    <xf numFmtId="0" fontId="0" fillId="0" borderId="3"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hidden="1"/>
    </xf>
    <xf numFmtId="0" fontId="0" fillId="0" borderId="7" xfId="0" applyBorder="1" applyAlignment="1" applyProtection="1">
      <alignment horizontal="center" vertical="center"/>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hidden="1"/>
    </xf>
    <xf numFmtId="0" fontId="0" fillId="0" borderId="7" xfId="0" applyBorder="1" applyProtection="1">
      <protection hidden="1"/>
    </xf>
    <xf numFmtId="0" fontId="0" fillId="0" borderId="10" xfId="0" applyBorder="1" applyProtection="1">
      <protection hidden="1"/>
    </xf>
    <xf numFmtId="14" fontId="0" fillId="0" borderId="10" xfId="0" applyNumberFormat="1" applyBorder="1" applyAlignment="1" applyProtection="1">
      <alignment horizontal="center" vertical="center"/>
      <protection locked="0"/>
    </xf>
    <xf numFmtId="0" fontId="0" fillId="0" borderId="9" xfId="0" applyBorder="1" applyAlignment="1" applyProtection="1">
      <alignment vertical="center"/>
      <protection hidden="1"/>
    </xf>
    <xf numFmtId="0" fontId="0" fillId="0" borderId="9" xfId="0" applyBorder="1" applyAlignment="1" applyProtection="1">
      <alignment horizontal="left" vertical="center"/>
      <protection hidden="1"/>
    </xf>
    <xf numFmtId="0" fontId="0" fillId="0" borderId="9" xfId="0" applyBorder="1" applyProtection="1">
      <protection hidden="1"/>
    </xf>
    <xf numFmtId="0" fontId="0" fillId="0" borderId="3" xfId="0" applyBorder="1" applyAlignment="1" applyProtection="1">
      <alignment vertical="center"/>
      <protection locked="0"/>
    </xf>
    <xf numFmtId="0" fontId="0" fillId="0" borderId="3" xfId="0" applyBorder="1" applyProtection="1">
      <protection hidden="1"/>
    </xf>
    <xf numFmtId="0" fontId="0" fillId="0" borderId="3" xfId="0" applyBorder="1" applyAlignment="1" applyProtection="1">
      <alignment horizontal="center" vertical="center"/>
      <protection hidden="1"/>
    </xf>
    <xf numFmtId="0" fontId="0" fillId="0" borderId="6" xfId="0" applyBorder="1" applyAlignment="1" applyProtection="1">
      <alignment vertical="center"/>
      <protection locked="0"/>
    </xf>
    <xf numFmtId="0" fontId="0" fillId="0" borderId="6" xfId="0" applyBorder="1" applyProtection="1">
      <protection hidden="1"/>
    </xf>
    <xf numFmtId="0" fontId="0" fillId="0" borderId="6" xfId="0" applyBorder="1" applyAlignment="1" applyProtection="1">
      <alignment horizontal="center" vertical="center"/>
      <protection hidden="1"/>
    </xf>
    <xf numFmtId="0" fontId="0" fillId="0" borderId="7" xfId="0" applyBorder="1" applyAlignment="1" applyProtection="1">
      <alignment vertical="center"/>
      <protection hidden="1"/>
    </xf>
    <xf numFmtId="0" fontId="0" fillId="0" borderId="7" xfId="0" applyFill="1" applyBorder="1" applyAlignment="1" applyProtection="1">
      <alignment horizontal="left" vertical="center" wrapText="1"/>
      <protection locked="0"/>
    </xf>
    <xf numFmtId="0" fontId="0" fillId="0" borderId="7" xfId="0" applyFill="1" applyBorder="1" applyAlignment="1" applyProtection="1">
      <alignment horizontal="left" vertical="center"/>
      <protection locked="0"/>
    </xf>
    <xf numFmtId="0" fontId="1" fillId="0" borderId="43" xfId="2" applyBorder="1" applyAlignment="1"/>
    <xf numFmtId="0" fontId="0" fillId="0" borderId="0" xfId="0" applyFill="1"/>
    <xf numFmtId="0" fontId="28" fillId="0" borderId="3" xfId="2" applyFont="1" applyFill="1" applyBorder="1" applyAlignment="1">
      <alignment vertical="center"/>
    </xf>
    <xf numFmtId="0" fontId="28" fillId="5" borderId="3" xfId="2" applyFont="1" applyFill="1" applyBorder="1" applyAlignment="1">
      <alignment vertical="center"/>
    </xf>
    <xf numFmtId="0" fontId="1" fillId="0" borderId="0" xfId="3"/>
    <xf numFmtId="0" fontId="1" fillId="0" borderId="0" xfId="3" applyBorder="1"/>
    <xf numFmtId="0" fontId="31" fillId="13" borderId="0" xfId="3" applyFont="1" applyFill="1" applyBorder="1" applyAlignment="1" applyProtection="1">
      <alignment horizontal="left" vertical="top" wrapText="1"/>
    </xf>
    <xf numFmtId="0" fontId="31" fillId="13" borderId="0" xfId="3" applyFont="1" applyFill="1" applyBorder="1" applyAlignment="1" applyProtection="1">
      <alignment horizontal="center" vertical="top" wrapText="1"/>
    </xf>
    <xf numFmtId="0" fontId="33" fillId="15" borderId="51" xfId="0" applyFont="1" applyFill="1" applyBorder="1" applyAlignment="1">
      <alignment horizontal="center" vertical="center" wrapText="1"/>
    </xf>
    <xf numFmtId="0" fontId="33" fillId="15" borderId="52" xfId="0" applyFont="1" applyFill="1" applyBorder="1" applyAlignment="1">
      <alignment horizontal="center" vertical="center" wrapText="1"/>
    </xf>
    <xf numFmtId="0" fontId="34" fillId="15" borderId="52" xfId="0" applyFont="1" applyFill="1" applyBorder="1" applyAlignment="1">
      <alignment horizontal="center" vertical="center" wrapText="1"/>
    </xf>
    <xf numFmtId="0" fontId="33" fillId="15" borderId="53" xfId="0" applyFont="1" applyFill="1" applyBorder="1" applyAlignment="1">
      <alignment horizontal="center" vertical="center" wrapText="1"/>
    </xf>
    <xf numFmtId="0" fontId="33" fillId="15" borderId="48" xfId="0" applyFont="1" applyFill="1" applyBorder="1" applyAlignment="1">
      <alignment horizontal="center" vertical="center" wrapText="1"/>
    </xf>
    <xf numFmtId="0" fontId="6" fillId="0" borderId="55" xfId="0" applyFont="1" applyFill="1" applyBorder="1" applyAlignment="1">
      <alignment horizontal="center" vertical="center" wrapText="1"/>
    </xf>
    <xf numFmtId="1" fontId="35" fillId="0" borderId="55" xfId="0" applyNumberFormat="1" applyFont="1" applyFill="1" applyBorder="1" applyAlignment="1">
      <alignment horizontal="center" vertical="center" shrinkToFit="1"/>
    </xf>
    <xf numFmtId="165" fontId="35" fillId="0" borderId="55" xfId="0" applyNumberFormat="1" applyFont="1" applyFill="1" applyBorder="1" applyAlignment="1">
      <alignment horizontal="center" vertical="center" shrinkToFit="1"/>
    </xf>
    <xf numFmtId="0" fontId="6" fillId="0" borderId="56" xfId="0" applyFont="1" applyFill="1" applyBorder="1" applyAlignment="1">
      <alignment horizontal="center" vertical="center" wrapText="1"/>
    </xf>
    <xf numFmtId="0" fontId="1" fillId="0" borderId="19" xfId="3" applyBorder="1"/>
    <xf numFmtId="0" fontId="1" fillId="0" borderId="7" xfId="3" applyBorder="1"/>
    <xf numFmtId="0" fontId="6" fillId="0" borderId="59" xfId="0" applyFont="1" applyFill="1" applyBorder="1" applyAlignment="1">
      <alignment horizontal="center" vertical="center" wrapText="1"/>
    </xf>
    <xf numFmtId="1" fontId="35" fillId="0" borderId="59" xfId="0" applyNumberFormat="1" applyFont="1" applyFill="1" applyBorder="1" applyAlignment="1">
      <alignment horizontal="center" vertical="center" shrinkToFit="1"/>
    </xf>
    <xf numFmtId="165" fontId="35" fillId="0" borderId="59" xfId="0" applyNumberFormat="1" applyFont="1" applyFill="1" applyBorder="1" applyAlignment="1">
      <alignment horizontal="center" vertical="center" shrinkToFit="1"/>
    </xf>
    <xf numFmtId="0" fontId="1" fillId="0" borderId="16" xfId="3" applyBorder="1"/>
    <xf numFmtId="0" fontId="1" fillId="0" borderId="3" xfId="3" applyBorder="1"/>
    <xf numFmtId="0" fontId="26" fillId="4" borderId="25" xfId="0" applyFont="1" applyFill="1" applyBorder="1" applyAlignment="1" applyProtection="1">
      <alignment vertical="center"/>
    </xf>
    <xf numFmtId="0" fontId="26" fillId="4" borderId="0" xfId="0" applyFont="1" applyFill="1" applyAlignment="1" applyProtection="1">
      <alignment vertical="center"/>
      <protection locked="0"/>
    </xf>
    <xf numFmtId="0" fontId="26" fillId="4" borderId="63" xfId="0" applyFont="1" applyFill="1" applyBorder="1" applyAlignment="1" applyProtection="1">
      <alignment vertical="center"/>
    </xf>
    <xf numFmtId="0" fontId="26" fillId="4" borderId="37" xfId="0" applyFont="1" applyFill="1" applyBorder="1" applyAlignment="1" applyProtection="1">
      <alignment vertical="center"/>
    </xf>
    <xf numFmtId="0" fontId="37" fillId="17" borderId="65" xfId="0" applyFont="1" applyFill="1" applyBorder="1" applyAlignment="1">
      <alignment horizontal="center" vertical="center" wrapText="1"/>
    </xf>
    <xf numFmtId="0" fontId="37" fillId="17" borderId="68" xfId="0" applyFont="1" applyFill="1" applyBorder="1" applyAlignment="1">
      <alignment horizontal="center" vertical="center" wrapText="1"/>
    </xf>
    <xf numFmtId="0" fontId="37" fillId="17" borderId="69" xfId="0" applyFont="1" applyFill="1" applyBorder="1" applyAlignment="1">
      <alignment horizontal="center" vertical="center" wrapText="1"/>
    </xf>
    <xf numFmtId="0" fontId="38" fillId="17" borderId="71" xfId="0" applyFont="1" applyFill="1" applyBorder="1" applyAlignment="1">
      <alignment horizontal="center" vertical="center" wrapText="1"/>
    </xf>
    <xf numFmtId="0" fontId="1" fillId="0" borderId="39" xfId="0" applyFont="1" applyFill="1" applyBorder="1" applyAlignment="1">
      <alignment horizontal="center" vertical="center" wrapText="1"/>
    </xf>
    <xf numFmtId="166" fontId="1" fillId="0" borderId="39" xfId="0" applyNumberFormat="1" applyFont="1" applyFill="1" applyBorder="1" applyAlignment="1">
      <alignment horizontal="center" vertical="center" wrapText="1"/>
    </xf>
    <xf numFmtId="0" fontId="1" fillId="0" borderId="72" xfId="0" applyFont="1" applyFill="1" applyBorder="1" applyAlignment="1">
      <alignment horizontal="center" vertical="center" wrapText="1"/>
    </xf>
    <xf numFmtId="0" fontId="1" fillId="0" borderId="73" xfId="0" applyFont="1" applyFill="1" applyBorder="1" applyAlignment="1">
      <alignment horizontal="center" vertical="center" wrapText="1"/>
    </xf>
    <xf numFmtId="0" fontId="0" fillId="0" borderId="0" xfId="0" applyFill="1" applyBorder="1" applyAlignment="1">
      <alignment wrapText="1"/>
    </xf>
    <xf numFmtId="0" fontId="15" fillId="0" borderId="74" xfId="0" applyFont="1" applyBorder="1" applyAlignment="1">
      <alignment horizontal="left" vertical="center"/>
    </xf>
    <xf numFmtId="167" fontId="1" fillId="0" borderId="39" xfId="0" applyNumberFormat="1" applyFont="1" applyFill="1" applyBorder="1" applyAlignment="1">
      <alignment horizontal="center" vertical="center" wrapText="1"/>
    </xf>
    <xf numFmtId="0" fontId="1" fillId="0" borderId="76" xfId="0" applyFont="1" applyFill="1" applyBorder="1" applyAlignment="1">
      <alignment horizontal="center" vertical="center" wrapText="1"/>
    </xf>
    <xf numFmtId="0" fontId="0" fillId="0" borderId="0" xfId="0" applyFill="1" applyBorder="1"/>
    <xf numFmtId="0" fontId="1" fillId="0" borderId="0" xfId="3" applyFill="1" applyBorder="1" applyAlignment="1">
      <alignment vertical="center" wrapText="1"/>
    </xf>
    <xf numFmtId="0" fontId="1" fillId="17" borderId="74" xfId="0" applyFont="1" applyFill="1" applyBorder="1" applyAlignment="1">
      <alignment horizontal="left" vertical="center" wrapText="1"/>
    </xf>
    <xf numFmtId="0" fontId="1" fillId="0" borderId="3" xfId="0" applyFont="1" applyFill="1" applyBorder="1" applyAlignment="1">
      <alignment horizontal="center" vertical="center" wrapText="1"/>
    </xf>
    <xf numFmtId="167" fontId="1" fillId="0" borderId="3" xfId="0" applyNumberFormat="1" applyFont="1" applyFill="1" applyBorder="1" applyAlignment="1">
      <alignment horizontal="center" vertical="center" wrapText="1"/>
    </xf>
    <xf numFmtId="0" fontId="1" fillId="0" borderId="71" xfId="0" applyFont="1" applyFill="1" applyBorder="1" applyAlignment="1">
      <alignment horizontal="center" vertical="center" wrapText="1"/>
    </xf>
    <xf numFmtId="0" fontId="1" fillId="0" borderId="78" xfId="0" applyFont="1" applyFill="1" applyBorder="1" applyAlignment="1">
      <alignment horizontal="center" vertical="center" wrapText="1"/>
    </xf>
    <xf numFmtId="0" fontId="40" fillId="0" borderId="0" xfId="0" applyFont="1" applyFill="1" applyAlignment="1">
      <alignment horizontal="center" wrapText="1"/>
    </xf>
    <xf numFmtId="0" fontId="1" fillId="0" borderId="3" xfId="0" applyFont="1" applyFill="1" applyBorder="1" applyAlignment="1">
      <alignment horizontal="left" vertical="center" wrapText="1"/>
    </xf>
    <xf numFmtId="0" fontId="25" fillId="0" borderId="0" xfId="0" applyFont="1" applyFill="1" applyAlignment="1">
      <alignment wrapText="1"/>
    </xf>
    <xf numFmtId="0" fontId="1" fillId="0" borderId="82" xfId="0" applyFont="1" applyFill="1" applyBorder="1" applyAlignment="1">
      <alignment horizontal="center" vertical="center" wrapText="1"/>
    </xf>
    <xf numFmtId="0" fontId="41" fillId="17" borderId="76" xfId="0" applyFont="1" applyFill="1" applyBorder="1" applyAlignment="1">
      <alignment horizontal="center" vertical="center" wrapText="1"/>
    </xf>
    <xf numFmtId="166" fontId="1" fillId="0" borderId="71" xfId="0" applyNumberFormat="1" applyFont="1" applyFill="1" applyBorder="1" applyAlignment="1">
      <alignment horizontal="center" vertical="center" wrapText="1"/>
    </xf>
    <xf numFmtId="0" fontId="1" fillId="17" borderId="39" xfId="0" applyFont="1" applyFill="1" applyBorder="1" applyAlignment="1">
      <alignment horizontal="left" vertical="center" wrapText="1"/>
    </xf>
    <xf numFmtId="0" fontId="38" fillId="17" borderId="0" xfId="0" applyFont="1" applyFill="1" applyBorder="1" applyAlignment="1">
      <alignment horizontal="center" vertical="center" wrapText="1"/>
    </xf>
    <xf numFmtId="167" fontId="1" fillId="0" borderId="71" xfId="0" applyNumberFormat="1" applyFont="1" applyFill="1" applyBorder="1" applyAlignment="1">
      <alignment horizontal="center" vertical="center" wrapText="1"/>
    </xf>
    <xf numFmtId="0" fontId="42" fillId="0" borderId="0" xfId="0" applyFont="1" applyAlignment="1">
      <alignment vertical="center" wrapText="1"/>
    </xf>
    <xf numFmtId="0" fontId="43" fillId="0" borderId="0" xfId="0" applyFont="1" applyAlignment="1">
      <alignment vertical="center" wrapText="1"/>
    </xf>
    <xf numFmtId="0" fontId="44" fillId="0" borderId="0" xfId="0" applyFont="1" applyAlignment="1">
      <alignment vertical="center" wrapText="1"/>
    </xf>
    <xf numFmtId="0" fontId="45" fillId="0" borderId="0" xfId="0" applyFont="1" applyAlignment="1">
      <alignment vertical="center" wrapText="1"/>
    </xf>
    <xf numFmtId="0" fontId="26" fillId="0" borderId="91" xfId="0" applyFont="1" applyFill="1" applyBorder="1" applyAlignment="1" applyProtection="1">
      <alignment horizontal="left" vertical="center"/>
    </xf>
    <xf numFmtId="0" fontId="0" fillId="0" borderId="92" xfId="0" applyBorder="1"/>
    <xf numFmtId="0" fontId="26" fillId="0" borderId="93" xfId="0" applyFont="1" applyFill="1" applyBorder="1" applyAlignment="1" applyProtection="1">
      <alignment horizontal="left" vertical="center"/>
    </xf>
    <xf numFmtId="0" fontId="0" fillId="0" borderId="94" xfId="0" applyBorder="1"/>
    <xf numFmtId="14" fontId="26" fillId="0" borderId="17" xfId="0" applyNumberFormat="1" applyFont="1" applyFill="1" applyBorder="1" applyAlignment="1" applyProtection="1">
      <alignment vertical="center"/>
    </xf>
    <xf numFmtId="0" fontId="38" fillId="17" borderId="73" xfId="0" applyFont="1" applyFill="1" applyBorder="1" applyAlignment="1">
      <alignment horizontal="center" vertical="center"/>
    </xf>
    <xf numFmtId="0" fontId="38" fillId="17" borderId="73" xfId="0" applyFont="1" applyFill="1" applyBorder="1" applyAlignment="1">
      <alignment horizontal="center" vertical="center" wrapText="1"/>
    </xf>
    <xf numFmtId="0" fontId="48" fillId="0" borderId="73" xfId="0" applyFont="1" applyFill="1" applyBorder="1" applyAlignment="1">
      <alignment horizontal="center" vertical="center" wrapText="1"/>
    </xf>
    <xf numFmtId="0" fontId="18" fillId="0" borderId="73" xfId="0" applyFont="1" applyFill="1" applyBorder="1" applyAlignment="1">
      <alignment horizontal="center" vertical="center" wrapText="1"/>
    </xf>
    <xf numFmtId="166" fontId="18" fillId="0" borderId="73" xfId="0" applyNumberFormat="1" applyFont="1" applyFill="1" applyBorder="1" applyAlignment="1">
      <alignment horizontal="center" vertical="center" wrapText="1"/>
    </xf>
    <xf numFmtId="0" fontId="49" fillId="0" borderId="0" xfId="0" applyFont="1" applyFill="1" applyBorder="1" applyAlignment="1">
      <alignment horizontal="left" vertical="center" wrapText="1"/>
    </xf>
    <xf numFmtId="0" fontId="50" fillId="0" borderId="0" xfId="0" applyFont="1" applyFill="1" applyBorder="1" applyAlignment="1">
      <alignment horizontal="left" vertical="center" wrapText="1"/>
    </xf>
    <xf numFmtId="0" fontId="6" fillId="0" borderId="73" xfId="0" applyFont="1" applyFill="1" applyBorder="1" applyAlignment="1">
      <alignment horizontal="center" vertical="center" wrapText="1"/>
    </xf>
    <xf numFmtId="166" fontId="18" fillId="0" borderId="0" xfId="0" applyNumberFormat="1" applyFont="1" applyFill="1" applyBorder="1" applyAlignment="1">
      <alignment horizontal="center" vertical="center" wrapText="1"/>
    </xf>
    <xf numFmtId="0" fontId="37" fillId="18" borderId="73" xfId="0" applyFont="1" applyFill="1" applyBorder="1" applyAlignment="1">
      <alignment horizontal="center" vertical="center" wrapText="1"/>
    </xf>
    <xf numFmtId="0" fontId="53" fillId="0" borderId="0" xfId="0" applyFont="1"/>
    <xf numFmtId="14" fontId="27" fillId="0" borderId="14" xfId="0" applyNumberFormat="1" applyFont="1" applyFill="1" applyBorder="1" applyAlignment="1" applyProtection="1">
      <alignment vertical="center"/>
    </xf>
    <xf numFmtId="0" fontId="54" fillId="4" borderId="73" xfId="0" applyFont="1" applyFill="1" applyBorder="1" applyAlignment="1">
      <alignment horizontal="center" vertical="center"/>
    </xf>
    <xf numFmtId="0" fontId="38" fillId="4" borderId="73" xfId="0" applyFont="1" applyFill="1" applyBorder="1" applyAlignment="1">
      <alignment horizontal="center" vertical="center" wrapText="1"/>
    </xf>
    <xf numFmtId="0" fontId="38" fillId="4" borderId="73" xfId="0" applyFont="1" applyFill="1" applyBorder="1" applyAlignment="1">
      <alignment horizontal="center" vertical="center"/>
    </xf>
    <xf numFmtId="0" fontId="0" fillId="4" borderId="0" xfId="0" applyFill="1"/>
    <xf numFmtId="0" fontId="35" fillId="4" borderId="73" xfId="0" applyFont="1" applyFill="1" applyBorder="1" applyAlignment="1">
      <alignment horizontal="center" vertical="center" wrapText="1"/>
    </xf>
    <xf numFmtId="0" fontId="6" fillId="4" borderId="73" xfId="0" applyFont="1" applyFill="1" applyBorder="1" applyAlignment="1">
      <alignment horizontal="center" vertical="center" wrapText="1"/>
    </xf>
    <xf numFmtId="14" fontId="35" fillId="4" borderId="73" xfId="0" applyNumberFormat="1" applyFont="1" applyFill="1" applyBorder="1" applyAlignment="1">
      <alignment horizontal="center" vertical="center" wrapText="1"/>
    </xf>
    <xf numFmtId="0" fontId="18" fillId="4" borderId="73" xfId="0" applyFont="1" applyFill="1" applyBorder="1" applyAlignment="1">
      <alignment horizontal="center" vertical="center" wrapText="1"/>
    </xf>
    <xf numFmtId="0" fontId="18" fillId="4" borderId="73" xfId="0" applyFont="1" applyFill="1" applyBorder="1" applyAlignment="1">
      <alignment horizontal="center" vertical="center"/>
    </xf>
    <xf numFmtId="14" fontId="6" fillId="4" borderId="73" xfId="0" applyNumberFormat="1" applyFont="1" applyFill="1" applyBorder="1" applyAlignment="1">
      <alignment horizontal="center" vertical="center" wrapText="1"/>
    </xf>
    <xf numFmtId="0" fontId="6" fillId="4" borderId="73" xfId="0" applyFont="1" applyFill="1" applyBorder="1" applyAlignment="1">
      <alignment horizontal="center" wrapText="1"/>
    </xf>
    <xf numFmtId="14" fontId="35" fillId="4" borderId="73" xfId="0" applyNumberFormat="1" applyFont="1" applyFill="1" applyBorder="1" applyAlignment="1">
      <alignment horizontal="center" vertical="center"/>
    </xf>
    <xf numFmtId="0" fontId="35" fillId="19" borderId="73" xfId="0" applyFont="1" applyFill="1" applyBorder="1" applyAlignment="1">
      <alignment horizontal="center" vertical="center" wrapText="1"/>
    </xf>
    <xf numFmtId="0" fontId="0" fillId="4" borderId="0" xfId="0" applyFill="1" applyAlignment="1">
      <alignment vertical="center"/>
    </xf>
    <xf numFmtId="0" fontId="15" fillId="0" borderId="0" xfId="0" applyFont="1"/>
    <xf numFmtId="0" fontId="33" fillId="17" borderId="41" xfId="0" applyFont="1" applyFill="1" applyBorder="1" applyAlignment="1">
      <alignment horizontal="center" vertical="center" wrapText="1"/>
    </xf>
    <xf numFmtId="0" fontId="33" fillId="17" borderId="41" xfId="0" applyFont="1" applyFill="1" applyBorder="1" applyAlignment="1">
      <alignment horizontal="center" vertical="center"/>
    </xf>
    <xf numFmtId="0" fontId="59" fillId="4" borderId="39" xfId="0" applyFont="1" applyFill="1" applyBorder="1" applyAlignment="1">
      <alignment horizontal="center" vertical="center" wrapText="1"/>
    </xf>
    <xf numFmtId="0" fontId="1" fillId="4" borderId="39" xfId="0" applyFont="1" applyFill="1" applyBorder="1" applyAlignment="1">
      <alignment horizontal="center" vertical="center" wrapText="1"/>
    </xf>
    <xf numFmtId="166" fontId="1" fillId="4" borderId="39" xfId="0" applyNumberFormat="1" applyFont="1" applyFill="1" applyBorder="1" applyAlignment="1">
      <alignment horizontal="center" vertical="center" wrapText="1"/>
    </xf>
    <xf numFmtId="0" fontId="15" fillId="0" borderId="0" xfId="0" applyFont="1" applyBorder="1"/>
    <xf numFmtId="0" fontId="60" fillId="4" borderId="39" xfId="0" applyFont="1" applyFill="1" applyBorder="1" applyAlignment="1">
      <alignment horizontal="center" vertical="center" wrapText="1"/>
    </xf>
    <xf numFmtId="0" fontId="61" fillId="4" borderId="39" xfId="0" applyFont="1" applyFill="1" applyBorder="1" applyAlignment="1">
      <alignment horizontal="center" vertical="center" wrapText="1"/>
    </xf>
    <xf numFmtId="0" fontId="61" fillId="17" borderId="39" xfId="0" applyFont="1" applyFill="1" applyBorder="1" applyAlignment="1">
      <alignment horizontal="center" vertical="center" wrapText="1"/>
    </xf>
    <xf numFmtId="0" fontId="62" fillId="17" borderId="39" xfId="0" applyFont="1" applyFill="1" applyBorder="1" applyAlignment="1">
      <alignment horizontal="center" vertical="center" wrapText="1"/>
    </xf>
    <xf numFmtId="0" fontId="60" fillId="17" borderId="39" xfId="0" applyFont="1" applyFill="1" applyBorder="1" applyAlignment="1">
      <alignment horizontal="center" vertical="center" wrapText="1"/>
    </xf>
    <xf numFmtId="0" fontId="63" fillId="0" borderId="0" xfId="0" applyFont="1"/>
    <xf numFmtId="0" fontId="63" fillId="0" borderId="0" xfId="0" applyFont="1" applyBorder="1"/>
    <xf numFmtId="0" fontId="0" fillId="0" borderId="0" xfId="0" applyAlignment="1" applyProtection="1">
      <alignment horizontal="center"/>
      <protection locked="0"/>
    </xf>
    <xf numFmtId="0" fontId="0" fillId="0" borderId="5"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9" xfId="0" applyBorder="1" applyAlignment="1" applyProtection="1">
      <alignment horizontal="center" vertical="center"/>
      <protection locked="0"/>
    </xf>
    <xf numFmtId="0" fontId="0" fillId="0" borderId="0" xfId="0" applyAlignment="1" applyProtection="1">
      <protection locked="0"/>
    </xf>
    <xf numFmtId="0" fontId="0" fillId="0" borderId="0" xfId="0" applyAlignment="1" applyProtection="1">
      <alignment horizontal="center" vertical="center"/>
      <protection locked="0"/>
    </xf>
    <xf numFmtId="0" fontId="0" fillId="4" borderId="0" xfId="0" applyFill="1" applyProtection="1">
      <protection locked="0"/>
    </xf>
    <xf numFmtId="0" fontId="15" fillId="4" borderId="5" xfId="0" applyFont="1" applyFill="1" applyBorder="1" applyAlignment="1" applyProtection="1">
      <alignment horizontal="left" vertical="center" wrapText="1"/>
      <protection locked="0"/>
    </xf>
    <xf numFmtId="0" fontId="15" fillId="4" borderId="3" xfId="0" applyFont="1" applyFill="1" applyBorder="1" applyAlignment="1" applyProtection="1">
      <alignment horizontal="left" vertical="center" wrapText="1"/>
      <protection locked="0"/>
    </xf>
    <xf numFmtId="0" fontId="15" fillId="4" borderId="4" xfId="0" applyFont="1" applyFill="1" applyBorder="1" applyAlignment="1" applyProtection="1">
      <alignment horizontal="left" vertical="center" wrapText="1"/>
      <protection locked="0"/>
    </xf>
    <xf numFmtId="0" fontId="0" fillId="0" borderId="3" xfId="0" applyBorder="1" applyAlignment="1" applyProtection="1">
      <protection locked="0"/>
    </xf>
    <xf numFmtId="0" fontId="0" fillId="0" borderId="36" xfId="0" applyBorder="1" applyAlignment="1" applyProtection="1">
      <alignment horizontal="center" vertical="center" wrapText="1"/>
      <protection locked="0"/>
    </xf>
    <xf numFmtId="0" fontId="0" fillId="4" borderId="5" xfId="0" applyFill="1" applyBorder="1" applyAlignment="1" applyProtection="1">
      <alignment horizontal="center" vertical="center" wrapText="1"/>
      <protection locked="0"/>
    </xf>
    <xf numFmtId="14" fontId="0" fillId="0" borderId="10" xfId="0" applyNumberFormat="1" applyFill="1" applyBorder="1" applyAlignment="1" applyProtection="1">
      <alignment horizontal="center" vertical="center" wrapText="1"/>
      <protection locked="0"/>
    </xf>
    <xf numFmtId="14" fontId="0" fillId="0" borderId="5" xfId="0" applyNumberFormat="1" applyFill="1" applyBorder="1" applyAlignment="1" applyProtection="1">
      <alignment horizontal="center" vertical="center" wrapText="1"/>
      <protection locked="0"/>
    </xf>
    <xf numFmtId="14" fontId="0" fillId="0" borderId="5" xfId="0" applyNumberFormat="1" applyBorder="1" applyAlignment="1" applyProtection="1">
      <alignment horizontal="center" vertical="center" wrapText="1"/>
      <protection locked="0"/>
    </xf>
    <xf numFmtId="14" fontId="0" fillId="0" borderId="9" xfId="0" applyNumberFormat="1" applyBorder="1" applyAlignment="1" applyProtection="1">
      <alignment horizontal="center" vertical="center" wrapText="1"/>
      <protection locked="0"/>
    </xf>
    <xf numFmtId="14" fontId="0" fillId="0" borderId="8" xfId="0" applyNumberFormat="1" applyBorder="1" applyAlignment="1" applyProtection="1">
      <alignment horizontal="center" vertical="center" wrapText="1"/>
      <protection locked="0"/>
    </xf>
    <xf numFmtId="14" fontId="0" fillId="0" borderId="10" xfId="0" applyNumberFormat="1" applyBorder="1" applyAlignment="1" applyProtection="1">
      <alignment horizontal="center" vertical="center" wrapText="1"/>
      <protection locked="0"/>
    </xf>
    <xf numFmtId="0" fontId="15" fillId="4" borderId="9" xfId="0" applyFont="1" applyFill="1" applyBorder="1" applyAlignment="1" applyProtection="1">
      <alignment horizontal="left" vertical="center" wrapText="1"/>
      <protection locked="0"/>
    </xf>
    <xf numFmtId="0" fontId="15" fillId="4" borderId="9" xfId="0" applyFont="1" applyFill="1" applyBorder="1" applyAlignment="1" applyProtection="1">
      <alignment horizontal="center" vertical="center"/>
      <protection locked="0"/>
    </xf>
    <xf numFmtId="0" fontId="15" fillId="4" borderId="30" xfId="0" applyFont="1" applyFill="1" applyBorder="1" applyAlignment="1" applyProtection="1">
      <alignment horizontal="center" vertical="center"/>
      <protection locked="0"/>
    </xf>
    <xf numFmtId="0" fontId="0" fillId="4" borderId="5" xfId="0" applyFont="1" applyFill="1" applyBorder="1" applyAlignment="1" applyProtection="1">
      <alignment horizontal="left" vertical="center" wrapText="1"/>
      <protection locked="0"/>
    </xf>
    <xf numFmtId="0" fontId="0" fillId="4" borderId="3" xfId="0" applyFont="1" applyFill="1" applyBorder="1" applyAlignment="1" applyProtection="1">
      <alignment horizontal="left" vertical="center" wrapText="1"/>
      <protection locked="0"/>
    </xf>
    <xf numFmtId="0" fontId="0" fillId="4" borderId="5" xfId="0" applyFont="1" applyFill="1" applyBorder="1" applyAlignment="1" applyProtection="1">
      <alignment vertical="center"/>
      <protection locked="0"/>
    </xf>
    <xf numFmtId="0" fontId="0" fillId="4" borderId="5" xfId="0" applyFont="1" applyFill="1" applyBorder="1" applyAlignment="1" applyProtection="1">
      <alignment vertical="center"/>
      <protection hidden="1"/>
    </xf>
    <xf numFmtId="0" fontId="0" fillId="4" borderId="5" xfId="0" applyFont="1" applyFill="1" applyBorder="1" applyAlignment="1" applyProtection="1">
      <alignment horizontal="left" vertical="center"/>
      <protection hidden="1"/>
    </xf>
    <xf numFmtId="0" fontId="0" fillId="0" borderId="3" xfId="0" applyFont="1" applyBorder="1" applyAlignment="1" applyProtection="1">
      <alignment vertical="center" wrapText="1"/>
      <protection locked="0"/>
    </xf>
    <xf numFmtId="0" fontId="0" fillId="0" borderId="5" xfId="0" applyFont="1" applyBorder="1" applyProtection="1">
      <protection locked="0"/>
    </xf>
    <xf numFmtId="0" fontId="0" fillId="0" borderId="5" xfId="0" applyFont="1" applyBorder="1" applyAlignment="1" applyProtection="1">
      <alignment wrapText="1"/>
      <protection locked="0"/>
    </xf>
    <xf numFmtId="0" fontId="0" fillId="0" borderId="10" xfId="0" applyFont="1" applyBorder="1" applyAlignment="1" applyProtection="1">
      <alignment horizontal="left" vertical="center"/>
      <protection locked="0"/>
    </xf>
    <xf numFmtId="0" fontId="0" fillId="0" borderId="5" xfId="0" applyFont="1" applyBorder="1" applyAlignment="1" applyProtection="1">
      <alignment horizontal="left" vertical="center" wrapText="1"/>
      <protection locked="0"/>
    </xf>
    <xf numFmtId="0" fontId="0" fillId="0" borderId="10" xfId="0" applyFont="1" applyBorder="1" applyProtection="1">
      <protection hidden="1"/>
    </xf>
    <xf numFmtId="0" fontId="0" fillId="0" borderId="5" xfId="0" applyFont="1" applyBorder="1" applyProtection="1">
      <protection hidden="1"/>
    </xf>
    <xf numFmtId="0" fontId="0" fillId="4" borderId="5" xfId="0" applyFont="1" applyFill="1" applyBorder="1" applyProtection="1">
      <protection hidden="1"/>
    </xf>
    <xf numFmtId="0" fontId="0" fillId="4" borderId="5" xfId="0" applyFont="1" applyFill="1" applyBorder="1" applyAlignment="1" applyProtection="1">
      <alignment horizontal="center" vertical="center"/>
      <protection hidden="1"/>
    </xf>
    <xf numFmtId="0" fontId="0" fillId="4" borderId="7" xfId="0" applyFont="1" applyFill="1" applyBorder="1" applyAlignment="1" applyProtection="1">
      <alignment vertical="center"/>
      <protection locked="0"/>
    </xf>
    <xf numFmtId="0" fontId="0" fillId="4" borderId="7" xfId="0" applyFont="1" applyFill="1" applyBorder="1" applyAlignment="1" applyProtection="1">
      <alignment vertical="center"/>
      <protection hidden="1"/>
    </xf>
    <xf numFmtId="0" fontId="0" fillId="4" borderId="7" xfId="0" applyFont="1" applyFill="1" applyBorder="1" applyAlignment="1" applyProtection="1">
      <alignment horizontal="left" vertical="center"/>
      <protection hidden="1"/>
    </xf>
    <xf numFmtId="0" fontId="0" fillId="0" borderId="3" xfId="0" applyFont="1" applyBorder="1" applyProtection="1">
      <protection locked="0"/>
    </xf>
    <xf numFmtId="0" fontId="0" fillId="0" borderId="3" xfId="0" applyFont="1" applyBorder="1" applyAlignment="1" applyProtection="1">
      <alignment wrapText="1"/>
      <protection locked="0"/>
    </xf>
    <xf numFmtId="0" fontId="0" fillId="0" borderId="4" xfId="0" applyFont="1" applyBorder="1" applyAlignment="1" applyProtection="1">
      <alignment horizontal="left" vertical="center"/>
      <protection locked="0"/>
    </xf>
    <xf numFmtId="0" fontId="0" fillId="0" borderId="3" xfId="0" applyFont="1" applyBorder="1" applyProtection="1">
      <protection hidden="1"/>
    </xf>
    <xf numFmtId="0" fontId="0" fillId="4" borderId="7" xfId="0" applyFont="1" applyFill="1" applyBorder="1" applyProtection="1">
      <protection hidden="1"/>
    </xf>
    <xf numFmtId="0" fontId="0" fillId="4" borderId="7" xfId="0" applyFont="1" applyFill="1" applyBorder="1" applyAlignment="1" applyProtection="1">
      <alignment horizontal="center" vertical="center"/>
      <protection hidden="1"/>
    </xf>
    <xf numFmtId="0" fontId="0" fillId="4" borderId="3" xfId="0" applyFont="1" applyFill="1" applyBorder="1" applyAlignment="1" applyProtection="1">
      <alignment vertical="center"/>
      <protection locked="0"/>
    </xf>
    <xf numFmtId="0" fontId="0" fillId="4" borderId="3" xfId="0" applyFont="1" applyFill="1" applyBorder="1" applyAlignment="1" applyProtection="1">
      <alignment vertical="center"/>
      <protection hidden="1"/>
    </xf>
    <xf numFmtId="0" fontId="0" fillId="4" borderId="3" xfId="0" applyFont="1" applyFill="1" applyBorder="1" applyAlignment="1" applyProtection="1">
      <alignment horizontal="left" vertical="center"/>
      <protection hidden="1"/>
    </xf>
    <xf numFmtId="0" fontId="0" fillId="4" borderId="3" xfId="0" applyFont="1" applyFill="1" applyBorder="1" applyProtection="1">
      <protection hidden="1"/>
    </xf>
    <xf numFmtId="0" fontId="0" fillId="4" borderId="3" xfId="0" applyFont="1" applyFill="1" applyBorder="1" applyAlignment="1" applyProtection="1">
      <alignment horizontal="center" vertical="center"/>
      <protection hidden="1"/>
    </xf>
    <xf numFmtId="0" fontId="0" fillId="4" borderId="6" xfId="0" applyFont="1" applyFill="1" applyBorder="1" applyAlignment="1" applyProtection="1">
      <alignment vertical="center"/>
      <protection locked="0"/>
    </xf>
    <xf numFmtId="0" fontId="0" fillId="4" borderId="6" xfId="0" applyFont="1" applyFill="1" applyBorder="1" applyAlignment="1" applyProtection="1">
      <alignment vertical="center"/>
      <protection hidden="1"/>
    </xf>
    <xf numFmtId="0" fontId="0" fillId="4" borderId="6" xfId="0" applyFont="1" applyFill="1" applyBorder="1" applyAlignment="1" applyProtection="1">
      <alignment horizontal="left" vertical="center"/>
      <protection hidden="1"/>
    </xf>
    <xf numFmtId="0" fontId="0" fillId="0" borderId="6" xfId="0" applyFont="1" applyBorder="1" applyAlignment="1" applyProtection="1">
      <alignment wrapText="1"/>
      <protection locked="0"/>
    </xf>
    <xf numFmtId="0" fontId="0" fillId="0" borderId="6" xfId="0" applyFont="1" applyBorder="1" applyAlignment="1" applyProtection="1">
      <alignment horizontal="left" vertical="center"/>
      <protection locked="0"/>
    </xf>
    <xf numFmtId="0" fontId="0" fillId="0" borderId="6" xfId="0" applyFont="1" applyBorder="1" applyAlignment="1" applyProtection="1">
      <alignment vertical="center"/>
      <protection hidden="1"/>
    </xf>
    <xf numFmtId="0" fontId="0" fillId="4" borderId="6" xfId="0" applyFont="1" applyFill="1" applyBorder="1" applyAlignment="1" applyProtection="1">
      <alignment horizontal="center" vertical="center"/>
      <protection hidden="1"/>
    </xf>
    <xf numFmtId="0" fontId="15" fillId="4" borderId="103" xfId="0" applyFont="1" applyFill="1" applyBorder="1" applyAlignment="1" applyProtection="1">
      <alignment horizontal="center" vertical="center"/>
      <protection locked="0"/>
    </xf>
    <xf numFmtId="0" fontId="15" fillId="4" borderId="33" xfId="0" applyFont="1" applyFill="1" applyBorder="1" applyAlignment="1" applyProtection="1">
      <alignment horizontal="center" vertical="center"/>
      <protection locked="0"/>
    </xf>
    <xf numFmtId="0" fontId="0" fillId="0" borderId="33" xfId="0" applyFill="1" applyBorder="1" applyAlignment="1" applyProtection="1">
      <alignment horizontal="center" vertical="center"/>
      <protection locked="0"/>
    </xf>
    <xf numFmtId="0" fontId="0" fillId="0" borderId="19"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103"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4" borderId="6" xfId="0" applyFont="1" applyFill="1" applyBorder="1" applyAlignment="1" applyProtection="1">
      <alignment horizontal="left" vertical="center"/>
      <protection locked="0"/>
    </xf>
    <xf numFmtId="0" fontId="0" fillId="0" borderId="3" xfId="0" applyFont="1" applyBorder="1" applyAlignment="1" applyProtection="1">
      <alignment vertical="center"/>
      <protection hidden="1"/>
    </xf>
    <xf numFmtId="0" fontId="0" fillId="0" borderId="6" xfId="0" applyFont="1" applyBorder="1" applyProtection="1">
      <protection locked="0"/>
    </xf>
    <xf numFmtId="0" fontId="0" fillId="4" borderId="4" xfId="0" applyFont="1" applyFill="1" applyBorder="1" applyAlignment="1" applyProtection="1">
      <alignment vertical="center"/>
      <protection locked="0"/>
    </xf>
    <xf numFmtId="0" fontId="0" fillId="4" borderId="4" xfId="0" applyFont="1" applyFill="1" applyBorder="1" applyAlignment="1" applyProtection="1">
      <alignment vertical="center"/>
      <protection hidden="1"/>
    </xf>
    <xf numFmtId="0" fontId="0" fillId="4" borderId="4" xfId="0" applyFont="1" applyFill="1" applyBorder="1" applyAlignment="1" applyProtection="1">
      <alignment horizontal="left" vertical="center"/>
      <protection hidden="1"/>
    </xf>
    <xf numFmtId="0" fontId="0" fillId="0" borderId="4" xfId="0" applyFont="1" applyBorder="1" applyAlignment="1" applyProtection="1">
      <alignment vertical="center" wrapText="1"/>
      <protection locked="0"/>
    </xf>
    <xf numFmtId="0" fontId="0" fillId="0" borderId="4" xfId="0" applyFont="1" applyBorder="1" applyAlignment="1" applyProtection="1">
      <alignment wrapText="1"/>
      <protection locked="0"/>
    </xf>
    <xf numFmtId="0" fontId="0" fillId="0" borderId="4" xfId="0" applyFont="1" applyBorder="1" applyAlignment="1" applyProtection="1">
      <alignment vertical="center"/>
      <protection hidden="1"/>
    </xf>
    <xf numFmtId="0" fontId="0" fillId="4" borderId="4" xfId="0" applyFont="1" applyFill="1" applyBorder="1" applyProtection="1">
      <protection hidden="1"/>
    </xf>
    <xf numFmtId="0" fontId="0" fillId="4" borderId="4" xfId="0" applyFont="1" applyFill="1" applyBorder="1" applyAlignment="1" applyProtection="1">
      <alignment horizontal="center" vertical="center"/>
      <protection hidden="1"/>
    </xf>
    <xf numFmtId="0" fontId="0" fillId="0" borderId="5" xfId="0" applyFont="1" applyBorder="1" applyAlignment="1" applyProtection="1">
      <alignment vertical="center"/>
      <protection hidden="1"/>
    </xf>
    <xf numFmtId="0" fontId="0" fillId="0" borderId="9" xfId="0" applyFont="1" applyBorder="1" applyProtection="1">
      <protection hidden="1"/>
    </xf>
    <xf numFmtId="0" fontId="0" fillId="0" borderId="0" xfId="0" applyAlignment="1" applyProtection="1">
      <alignment horizontal="left" vertical="center"/>
      <protection hidden="1"/>
    </xf>
    <xf numFmtId="0" fontId="0" fillId="0" borderId="5" xfId="0" applyFont="1" applyBorder="1" applyAlignment="1" applyProtection="1">
      <alignment horizontal="left" vertical="center"/>
      <protection locked="0"/>
    </xf>
    <xf numFmtId="0" fontId="0" fillId="0" borderId="3" xfId="0" applyFont="1" applyBorder="1" applyAlignment="1" applyProtection="1">
      <alignment horizontal="left" vertical="center"/>
      <protection locked="0"/>
    </xf>
    <xf numFmtId="0" fontId="0" fillId="0" borderId="103"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14" fontId="0" fillId="0" borderId="9" xfId="0" applyNumberFormat="1" applyFont="1" applyBorder="1" applyAlignment="1" applyProtection="1">
      <alignment vertical="center" wrapText="1"/>
      <protection locked="0"/>
    </xf>
    <xf numFmtId="0" fontId="0" fillId="0" borderId="48"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11" fillId="3" borderId="4" xfId="0" applyFon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9" xfId="0" applyFont="1" applyBorder="1" applyAlignment="1" applyProtection="1">
      <alignment horizontal="left" vertical="center"/>
      <protection locked="0"/>
    </xf>
    <xf numFmtId="0" fontId="0" fillId="0" borderId="30" xfId="0" applyFont="1" applyBorder="1" applyAlignment="1" applyProtection="1">
      <alignment horizontal="left" vertical="center" wrapText="1"/>
      <protection locked="0"/>
    </xf>
    <xf numFmtId="0" fontId="11" fillId="3" borderId="4"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0" fillId="4" borderId="3" xfId="0" applyFill="1" applyBorder="1" applyAlignment="1" applyProtection="1">
      <alignment horizontal="center" vertical="center" wrapText="1"/>
      <protection locked="0"/>
    </xf>
    <xf numFmtId="0" fontId="0" fillId="4" borderId="5" xfId="0" applyFont="1" applyFill="1" applyBorder="1" applyAlignment="1" applyProtection="1">
      <alignment horizontal="left" vertical="center" wrapText="1"/>
      <protection locked="0"/>
    </xf>
    <xf numFmtId="0" fontId="0" fillId="4" borderId="7" xfId="0" applyFont="1" applyFill="1" applyBorder="1" applyAlignment="1" applyProtection="1">
      <alignment horizontal="left" vertical="center" wrapText="1"/>
      <protection locked="0"/>
    </xf>
    <xf numFmtId="0" fontId="0" fillId="4" borderId="3" xfId="0" applyFont="1" applyFill="1" applyBorder="1" applyAlignment="1" applyProtection="1">
      <alignment horizontal="left" vertical="center" wrapText="1"/>
      <protection locked="0"/>
    </xf>
    <xf numFmtId="0" fontId="0" fillId="4" borderId="4" xfId="0" applyFont="1" applyFill="1" applyBorder="1" applyAlignment="1" applyProtection="1">
      <alignment horizontal="left" vertical="center" wrapText="1"/>
      <protection locked="0"/>
    </xf>
    <xf numFmtId="0" fontId="0" fillId="4" borderId="6" xfId="0" applyFont="1" applyFill="1" applyBorder="1" applyAlignment="1" applyProtection="1">
      <alignment horizontal="left" vertical="center" wrapText="1"/>
      <protection locked="0"/>
    </xf>
    <xf numFmtId="0" fontId="0" fillId="4" borderId="10" xfId="0" applyFill="1" applyBorder="1" applyAlignment="1" applyProtection="1">
      <alignment horizontal="left" vertical="center" wrapText="1"/>
      <protection locked="0"/>
    </xf>
    <xf numFmtId="0" fontId="0" fillId="4" borderId="6" xfId="0" applyFill="1" applyBorder="1" applyAlignment="1" applyProtection="1">
      <alignment horizontal="left" vertical="center" wrapText="1"/>
      <protection locked="0"/>
    </xf>
    <xf numFmtId="0" fontId="0" fillId="4" borderId="7" xfId="0" applyFill="1" applyBorder="1" applyAlignment="1" applyProtection="1">
      <alignment horizontal="left" vertical="center" wrapText="1"/>
      <protection locked="0"/>
    </xf>
    <xf numFmtId="0" fontId="0" fillId="4" borderId="4" xfId="0" applyFill="1" applyBorder="1" applyAlignment="1" applyProtection="1">
      <alignment horizontal="center" vertical="center" wrapText="1"/>
      <protection locked="0"/>
    </xf>
    <xf numFmtId="0" fontId="18" fillId="0" borderId="60" xfId="0" applyFont="1" applyFill="1" applyBorder="1" applyAlignment="1">
      <alignment horizontal="center" vertical="center" wrapText="1"/>
    </xf>
    <xf numFmtId="164" fontId="18" fillId="0" borderId="39" xfId="2" applyNumberFormat="1" applyFont="1" applyFill="1" applyBorder="1" applyAlignment="1">
      <alignment horizontal="center" vertical="center" wrapText="1"/>
    </xf>
    <xf numFmtId="164" fontId="48" fillId="0" borderId="39" xfId="2" applyNumberFormat="1" applyFont="1" applyFill="1" applyBorder="1" applyAlignment="1">
      <alignment horizontal="center" vertical="center" wrapText="1"/>
    </xf>
    <xf numFmtId="164" fontId="18" fillId="2" borderId="39" xfId="2" applyNumberFormat="1" applyFont="1" applyFill="1" applyBorder="1" applyAlignment="1">
      <alignment horizontal="center" vertical="center"/>
    </xf>
    <xf numFmtId="0" fontId="19" fillId="4" borderId="39" xfId="2" applyFont="1" applyFill="1" applyBorder="1" applyAlignment="1">
      <alignment horizontal="center"/>
    </xf>
    <xf numFmtId="0" fontId="1" fillId="0" borderId="0" xfId="2" applyFill="1" applyBorder="1" applyAlignment="1">
      <alignment horizontal="center" vertical="center"/>
    </xf>
    <xf numFmtId="0" fontId="4" fillId="6" borderId="40" xfId="2" applyFont="1" applyFill="1" applyBorder="1" applyAlignment="1">
      <alignment horizontal="center" vertical="center" wrapText="1"/>
    </xf>
    <xf numFmtId="0" fontId="4" fillId="6" borderId="41" xfId="2" applyFont="1" applyFill="1" applyBorder="1" applyAlignment="1">
      <alignment horizontal="center" vertical="center" wrapText="1"/>
    </xf>
    <xf numFmtId="0" fontId="4" fillId="6" borderId="42" xfId="2" applyFont="1" applyFill="1" applyBorder="1" applyAlignment="1">
      <alignment horizontal="center" vertical="center" wrapText="1"/>
    </xf>
    <xf numFmtId="0" fontId="4" fillId="6" borderId="39" xfId="2" applyFont="1" applyFill="1" applyBorder="1" applyAlignment="1">
      <alignment horizontal="center" vertical="center" wrapText="1"/>
    </xf>
    <xf numFmtId="0" fontId="22" fillId="6" borderId="39" xfId="2" applyFont="1" applyFill="1" applyBorder="1" applyAlignment="1">
      <alignment horizontal="center" vertical="center" wrapText="1"/>
    </xf>
    <xf numFmtId="0" fontId="20" fillId="4" borderId="14" xfId="0" applyFont="1" applyFill="1" applyBorder="1" applyAlignment="1" applyProtection="1">
      <alignment horizontal="center" vertical="center"/>
    </xf>
    <xf numFmtId="0" fontId="20" fillId="4" borderId="0" xfId="0" applyFont="1" applyFill="1" applyBorder="1" applyAlignment="1" applyProtection="1">
      <alignment horizontal="center" vertical="center"/>
    </xf>
    <xf numFmtId="0" fontId="20" fillId="4" borderId="13" xfId="0" applyFont="1" applyFill="1" applyBorder="1" applyAlignment="1" applyProtection="1">
      <alignment horizontal="center" vertical="center"/>
    </xf>
    <xf numFmtId="0" fontId="20" fillId="4" borderId="17" xfId="0" applyFont="1" applyFill="1" applyBorder="1" applyAlignment="1" applyProtection="1">
      <alignment horizontal="center" vertical="center"/>
    </xf>
    <xf numFmtId="0" fontId="20" fillId="4" borderId="18" xfId="0" applyFont="1" applyFill="1" applyBorder="1" applyAlignment="1" applyProtection="1">
      <alignment horizontal="center" vertical="center"/>
    </xf>
    <xf numFmtId="0" fontId="20" fillId="4" borderId="1" xfId="0" applyFont="1" applyFill="1" applyBorder="1" applyAlignment="1" applyProtection="1">
      <alignment horizontal="center" vertical="center"/>
    </xf>
    <xf numFmtId="0" fontId="20" fillId="4" borderId="19" xfId="0" applyFont="1" applyFill="1" applyBorder="1" applyAlignment="1" applyProtection="1">
      <alignment horizontal="center" vertical="center"/>
    </xf>
    <xf numFmtId="0" fontId="20" fillId="4" borderId="20" xfId="0" applyFont="1" applyFill="1" applyBorder="1" applyAlignment="1" applyProtection="1">
      <alignment horizontal="center" vertical="center"/>
    </xf>
    <xf numFmtId="0" fontId="20" fillId="4" borderId="21" xfId="0" applyFont="1" applyFill="1" applyBorder="1" applyAlignment="1" applyProtection="1">
      <alignment horizontal="center" vertical="center"/>
    </xf>
    <xf numFmtId="0" fontId="21" fillId="4" borderId="22" xfId="2" applyFont="1" applyFill="1" applyBorder="1" applyAlignment="1">
      <alignment horizontal="center" vertical="center" wrapText="1"/>
    </xf>
    <xf numFmtId="0" fontId="21" fillId="4" borderId="23" xfId="2" applyFont="1" applyFill="1" applyBorder="1" applyAlignment="1">
      <alignment horizontal="center" vertical="center" wrapText="1"/>
    </xf>
    <xf numFmtId="0" fontId="21" fillId="4" borderId="24" xfId="2" applyFont="1" applyFill="1" applyBorder="1" applyAlignment="1">
      <alignment horizontal="center" vertical="center" wrapText="1"/>
    </xf>
    <xf numFmtId="0" fontId="21" fillId="5" borderId="25" xfId="2" applyFont="1" applyFill="1" applyBorder="1" applyAlignment="1">
      <alignment horizontal="center" vertical="center"/>
    </xf>
    <xf numFmtId="0" fontId="21" fillId="5" borderId="26" xfId="2" applyFont="1" applyFill="1" applyBorder="1" applyAlignment="1">
      <alignment horizontal="center" vertical="center"/>
    </xf>
    <xf numFmtId="0" fontId="21" fillId="5" borderId="27" xfId="2" applyFont="1" applyFill="1" applyBorder="1" applyAlignment="1">
      <alignment horizontal="center" vertical="center"/>
    </xf>
    <xf numFmtId="0" fontId="12" fillId="20" borderId="113" xfId="0" applyFont="1" applyFill="1" applyBorder="1" applyAlignment="1" applyProtection="1">
      <alignment horizontal="center" vertical="center"/>
      <protection locked="0"/>
    </xf>
    <xf numFmtId="0" fontId="12" fillId="20" borderId="94" xfId="0" applyFont="1" applyFill="1" applyBorder="1" applyAlignment="1" applyProtection="1">
      <alignment horizontal="center" vertical="center"/>
      <protection locked="0"/>
    </xf>
    <xf numFmtId="0" fontId="12" fillId="20" borderId="107" xfId="0" applyFont="1" applyFill="1" applyBorder="1" applyAlignment="1" applyProtection="1">
      <alignment horizontal="center" vertical="center"/>
      <protection locked="0"/>
    </xf>
    <xf numFmtId="0" fontId="0" fillId="0" borderId="10"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12" fillId="20" borderId="106" xfId="0" applyFont="1" applyFill="1" applyBorder="1" applyAlignment="1" applyProtection="1">
      <alignment horizontal="center" vertical="center"/>
      <protection locked="0"/>
    </xf>
    <xf numFmtId="0" fontId="12" fillId="20" borderId="105" xfId="0" applyFont="1" applyFill="1" applyBorder="1" applyAlignment="1" applyProtection="1">
      <alignment horizontal="center" vertical="center"/>
      <protection locked="0"/>
    </xf>
    <xf numFmtId="0" fontId="0" fillId="0" borderId="110" xfId="0" applyBorder="1" applyAlignment="1" applyProtection="1">
      <alignment horizontal="center" vertical="center" wrapText="1"/>
      <protection locked="0"/>
    </xf>
    <xf numFmtId="0" fontId="0" fillId="0" borderId="111" xfId="0" applyBorder="1" applyAlignment="1" applyProtection="1">
      <alignment horizontal="center" vertical="center" wrapText="1"/>
      <protection locked="0"/>
    </xf>
    <xf numFmtId="0" fontId="0" fillId="0" borderId="112"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0" fontId="0" fillId="0" borderId="30" xfId="0" applyBorder="1" applyAlignment="1" applyProtection="1">
      <alignment horizontal="center" vertical="center" wrapText="1"/>
      <protection hidden="1"/>
    </xf>
    <xf numFmtId="0" fontId="0" fillId="0" borderId="29"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0" borderId="109" xfId="0" applyFill="1"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4" borderId="7" xfId="0" applyFill="1" applyBorder="1" applyAlignment="1" applyProtection="1">
      <alignment horizontal="center" vertical="center" wrapText="1"/>
      <protection locked="0"/>
    </xf>
    <xf numFmtId="0" fontId="0" fillId="4" borderId="3" xfId="0" applyFill="1" applyBorder="1" applyAlignment="1" applyProtection="1">
      <alignment horizontal="center" vertical="center" wrapText="1"/>
      <protection locked="0"/>
    </xf>
    <xf numFmtId="0" fontId="0" fillId="4" borderId="6" xfId="0" applyFill="1" applyBorder="1" applyAlignment="1" applyProtection="1">
      <alignment horizontal="center" vertical="center" wrapText="1"/>
      <protection locked="0"/>
    </xf>
    <xf numFmtId="0" fontId="0" fillId="0" borderId="7"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4" borderId="108" xfId="0" applyFont="1" applyFill="1" applyBorder="1" applyAlignment="1" applyProtection="1">
      <alignment horizontal="left" vertical="center" wrapText="1"/>
      <protection locked="0"/>
    </xf>
    <xf numFmtId="0" fontId="0" fillId="4" borderId="32" xfId="0" applyFont="1" applyFill="1" applyBorder="1" applyAlignment="1" applyProtection="1">
      <alignment horizontal="left" vertical="center" wrapText="1"/>
      <protection locked="0"/>
    </xf>
    <xf numFmtId="0" fontId="0" fillId="4" borderId="109" xfId="0" applyFont="1" applyFill="1" applyBorder="1" applyAlignment="1" applyProtection="1">
      <alignment horizontal="left" vertical="center" wrapText="1"/>
      <protection locked="0"/>
    </xf>
    <xf numFmtId="0" fontId="0" fillId="4" borderId="5" xfId="0" applyFont="1" applyFill="1" applyBorder="1" applyAlignment="1" applyProtection="1">
      <alignment horizontal="left" vertical="center" wrapText="1"/>
      <protection locked="0"/>
    </xf>
    <xf numFmtId="0" fontId="0" fillId="4" borderId="3" xfId="0" applyFont="1" applyFill="1" applyBorder="1" applyAlignment="1" applyProtection="1">
      <alignment horizontal="left" vertical="center" wrapText="1"/>
      <protection locked="0"/>
    </xf>
    <xf numFmtId="0" fontId="0" fillId="4" borderId="6" xfId="0" applyFont="1" applyFill="1" applyBorder="1" applyAlignment="1" applyProtection="1">
      <alignment horizontal="left" vertical="center" wrapText="1"/>
      <protection locked="0"/>
    </xf>
    <xf numFmtId="0" fontId="0" fillId="4" borderId="5" xfId="0" applyFont="1" applyFill="1" applyBorder="1" applyAlignment="1" applyProtection="1">
      <alignment horizontal="center" vertical="center" wrapText="1"/>
      <protection locked="0"/>
    </xf>
    <xf numFmtId="0" fontId="0" fillId="4" borderId="3" xfId="0" applyFont="1" applyFill="1" applyBorder="1" applyAlignment="1" applyProtection="1">
      <alignment horizontal="center" vertical="center" wrapText="1"/>
      <protection locked="0"/>
    </xf>
    <xf numFmtId="0" fontId="0" fillId="4" borderId="6" xfId="0" applyFont="1" applyFill="1" applyBorder="1" applyAlignment="1" applyProtection="1">
      <alignment horizontal="center" vertical="center" wrapText="1"/>
      <protection locked="0"/>
    </xf>
    <xf numFmtId="0" fontId="0" fillId="4" borderId="5" xfId="0" applyFont="1" applyFill="1" applyBorder="1" applyAlignment="1" applyProtection="1">
      <alignment vertical="center" wrapText="1"/>
      <protection locked="0"/>
    </xf>
    <xf numFmtId="0" fontId="0" fillId="4" borderId="3" xfId="0" applyFont="1" applyFill="1" applyBorder="1" applyAlignment="1" applyProtection="1">
      <alignment vertical="center" wrapText="1"/>
      <protection locked="0"/>
    </xf>
    <xf numFmtId="0" fontId="0" fillId="4" borderId="6" xfId="0" applyFont="1" applyFill="1" applyBorder="1" applyAlignment="1" applyProtection="1">
      <alignment vertical="center" wrapText="1"/>
      <protection locked="0"/>
    </xf>
    <xf numFmtId="0" fontId="0" fillId="4" borderId="5" xfId="0" applyFont="1" applyFill="1" applyBorder="1" applyAlignment="1" applyProtection="1">
      <alignment horizontal="left" vertical="center"/>
      <protection hidden="1"/>
    </xf>
    <xf numFmtId="0" fontId="0" fillId="4" borderId="7" xfId="0" applyFont="1" applyFill="1" applyBorder="1" applyAlignment="1" applyProtection="1">
      <alignment horizontal="left" vertical="center"/>
      <protection hidden="1"/>
    </xf>
    <xf numFmtId="0" fontId="0" fillId="4" borderId="6" xfId="0" applyFont="1" applyFill="1" applyBorder="1" applyAlignment="1" applyProtection="1">
      <alignment horizontal="left" vertical="center"/>
      <protection hidden="1"/>
    </xf>
    <xf numFmtId="0" fontId="0" fillId="4" borderId="5" xfId="0" applyFont="1" applyFill="1" applyBorder="1" applyAlignment="1" applyProtection="1">
      <alignment horizontal="left" vertical="center"/>
      <protection locked="0"/>
    </xf>
    <xf numFmtId="0" fontId="0" fillId="4" borderId="3" xfId="0" applyFont="1" applyFill="1" applyBorder="1" applyAlignment="1" applyProtection="1">
      <alignment horizontal="left" vertical="center"/>
      <protection locked="0"/>
    </xf>
    <xf numFmtId="0" fontId="0" fillId="4" borderId="6" xfId="0" applyFont="1" applyFill="1" applyBorder="1" applyAlignment="1" applyProtection="1">
      <alignment horizontal="left" vertical="center"/>
      <protection locked="0"/>
    </xf>
    <xf numFmtId="0" fontId="12" fillId="20" borderId="104"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30" xfId="0" applyBorder="1" applyAlignment="1" applyProtection="1">
      <alignment horizontal="center" vertical="center"/>
      <protection hidden="1"/>
    </xf>
    <xf numFmtId="0" fontId="0" fillId="4" borderId="7" xfId="0" applyFont="1" applyFill="1" applyBorder="1" applyAlignment="1" applyProtection="1">
      <alignment horizontal="left" vertical="center"/>
      <protection locked="0"/>
    </xf>
    <xf numFmtId="0" fontId="0" fillId="4" borderId="4" xfId="0" applyFont="1" applyFill="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10"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7" xfId="0" applyBorder="1" applyAlignment="1" applyProtection="1">
      <alignment horizontal="center" vertical="center"/>
      <protection hidden="1"/>
    </xf>
    <xf numFmtId="0" fontId="0" fillId="4" borderId="10" xfId="0" applyFont="1" applyFill="1" applyBorder="1" applyAlignment="1" applyProtection="1">
      <alignment horizontal="center" vertical="center"/>
      <protection hidden="1"/>
    </xf>
    <xf numFmtId="0" fontId="0" fillId="4" borderId="8" xfId="0" applyFont="1" applyFill="1" applyBorder="1" applyAlignment="1" applyProtection="1">
      <alignment horizontal="center" vertical="center"/>
      <protection hidden="1"/>
    </xf>
    <xf numFmtId="0" fontId="0" fillId="7" borderId="5" xfId="0" applyFont="1" applyFill="1" applyBorder="1" applyAlignment="1" applyProtection="1">
      <alignment horizontal="center" vertical="center"/>
      <protection locked="0"/>
    </xf>
    <xf numFmtId="0" fontId="0" fillId="7" borderId="3" xfId="0" applyFont="1" applyFill="1" applyBorder="1" applyAlignment="1" applyProtection="1">
      <alignment horizontal="center" vertical="center"/>
      <protection locked="0"/>
    </xf>
    <xf numFmtId="0" fontId="0" fillId="7" borderId="6" xfId="0" applyFont="1" applyFill="1" applyBorder="1" applyAlignment="1" applyProtection="1">
      <alignment horizontal="center" vertical="center"/>
      <protection locked="0"/>
    </xf>
    <xf numFmtId="0" fontId="0" fillId="4" borderId="5" xfId="0" applyFont="1" applyFill="1" applyBorder="1" applyAlignment="1" applyProtection="1">
      <alignment horizontal="center" vertical="center" wrapText="1"/>
      <protection hidden="1"/>
    </xf>
    <xf numFmtId="0" fontId="0" fillId="4" borderId="7" xfId="0" applyFont="1" applyFill="1" applyBorder="1" applyAlignment="1" applyProtection="1">
      <alignment horizontal="center" vertical="center" wrapText="1"/>
      <protection hidden="1"/>
    </xf>
    <xf numFmtId="0" fontId="0" fillId="4" borderId="3" xfId="0" applyFont="1" applyFill="1" applyBorder="1" applyAlignment="1" applyProtection="1">
      <alignment horizontal="center" vertical="center" wrapText="1"/>
      <protection hidden="1"/>
    </xf>
    <xf numFmtId="0" fontId="0" fillId="4" borderId="4" xfId="0" applyFont="1" applyFill="1" applyBorder="1" applyAlignment="1" applyProtection="1">
      <alignment horizontal="center" vertical="center" wrapText="1"/>
      <protection hidden="1"/>
    </xf>
    <xf numFmtId="0" fontId="0" fillId="4" borderId="7" xfId="0" applyFont="1" applyFill="1" applyBorder="1" applyAlignment="1" applyProtection="1">
      <alignment horizontal="left" vertical="center" wrapText="1"/>
      <protection locked="0"/>
    </xf>
    <xf numFmtId="0" fontId="0" fillId="4" borderId="4" xfId="0" applyFont="1" applyFill="1" applyBorder="1" applyAlignment="1" applyProtection="1">
      <alignment horizontal="left" vertical="center" wrapText="1"/>
      <protection locked="0"/>
    </xf>
    <xf numFmtId="0" fontId="0" fillId="4" borderId="10" xfId="0" applyFont="1" applyFill="1" applyBorder="1" applyAlignment="1" applyProtection="1">
      <alignment horizontal="center" vertical="center" wrapText="1"/>
      <protection hidden="1"/>
    </xf>
    <xf numFmtId="0" fontId="0" fillId="4" borderId="8" xfId="0" applyFont="1" applyFill="1" applyBorder="1" applyAlignment="1" applyProtection="1">
      <alignment horizontal="center" vertical="center" wrapText="1"/>
      <protection hidden="1"/>
    </xf>
    <xf numFmtId="0" fontId="0" fillId="0" borderId="7"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00" xfId="0" applyBorder="1" applyAlignment="1" applyProtection="1">
      <alignment horizontal="center" vertical="center"/>
      <protection locked="0"/>
    </xf>
    <xf numFmtId="0" fontId="0" fillId="0" borderId="107" xfId="0" applyBorder="1" applyAlignment="1" applyProtection="1">
      <alignment horizontal="center" vertical="center" wrapText="1"/>
      <protection locked="0"/>
    </xf>
    <xf numFmtId="0" fontId="0" fillId="0" borderId="106" xfId="0" applyBorder="1" applyAlignment="1" applyProtection="1">
      <alignment horizontal="center" vertical="center" wrapText="1"/>
      <protection locked="0"/>
    </xf>
    <xf numFmtId="0" fontId="0" fillId="0" borderId="105" xfId="0" applyBorder="1" applyAlignment="1" applyProtection="1">
      <alignment horizontal="center" vertical="center" wrapText="1"/>
      <protection locked="0"/>
    </xf>
    <xf numFmtId="0" fontId="0" fillId="0" borderId="3"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8" xfId="0"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0" fillId="0" borderId="7"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0" fillId="0" borderId="7" xfId="0" applyFill="1" applyBorder="1" applyAlignment="1" applyProtection="1">
      <alignment horizontal="left" vertical="center"/>
      <protection hidden="1"/>
    </xf>
    <xf numFmtId="0" fontId="0" fillId="0" borderId="3" xfId="0" applyFill="1" applyBorder="1" applyAlignment="1" applyProtection="1">
      <alignment horizontal="left" vertical="center"/>
      <protection hidden="1"/>
    </xf>
    <xf numFmtId="0" fontId="0" fillId="0" borderId="6" xfId="0" applyFill="1" applyBorder="1" applyAlignment="1" applyProtection="1">
      <alignment horizontal="left" vertical="center"/>
      <protection hidden="1"/>
    </xf>
    <xf numFmtId="0" fontId="0" fillId="4" borderId="104" xfId="0" applyFont="1" applyFill="1" applyBorder="1" applyAlignment="1" applyProtection="1">
      <alignment horizontal="center" vertical="center" wrapText="1"/>
      <protection locked="0"/>
    </xf>
    <xf numFmtId="0" fontId="0" fillId="4" borderId="106" xfId="0" applyFont="1" applyFill="1" applyBorder="1" applyAlignment="1" applyProtection="1">
      <alignment horizontal="center" vertical="center" wrapText="1"/>
      <protection locked="0"/>
    </xf>
    <xf numFmtId="0" fontId="0" fillId="4" borderId="105" xfId="0" applyFont="1" applyFill="1" applyBorder="1" applyAlignment="1" applyProtection="1">
      <alignment horizontal="center" vertical="center" wrapText="1"/>
      <protection locked="0"/>
    </xf>
    <xf numFmtId="0" fontId="0" fillId="4" borderId="5" xfId="0" applyFont="1" applyFill="1" applyBorder="1" applyAlignment="1" applyProtection="1">
      <alignment horizontal="center" vertical="center"/>
      <protection hidden="1"/>
    </xf>
    <xf numFmtId="0" fontId="0" fillId="4" borderId="3" xfId="0" applyFont="1" applyFill="1" applyBorder="1" applyAlignment="1" applyProtection="1">
      <alignment horizontal="center" vertical="center"/>
      <protection hidden="1"/>
    </xf>
    <xf numFmtId="0" fontId="0" fillId="4" borderId="6" xfId="0" applyFont="1" applyFill="1" applyBorder="1" applyAlignment="1" applyProtection="1">
      <alignment horizontal="center" vertical="center"/>
      <protection hidden="1"/>
    </xf>
    <xf numFmtId="0" fontId="0" fillId="4" borderId="3" xfId="0" applyFont="1" applyFill="1" applyBorder="1" applyAlignment="1" applyProtection="1">
      <alignment horizontal="left" vertical="center"/>
      <protection hidden="1"/>
    </xf>
    <xf numFmtId="0" fontId="0" fillId="4" borderId="5" xfId="0" applyFont="1" applyFill="1" applyBorder="1" applyAlignment="1" applyProtection="1">
      <alignment horizontal="center" vertical="center"/>
      <protection locked="0"/>
    </xf>
    <xf numFmtId="0" fontId="0" fillId="4" borderId="3" xfId="0" applyFont="1" applyFill="1" applyBorder="1" applyAlignment="1" applyProtection="1">
      <alignment horizontal="center" vertical="center"/>
      <protection locked="0"/>
    </xf>
    <xf numFmtId="0" fontId="0" fillId="4" borderId="6" xfId="0" applyFont="1" applyFill="1" applyBorder="1" applyAlignment="1" applyProtection="1">
      <alignment horizontal="center" vertical="center"/>
      <protection locked="0"/>
    </xf>
    <xf numFmtId="0" fontId="0" fillId="0" borderId="5" xfId="0" applyFont="1" applyBorder="1" applyAlignment="1" applyProtection="1">
      <alignment horizontal="center" vertical="center"/>
      <protection hidden="1"/>
    </xf>
    <xf numFmtId="0" fontId="0" fillId="0" borderId="3" xfId="0" applyFont="1" applyBorder="1" applyAlignment="1" applyProtection="1">
      <alignment horizontal="center" vertical="center"/>
      <protection hidden="1"/>
    </xf>
    <xf numFmtId="0" fontId="0" fillId="0" borderId="6" xfId="0" applyFont="1" applyBorder="1" applyAlignment="1" applyProtection="1">
      <alignment horizontal="center" vertical="center"/>
      <protection hidden="1"/>
    </xf>
    <xf numFmtId="0" fontId="0" fillId="4" borderId="4" xfId="0" applyFont="1" applyFill="1" applyBorder="1" applyAlignment="1" applyProtection="1">
      <alignment horizontal="left" vertical="center"/>
      <protection hidden="1"/>
    </xf>
    <xf numFmtId="0" fontId="0" fillId="4" borderId="29" xfId="0" applyFont="1" applyFill="1" applyBorder="1" applyAlignment="1" applyProtection="1">
      <alignment horizontal="left" vertical="center" wrapText="1"/>
      <protection locked="0"/>
    </xf>
    <xf numFmtId="0" fontId="0" fillId="4" borderId="28" xfId="0" applyFont="1" applyFill="1" applyBorder="1" applyAlignment="1" applyProtection="1">
      <alignment horizontal="left" vertical="center" wrapText="1"/>
      <protection locked="0"/>
    </xf>
    <xf numFmtId="0" fontId="0" fillId="4" borderId="5" xfId="0" quotePrefix="1" applyFont="1" applyFill="1" applyBorder="1" applyAlignment="1" applyProtection="1">
      <alignment vertical="center" wrapText="1"/>
      <protection locked="0"/>
    </xf>
    <xf numFmtId="0" fontId="0" fillId="4" borderId="7" xfId="0" quotePrefix="1" applyFont="1" applyFill="1" applyBorder="1" applyAlignment="1" applyProtection="1">
      <alignment vertical="center" wrapText="1"/>
      <protection locked="0"/>
    </xf>
    <xf numFmtId="0" fontId="0" fillId="4" borderId="3" xfId="0" quotePrefix="1" applyFont="1" applyFill="1" applyBorder="1" applyAlignment="1" applyProtection="1">
      <alignment vertical="center" wrapText="1"/>
      <protection locked="0"/>
    </xf>
    <xf numFmtId="0" fontId="0" fillId="4" borderId="4" xfId="0" quotePrefix="1" applyFont="1" applyFill="1" applyBorder="1" applyAlignment="1" applyProtection="1">
      <alignment vertical="center" wrapText="1"/>
      <protection locked="0"/>
    </xf>
    <xf numFmtId="0" fontId="0" fillId="0" borderId="108"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5"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0" fillId="0" borderId="5"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104" xfId="0"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0" borderId="92" xfId="0" applyBorder="1" applyAlignment="1" applyProtection="1">
      <alignment horizontal="center" vertical="center" wrapText="1"/>
      <protection locked="0"/>
    </xf>
    <xf numFmtId="0" fontId="0" fillId="0" borderId="94" xfId="0" applyBorder="1" applyAlignment="1" applyProtection="1">
      <alignment horizontal="center" vertical="center" wrapText="1"/>
      <protection locked="0"/>
    </xf>
    <xf numFmtId="0" fontId="0" fillId="0" borderId="102" xfId="0" applyBorder="1" applyAlignment="1" applyProtection="1">
      <alignment horizontal="center" vertical="center" wrapText="1"/>
      <protection locked="0"/>
    </xf>
    <xf numFmtId="0" fontId="0" fillId="0" borderId="109" xfId="0" applyBorder="1" applyAlignment="1" applyProtection="1">
      <alignment horizontal="left" vertical="center" wrapText="1"/>
      <protection locked="0"/>
    </xf>
    <xf numFmtId="0" fontId="0" fillId="0" borderId="5" xfId="0" applyBorder="1" applyAlignment="1" applyProtection="1">
      <alignment horizontal="left" vertical="center" wrapText="1"/>
      <protection hidden="1"/>
    </xf>
    <xf numFmtId="0" fontId="0" fillId="0" borderId="6" xfId="0" applyBorder="1" applyAlignment="1" applyProtection="1">
      <alignment horizontal="left" vertical="center" wrapText="1"/>
      <protection hidden="1"/>
    </xf>
    <xf numFmtId="0" fontId="0" fillId="7" borderId="5" xfId="0" applyFill="1" applyBorder="1" applyAlignment="1" applyProtection="1">
      <alignment horizontal="center" vertical="center"/>
      <protection locked="0"/>
    </xf>
    <xf numFmtId="0" fontId="0" fillId="7" borderId="6" xfId="0" applyFill="1" applyBorder="1" applyAlignment="1" applyProtection="1">
      <alignment horizontal="center" vertical="center"/>
      <protection locked="0"/>
    </xf>
    <xf numFmtId="0" fontId="0" fillId="0" borderId="38"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10"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3" xfId="0" applyBorder="1" applyAlignment="1" applyProtection="1">
      <alignment horizontal="left" vertical="center" wrapText="1"/>
      <protection hidden="1"/>
    </xf>
    <xf numFmtId="0" fontId="0" fillId="0" borderId="4" xfId="0" applyBorder="1" applyAlignment="1" applyProtection="1">
      <alignment horizontal="left" vertical="center" wrapText="1"/>
      <protection hidden="1"/>
    </xf>
    <xf numFmtId="0" fontId="0" fillId="0" borderId="10" xfId="0" applyBorder="1" applyAlignment="1" applyProtection="1">
      <alignment horizontal="left" vertical="center" wrapText="1"/>
      <protection hidden="1"/>
    </xf>
    <xf numFmtId="0" fontId="0" fillId="0" borderId="8" xfId="0" applyBorder="1" applyAlignment="1" applyProtection="1">
      <alignment horizontal="left" vertical="center" wrapText="1"/>
      <protection hidden="1"/>
    </xf>
    <xf numFmtId="0" fontId="0" fillId="0" borderId="38" xfId="0" applyBorder="1" applyAlignment="1" applyProtection="1">
      <alignment horizontal="center" vertical="center" wrapText="1"/>
      <protection hidden="1"/>
    </xf>
    <xf numFmtId="0" fontId="0" fillId="0" borderId="12" xfId="0" applyBorder="1" applyAlignment="1" applyProtection="1">
      <alignment horizontal="center" vertical="center" wrapText="1"/>
      <protection hidden="1"/>
    </xf>
    <xf numFmtId="0" fontId="0" fillId="0" borderId="34" xfId="0" applyBorder="1" applyAlignment="1" applyProtection="1">
      <alignment horizontal="center" vertical="center" wrapText="1"/>
      <protection hidden="1"/>
    </xf>
    <xf numFmtId="0" fontId="0" fillId="0" borderId="29"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0" borderId="30" xfId="0" applyBorder="1" applyAlignment="1" applyProtection="1">
      <alignment vertical="center" wrapText="1"/>
      <protection locked="0"/>
    </xf>
    <xf numFmtId="0" fontId="0" fillId="0" borderId="8" xfId="0" applyBorder="1" applyAlignment="1" applyProtection="1">
      <alignment horizontal="left" vertical="center"/>
      <protection hidden="1"/>
    </xf>
    <xf numFmtId="0" fontId="0" fillId="0" borderId="4" xfId="0" quotePrefix="1" applyBorder="1" applyAlignment="1" applyProtection="1">
      <alignment horizontal="left" vertical="center" wrapText="1"/>
      <protection locked="0"/>
    </xf>
    <xf numFmtId="0" fontId="0" fillId="0" borderId="8" xfId="0" quotePrefix="1" applyBorder="1" applyAlignment="1" applyProtection="1">
      <alignment horizontal="left" vertical="center" wrapText="1"/>
      <protection locked="0"/>
    </xf>
    <xf numFmtId="0" fontId="0" fillId="0" borderId="30" xfId="0" quotePrefix="1" applyBorder="1" applyAlignment="1" applyProtection="1">
      <alignment horizontal="left" vertical="center" wrapText="1"/>
      <protection locked="0"/>
    </xf>
    <xf numFmtId="0" fontId="0" fillId="0" borderId="10" xfId="0" applyBorder="1" applyAlignment="1" applyProtection="1">
      <alignment horizontal="left" vertical="center"/>
      <protection locked="0"/>
    </xf>
    <xf numFmtId="0" fontId="0" fillId="0" borderId="10" xfId="0" applyBorder="1" applyAlignment="1" applyProtection="1">
      <alignment horizontal="left" vertical="center"/>
      <protection hidden="1"/>
    </xf>
    <xf numFmtId="0" fontId="0" fillId="0" borderId="30" xfId="0" applyBorder="1" applyAlignment="1" applyProtection="1">
      <alignment horizontal="left" vertical="center"/>
      <protection hidden="1"/>
    </xf>
    <xf numFmtId="0" fontId="0" fillId="0" borderId="34" xfId="0" applyBorder="1" applyAlignment="1" applyProtection="1">
      <alignment horizontal="left" vertical="center" wrapText="1"/>
      <protection locked="0"/>
    </xf>
    <xf numFmtId="0" fontId="0" fillId="0" borderId="30" xfId="0" applyBorder="1" applyAlignment="1" applyProtection="1">
      <alignment horizontal="left" vertical="center" wrapText="1"/>
      <protection hidden="1"/>
    </xf>
    <xf numFmtId="0" fontId="0" fillId="0" borderId="10" xfId="0" applyFill="1" applyBorder="1" applyAlignment="1" applyProtection="1">
      <alignment horizontal="left" vertical="center"/>
      <protection locked="0"/>
    </xf>
    <xf numFmtId="0" fontId="0" fillId="0" borderId="30" xfId="0" applyFill="1" applyBorder="1" applyAlignment="1" applyProtection="1">
      <alignment horizontal="left" vertical="center"/>
      <protection locked="0"/>
    </xf>
    <xf numFmtId="0" fontId="0" fillId="0" borderId="38" xfId="0" applyFill="1" applyBorder="1" applyAlignment="1" applyProtection="1">
      <alignment horizontal="left" vertical="center" wrapText="1"/>
      <protection locked="0"/>
    </xf>
    <xf numFmtId="0" fontId="0" fillId="0" borderId="34" xfId="0" applyFill="1" applyBorder="1" applyAlignment="1" applyProtection="1">
      <alignment horizontal="left" vertical="center" wrapText="1"/>
      <protection locked="0"/>
    </xf>
    <xf numFmtId="0" fontId="0" fillId="0" borderId="10" xfId="0" applyFill="1" applyBorder="1" applyAlignment="1" applyProtection="1">
      <alignment horizontal="left" vertical="center" wrapText="1"/>
      <protection locked="0"/>
    </xf>
    <xf numFmtId="0" fontId="0" fillId="0" borderId="30" xfId="0" applyFill="1" applyBorder="1" applyAlignment="1" applyProtection="1">
      <alignment horizontal="left" vertical="center" wrapText="1"/>
      <protection locked="0"/>
    </xf>
    <xf numFmtId="0" fontId="0" fillId="0" borderId="10" xfId="0" applyFill="1" applyBorder="1" applyAlignment="1" applyProtection="1">
      <alignment horizontal="left" vertical="center"/>
      <protection hidden="1"/>
    </xf>
    <xf numFmtId="0" fontId="0" fillId="0" borderId="30" xfId="0" applyFill="1" applyBorder="1" applyAlignment="1" applyProtection="1">
      <alignment horizontal="left" vertical="center"/>
      <protection hidden="1"/>
    </xf>
    <xf numFmtId="0" fontId="0" fillId="0" borderId="10" xfId="0" applyFill="1" applyBorder="1" applyAlignment="1" applyProtection="1">
      <alignment vertical="center" wrapText="1"/>
      <protection locked="0"/>
    </xf>
    <xf numFmtId="0" fontId="0" fillId="0" borderId="30" xfId="0" applyFill="1" applyBorder="1" applyAlignment="1" applyProtection="1">
      <alignment vertical="center" wrapText="1"/>
      <protection locked="0"/>
    </xf>
    <xf numFmtId="0" fontId="0" fillId="0" borderId="104" xfId="0" applyFill="1" applyBorder="1" applyAlignment="1" applyProtection="1">
      <alignment horizontal="center" vertical="center" wrapText="1"/>
      <protection locked="0"/>
    </xf>
    <xf numFmtId="0" fontId="0" fillId="0" borderId="105" xfId="0"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30"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left" vertical="center" wrapText="1"/>
      <protection locked="0"/>
    </xf>
    <xf numFmtId="0" fontId="11" fillId="3" borderId="8" xfId="0" applyFont="1" applyFill="1" applyBorder="1" applyAlignment="1" applyProtection="1">
      <alignment horizontal="left" vertical="center" wrapText="1"/>
      <protection locked="0"/>
    </xf>
    <xf numFmtId="0" fontId="11" fillId="3" borderId="30" xfId="0" applyFont="1" applyFill="1" applyBorder="1" applyAlignment="1" applyProtection="1">
      <alignment horizontal="left" vertical="center" wrapText="1"/>
      <protection locked="0"/>
    </xf>
    <xf numFmtId="0" fontId="11" fillId="2" borderId="4" xfId="0" applyFont="1" applyFill="1" applyBorder="1" applyAlignment="1" applyProtection="1">
      <alignment horizontal="left" vertical="center" wrapText="1"/>
      <protection hidden="1"/>
    </xf>
    <xf numFmtId="0" fontId="11" fillId="2" borderId="8" xfId="0" applyFont="1" applyFill="1" applyBorder="1" applyAlignment="1" applyProtection="1">
      <alignment horizontal="left" vertical="center" wrapText="1"/>
      <protection hidden="1"/>
    </xf>
    <xf numFmtId="0" fontId="11" fillId="2" borderId="30" xfId="0" applyFont="1" applyFill="1" applyBorder="1" applyAlignment="1" applyProtection="1">
      <alignment horizontal="left" vertical="center" wrapText="1"/>
      <protection hidden="1"/>
    </xf>
    <xf numFmtId="0" fontId="11" fillId="2" borderId="4" xfId="0" applyFont="1" applyFill="1" applyBorder="1" applyAlignment="1" applyProtection="1">
      <alignment horizontal="center" vertical="center" wrapText="1"/>
      <protection hidden="1"/>
    </xf>
    <xf numFmtId="0" fontId="11" fillId="2" borderId="8" xfId="0" applyFont="1" applyFill="1" applyBorder="1" applyAlignment="1" applyProtection="1">
      <alignment horizontal="center" vertical="center" wrapText="1"/>
      <protection hidden="1"/>
    </xf>
    <xf numFmtId="0" fontId="11" fillId="2" borderId="30" xfId="0" applyFont="1" applyFill="1" applyBorder="1" applyAlignment="1" applyProtection="1">
      <alignment horizontal="center" vertical="center" wrapText="1"/>
      <protection hidden="1"/>
    </xf>
    <xf numFmtId="0" fontId="11" fillId="3" borderId="13" xfId="0" applyFont="1" applyFill="1" applyBorder="1" applyAlignment="1" applyProtection="1">
      <alignment horizontal="center" vertical="center" wrapText="1"/>
      <protection locked="0"/>
    </xf>
    <xf numFmtId="0" fontId="11" fillId="3" borderId="14" xfId="0" applyFont="1" applyFill="1" applyBorder="1" applyAlignment="1" applyProtection="1">
      <alignment horizontal="center" vertical="center" wrapText="1"/>
      <protection locked="0"/>
    </xf>
    <xf numFmtId="0" fontId="11" fillId="3" borderId="28" xfId="0" applyFont="1" applyFill="1" applyBorder="1" applyAlignment="1" applyProtection="1">
      <alignment horizontal="center" vertical="center" wrapText="1"/>
      <protection locked="0"/>
    </xf>
    <xf numFmtId="0" fontId="11" fillId="3" borderId="19" xfId="0" applyFont="1" applyFill="1" applyBorder="1" applyAlignment="1" applyProtection="1">
      <alignment horizontal="center" vertical="center" wrapText="1"/>
      <protection locked="0"/>
    </xf>
    <xf numFmtId="0" fontId="11" fillId="3" borderId="20" xfId="0" applyFont="1" applyFill="1" applyBorder="1" applyAlignment="1" applyProtection="1">
      <alignment horizontal="center" vertical="center" wrapText="1"/>
      <protection locked="0"/>
    </xf>
    <xf numFmtId="0" fontId="11" fillId="3" borderId="2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center"/>
      <protection locked="0"/>
    </xf>
    <xf numFmtId="0" fontId="0" fillId="4" borderId="0" xfId="0" applyFill="1" applyBorder="1" applyAlignment="1" applyProtection="1">
      <alignment horizontal="left" vertical="center"/>
      <protection locked="0"/>
    </xf>
    <xf numFmtId="0" fontId="0" fillId="0" borderId="3" xfId="0" applyBorder="1" applyAlignment="1" applyProtection="1">
      <alignment horizont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 xfId="0" applyBorder="1" applyAlignment="1" applyProtection="1">
      <alignment vertical="center"/>
      <protection locked="0"/>
    </xf>
    <xf numFmtId="0" fontId="11" fillId="3" borderId="4" xfId="0" applyFont="1" applyFill="1" applyBorder="1" applyAlignment="1" applyProtection="1">
      <alignment vertical="center" wrapText="1"/>
      <protection locked="0"/>
    </xf>
    <xf numFmtId="0" fontId="11" fillId="3" borderId="8" xfId="0" applyFont="1" applyFill="1" applyBorder="1" applyAlignment="1" applyProtection="1">
      <alignment vertical="center" wrapText="1"/>
      <protection locked="0"/>
    </xf>
    <xf numFmtId="0" fontId="11" fillId="3" borderId="30" xfId="0" applyFont="1" applyFill="1" applyBorder="1" applyAlignment="1" applyProtection="1">
      <alignment vertical="center" wrapText="1"/>
      <protection locked="0"/>
    </xf>
    <xf numFmtId="0" fontId="0" fillId="0" borderId="10" xfId="0" applyFill="1" applyBorder="1" applyAlignment="1" applyProtection="1">
      <alignment horizontal="center" vertical="center"/>
      <protection hidden="1"/>
    </xf>
    <xf numFmtId="0" fontId="0" fillId="0" borderId="30" xfId="0" applyFill="1" applyBorder="1" applyAlignment="1" applyProtection="1">
      <alignment horizontal="center" vertical="center"/>
      <protection hidden="1"/>
    </xf>
    <xf numFmtId="0" fontId="11" fillId="3" borderId="18"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0" fillId="3" borderId="16" xfId="0" applyFont="1" applyFill="1" applyBorder="1" applyAlignment="1" applyProtection="1">
      <alignment horizontal="center" vertical="center" wrapText="1"/>
      <protection locked="0"/>
    </xf>
    <xf numFmtId="0" fontId="10" fillId="3" borderId="31" xfId="0" applyFont="1" applyFill="1" applyBorder="1" applyAlignment="1" applyProtection="1">
      <alignment horizontal="center" vertical="center" wrapText="1"/>
      <protection locked="0"/>
    </xf>
    <xf numFmtId="0" fontId="10" fillId="3" borderId="32" xfId="0" applyFont="1" applyFill="1" applyBorder="1" applyAlignment="1" applyProtection="1">
      <alignment horizontal="center" vertical="center" wrapText="1"/>
      <protection locked="0"/>
    </xf>
    <xf numFmtId="0" fontId="12" fillId="2" borderId="13" xfId="0" applyFont="1" applyFill="1" applyBorder="1" applyAlignment="1" applyProtection="1">
      <alignment horizontal="center" vertical="center" wrapText="1"/>
      <protection locked="0"/>
    </xf>
    <xf numFmtId="0" fontId="12" fillId="2" borderId="28" xfId="0" applyFont="1" applyFill="1" applyBorder="1" applyAlignment="1" applyProtection="1">
      <alignment horizontal="center" vertical="center" wrapText="1"/>
      <protection locked="0"/>
    </xf>
    <xf numFmtId="0" fontId="11" fillId="3" borderId="16" xfId="0" applyFont="1" applyFill="1" applyBorder="1" applyAlignment="1" applyProtection="1">
      <alignment horizontal="center" vertical="center" wrapText="1"/>
      <protection locked="0"/>
    </xf>
    <xf numFmtId="0" fontId="11" fillId="3" borderId="31" xfId="0" applyFont="1" applyFill="1" applyBorder="1" applyAlignment="1" applyProtection="1">
      <alignment horizontal="center" vertical="center" wrapText="1"/>
      <protection locked="0"/>
    </xf>
    <xf numFmtId="0" fontId="11" fillId="3" borderId="32" xfId="0" applyFont="1" applyFill="1" applyBorder="1" applyAlignment="1" applyProtection="1">
      <alignment horizontal="center" vertical="center" wrapText="1"/>
      <protection locked="0"/>
    </xf>
    <xf numFmtId="0" fontId="12" fillId="2" borderId="18" xfId="0" applyFont="1" applyFill="1" applyBorder="1" applyAlignment="1" applyProtection="1">
      <alignment horizontal="center" vertical="center" wrapText="1"/>
      <protection locked="0"/>
    </xf>
    <xf numFmtId="0" fontId="12" fillId="2" borderId="12" xfId="0" applyFont="1" applyFill="1" applyBorder="1" applyAlignment="1" applyProtection="1">
      <alignment horizontal="center" vertical="center" wrapText="1"/>
      <protection locked="0"/>
    </xf>
    <xf numFmtId="0" fontId="12" fillId="2" borderId="33" xfId="0" applyFont="1" applyFill="1" applyBorder="1" applyAlignment="1" applyProtection="1">
      <alignment horizontal="center" vertical="center" wrapText="1"/>
      <protection locked="0"/>
    </xf>
    <xf numFmtId="0" fontId="12" fillId="2" borderId="34" xfId="0" applyFont="1" applyFill="1" applyBorder="1" applyAlignment="1" applyProtection="1">
      <alignment horizontal="center" vertical="center" wrapText="1"/>
      <protection locked="0"/>
    </xf>
    <xf numFmtId="0" fontId="0" fillId="4" borderId="94" xfId="0" applyFont="1" applyFill="1"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4" borderId="10" xfId="0" applyFont="1" applyFill="1" applyBorder="1" applyAlignment="1" applyProtection="1">
      <alignment horizontal="center" vertical="center" wrapText="1"/>
      <protection locked="0"/>
    </xf>
    <xf numFmtId="0" fontId="0" fillId="4" borderId="8" xfId="0" applyFont="1" applyFill="1" applyBorder="1" applyAlignment="1" applyProtection="1">
      <alignment horizontal="center" vertical="center" wrapText="1"/>
      <protection locked="0"/>
    </xf>
    <xf numFmtId="0" fontId="0" fillId="0" borderId="3"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14" fontId="0" fillId="0" borderId="8" xfId="0" applyNumberFormat="1" applyFont="1" applyBorder="1" applyAlignment="1" applyProtection="1">
      <alignment horizontal="center" vertical="center" wrapText="1"/>
      <protection locked="0"/>
    </xf>
    <xf numFmtId="0" fontId="0" fillId="0" borderId="8"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protection locked="0"/>
    </xf>
    <xf numFmtId="0" fontId="0" fillId="0" borderId="101" xfId="0" applyFont="1" applyBorder="1" applyAlignment="1" applyProtection="1">
      <alignment horizontal="center" vertical="center"/>
      <protection locked="0"/>
    </xf>
    <xf numFmtId="14" fontId="0" fillId="0" borderId="10" xfId="0" applyNumberFormat="1" applyFont="1" applyBorder="1" applyAlignment="1" applyProtection="1">
      <alignment horizontal="center" vertical="center" wrapText="1"/>
      <protection locked="0"/>
    </xf>
    <xf numFmtId="0" fontId="0" fillId="0" borderId="30" xfId="0" applyFont="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30" xfId="0" applyFill="1" applyBorder="1" applyAlignment="1" applyProtection="1">
      <alignment horizontal="center" vertical="center" wrapText="1"/>
      <protection locked="0"/>
    </xf>
    <xf numFmtId="0" fontId="0" fillId="4" borderId="10" xfId="0" applyFill="1" applyBorder="1" applyAlignment="1" applyProtection="1">
      <alignment horizontal="center" vertical="center" wrapText="1"/>
      <protection locked="0"/>
    </xf>
    <xf numFmtId="0" fontId="0" fillId="4" borderId="8" xfId="0" applyFill="1" applyBorder="1" applyAlignment="1" applyProtection="1">
      <alignment horizontal="center" vertical="center" wrapText="1"/>
      <protection locked="0"/>
    </xf>
    <xf numFmtId="0" fontId="0" fillId="4" borderId="30" xfId="0" applyFill="1" applyBorder="1" applyAlignment="1" applyProtection="1">
      <alignment horizontal="center" vertical="center" wrapText="1"/>
      <protection locked="0"/>
    </xf>
    <xf numFmtId="0" fontId="0" fillId="0" borderId="33" xfId="0" applyBorder="1" applyAlignment="1" applyProtection="1">
      <alignment horizontal="center" vertical="center"/>
      <protection locked="0"/>
    </xf>
    <xf numFmtId="0" fontId="26" fillId="4" borderId="3" xfId="0" applyFont="1" applyFill="1" applyBorder="1" applyAlignment="1" applyProtection="1">
      <alignment horizontal="center" vertical="center"/>
    </xf>
    <xf numFmtId="0" fontId="26" fillId="4" borderId="4" xfId="0" applyFont="1" applyFill="1" applyBorder="1" applyAlignment="1" applyProtection="1">
      <alignment horizontal="center" vertical="center"/>
    </xf>
    <xf numFmtId="0" fontId="20" fillId="4" borderId="3" xfId="0" applyFont="1" applyFill="1" applyBorder="1" applyAlignment="1" applyProtection="1">
      <alignment horizontal="center" vertical="center"/>
    </xf>
    <xf numFmtId="0" fontId="27" fillId="0" borderId="16" xfId="0" applyFont="1" applyFill="1" applyBorder="1" applyAlignment="1" applyProtection="1">
      <alignment horizontal="left" vertical="center"/>
    </xf>
    <xf numFmtId="0" fontId="27" fillId="0" borderId="32" xfId="0" applyFont="1" applyFill="1" applyBorder="1" applyAlignment="1" applyProtection="1">
      <alignment horizontal="left" vertical="center"/>
    </xf>
    <xf numFmtId="0" fontId="20" fillId="4" borderId="4" xfId="0" applyFont="1" applyFill="1" applyBorder="1" applyAlignment="1" applyProtection="1">
      <alignment horizontal="center" vertical="center"/>
    </xf>
    <xf numFmtId="14" fontId="27" fillId="0" borderId="13" xfId="0" applyNumberFormat="1" applyFont="1" applyFill="1" applyBorder="1" applyAlignment="1" applyProtection="1">
      <alignment horizontal="left" vertical="center"/>
    </xf>
    <xf numFmtId="14" fontId="27" fillId="0" borderId="28" xfId="0" applyNumberFormat="1" applyFont="1" applyFill="1" applyBorder="1" applyAlignment="1" applyProtection="1">
      <alignment horizontal="left" vertical="center"/>
    </xf>
    <xf numFmtId="14" fontId="27" fillId="0" borderId="18" xfId="0" applyNumberFormat="1" applyFont="1" applyFill="1" applyBorder="1" applyAlignment="1" applyProtection="1">
      <alignment horizontal="left" vertical="center"/>
    </xf>
    <xf numFmtId="14" fontId="27" fillId="0" borderId="12" xfId="0" applyNumberFormat="1" applyFont="1" applyFill="1" applyBorder="1" applyAlignment="1" applyProtection="1">
      <alignment horizontal="left" vertical="center"/>
    </xf>
    <xf numFmtId="0" fontId="28" fillId="5" borderId="22" xfId="2" applyFont="1" applyFill="1" applyBorder="1" applyAlignment="1">
      <alignment horizontal="center" vertical="center"/>
    </xf>
    <xf numFmtId="0" fontId="28" fillId="5" borderId="23" xfId="2" applyFont="1" applyFill="1" applyBorder="1" applyAlignment="1">
      <alignment horizontal="center" vertical="center"/>
    </xf>
    <xf numFmtId="0" fontId="28" fillId="5" borderId="24" xfId="2" applyFont="1" applyFill="1" applyBorder="1" applyAlignment="1">
      <alignment horizontal="center" vertical="center"/>
    </xf>
    <xf numFmtId="0" fontId="29" fillId="13" borderId="0" xfId="3" applyFont="1" applyFill="1" applyBorder="1" applyAlignment="1" applyProtection="1">
      <alignment horizontal="center" vertical="center" wrapText="1"/>
    </xf>
    <xf numFmtId="0" fontId="30" fillId="13" borderId="0" xfId="3" applyFont="1" applyFill="1" applyBorder="1" applyAlignment="1" applyProtection="1">
      <alignment horizontal="left" vertical="center" wrapText="1"/>
    </xf>
    <xf numFmtId="0" fontId="30" fillId="13" borderId="44" xfId="3" applyFont="1" applyFill="1" applyBorder="1" applyAlignment="1" applyProtection="1">
      <alignment horizontal="left" vertical="center" wrapText="1"/>
    </xf>
    <xf numFmtId="0" fontId="30" fillId="13" borderId="0" xfId="3" applyFont="1" applyFill="1" applyBorder="1" applyAlignment="1" applyProtection="1">
      <alignment horizontal="right" vertical="center" wrapText="1"/>
    </xf>
    <xf numFmtId="0" fontId="30" fillId="13" borderId="25" xfId="3" applyFont="1" applyFill="1" applyBorder="1" applyAlignment="1" applyProtection="1">
      <alignment horizontal="center" vertical="center" wrapText="1"/>
    </xf>
    <xf numFmtId="0" fontId="30" fillId="13" borderId="26" xfId="3" applyFont="1" applyFill="1" applyBorder="1" applyAlignment="1" applyProtection="1">
      <alignment horizontal="center" vertical="center" wrapText="1"/>
    </xf>
    <xf numFmtId="0" fontId="30" fillId="13" borderId="27" xfId="3" applyFont="1" applyFill="1" applyBorder="1" applyAlignment="1" applyProtection="1">
      <alignment horizontal="center" vertical="center" wrapText="1"/>
    </xf>
    <xf numFmtId="0" fontId="30" fillId="13" borderId="37" xfId="3" applyFont="1" applyFill="1" applyBorder="1" applyAlignment="1" applyProtection="1">
      <alignment horizontal="center" vertical="center" wrapText="1"/>
    </xf>
    <xf numFmtId="0" fontId="30" fillId="13" borderId="45" xfId="3" applyFont="1" applyFill="1" applyBorder="1" applyAlignment="1" applyProtection="1">
      <alignment horizontal="center" vertical="center" wrapText="1"/>
    </xf>
    <xf numFmtId="0" fontId="30" fillId="13" borderId="46" xfId="3" applyFont="1" applyFill="1" applyBorder="1" applyAlignment="1" applyProtection="1">
      <alignment horizontal="center" vertical="center" wrapText="1"/>
    </xf>
    <xf numFmtId="0" fontId="33" fillId="15" borderId="53" xfId="0" applyFont="1" applyFill="1" applyBorder="1" applyAlignment="1">
      <alignment horizontal="center" vertical="center" wrapText="1"/>
    </xf>
    <xf numFmtId="0" fontId="33" fillId="15" borderId="23" xfId="0" applyFont="1" applyFill="1" applyBorder="1" applyAlignment="1">
      <alignment horizontal="center" vertical="center" wrapText="1"/>
    </xf>
    <xf numFmtId="0" fontId="33" fillId="15" borderId="54" xfId="0" applyFont="1" applyFill="1" applyBorder="1" applyAlignment="1">
      <alignment horizontal="center" vertical="center" wrapText="1"/>
    </xf>
    <xf numFmtId="0" fontId="30" fillId="13" borderId="1" xfId="3" applyFont="1" applyFill="1" applyBorder="1" applyAlignment="1" applyProtection="1">
      <alignment horizontal="right" vertical="center" wrapText="1"/>
    </xf>
    <xf numFmtId="0" fontId="32" fillId="5" borderId="47" xfId="2" applyFont="1" applyFill="1" applyBorder="1" applyAlignment="1">
      <alignment horizontal="center" vertical="center"/>
    </xf>
    <xf numFmtId="0" fontId="32" fillId="5" borderId="9" xfId="2" applyFont="1" applyFill="1" applyBorder="1" applyAlignment="1">
      <alignment horizontal="center" vertical="center"/>
    </xf>
    <xf numFmtId="0" fontId="32" fillId="5" borderId="48" xfId="2" applyFont="1" applyFill="1" applyBorder="1" applyAlignment="1">
      <alignment horizontal="center" vertical="center"/>
    </xf>
    <xf numFmtId="0" fontId="33" fillId="14" borderId="25" xfId="0" applyFont="1" applyFill="1" applyBorder="1" applyAlignment="1">
      <alignment horizontal="left" vertical="center" wrapText="1" indent="8"/>
    </xf>
    <xf numFmtId="0" fontId="33" fillId="14" borderId="26" xfId="0" applyFont="1" applyFill="1" applyBorder="1" applyAlignment="1">
      <alignment horizontal="left" vertical="center" wrapText="1" indent="8"/>
    </xf>
    <xf numFmtId="0" fontId="33" fillId="14" borderId="49" xfId="0" applyFont="1" applyFill="1" applyBorder="1" applyAlignment="1">
      <alignment horizontal="left" vertical="center" wrapText="1" indent="8"/>
    </xf>
    <xf numFmtId="0" fontId="33" fillId="14" borderId="50" xfId="0" applyFont="1" applyFill="1" applyBorder="1" applyAlignment="1">
      <alignment horizontal="left" vertical="center" wrapText="1" indent="10"/>
    </xf>
    <xf numFmtId="0" fontId="33" fillId="14" borderId="26" xfId="0" applyFont="1" applyFill="1" applyBorder="1" applyAlignment="1">
      <alignment horizontal="left" vertical="center" wrapText="1" indent="10"/>
    </xf>
    <xf numFmtId="0" fontId="33" fillId="14" borderId="25" xfId="0" applyFont="1" applyFill="1" applyBorder="1" applyAlignment="1">
      <alignment horizontal="center" vertical="center" wrapText="1"/>
    </xf>
    <xf numFmtId="0" fontId="33" fillId="14" borderId="26" xfId="0" applyFont="1" applyFill="1" applyBorder="1" applyAlignment="1">
      <alignment horizontal="center" vertical="center" wrapText="1"/>
    </xf>
    <xf numFmtId="0" fontId="33" fillId="14" borderId="27"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1" fillId="0" borderId="79" xfId="0" applyFont="1" applyFill="1" applyBorder="1" applyAlignment="1">
      <alignment horizontal="center" vertical="center" wrapText="1"/>
    </xf>
    <xf numFmtId="0" fontId="1" fillId="0" borderId="81" xfId="0" applyFont="1" applyFill="1" applyBorder="1" applyAlignment="1">
      <alignment horizontal="center" vertical="center" wrapText="1"/>
    </xf>
    <xf numFmtId="0" fontId="1" fillId="0" borderId="76" xfId="0" applyFont="1" applyFill="1" applyBorder="1" applyAlignment="1">
      <alignment horizontal="center" vertical="center" wrapText="1"/>
    </xf>
    <xf numFmtId="0" fontId="27" fillId="0" borderId="3" xfId="0" applyFont="1" applyFill="1" applyBorder="1" applyAlignment="1" applyProtection="1">
      <alignment horizontal="center" vertical="center"/>
    </xf>
    <xf numFmtId="14" fontId="27" fillId="0" borderId="3" xfId="0" applyNumberFormat="1" applyFont="1" applyFill="1" applyBorder="1" applyAlignment="1" applyProtection="1">
      <alignment horizontal="center" vertical="center"/>
    </xf>
    <xf numFmtId="0" fontId="36" fillId="16" borderId="64" xfId="0" applyFont="1" applyFill="1" applyBorder="1" applyAlignment="1">
      <alignment horizontal="center" vertical="center" wrapText="1"/>
    </xf>
    <xf numFmtId="0" fontId="36" fillId="16" borderId="0" xfId="0" applyFont="1" applyFill="1" applyBorder="1" applyAlignment="1">
      <alignment horizontal="center" vertical="center" wrapText="1"/>
    </xf>
    <xf numFmtId="0" fontId="37" fillId="17" borderId="66" xfId="0" applyFont="1" applyFill="1" applyBorder="1" applyAlignment="1">
      <alignment horizontal="center" vertical="center" wrapText="1"/>
    </xf>
    <xf numFmtId="0" fontId="37" fillId="17" borderId="67" xfId="0" applyFont="1" applyFill="1" applyBorder="1" applyAlignment="1">
      <alignment horizontal="center" vertical="center" wrapText="1"/>
    </xf>
    <xf numFmtId="0" fontId="38" fillId="18" borderId="70" xfId="0" applyFont="1" applyFill="1" applyBorder="1" applyAlignment="1">
      <alignment horizontal="center" vertical="center" wrapText="1"/>
    </xf>
    <xf numFmtId="0" fontId="38" fillId="18" borderId="75" xfId="0" applyFont="1" applyFill="1" applyBorder="1" applyAlignment="1">
      <alignment horizontal="center" vertical="center" wrapText="1"/>
    </xf>
    <xf numFmtId="0" fontId="38" fillId="18" borderId="77" xfId="0" applyFont="1" applyFill="1" applyBorder="1" applyAlignment="1">
      <alignment horizontal="center" vertical="center" wrapText="1"/>
    </xf>
    <xf numFmtId="0" fontId="38" fillId="17" borderId="79" xfId="0" applyFont="1" applyFill="1" applyBorder="1" applyAlignment="1">
      <alignment horizontal="center" vertical="center" wrapText="1"/>
    </xf>
    <xf numFmtId="0" fontId="38" fillId="17" borderId="81" xfId="0" applyFont="1" applyFill="1" applyBorder="1" applyAlignment="1">
      <alignment horizontal="center" vertical="center" wrapText="1"/>
    </xf>
    <xf numFmtId="0" fontId="38" fillId="17" borderId="76" xfId="0" applyFont="1" applyFill="1" applyBorder="1" applyAlignment="1">
      <alignment horizontal="center" vertical="center" wrapText="1"/>
    </xf>
    <xf numFmtId="166" fontId="1" fillId="0" borderId="79" xfId="0" applyNumberFormat="1" applyFont="1" applyFill="1" applyBorder="1" applyAlignment="1">
      <alignment horizontal="center" vertical="center" wrapText="1"/>
    </xf>
    <xf numFmtId="166" fontId="1" fillId="0" borderId="81" xfId="0" applyNumberFormat="1" applyFont="1" applyFill="1" applyBorder="1" applyAlignment="1">
      <alignment horizontal="center" vertical="center" wrapText="1"/>
    </xf>
    <xf numFmtId="166" fontId="1" fillId="0" borderId="76" xfId="0" applyNumberFormat="1" applyFont="1" applyFill="1" applyBorder="1" applyAlignment="1">
      <alignment horizontal="center" vertical="center" wrapText="1"/>
    </xf>
    <xf numFmtId="0" fontId="1" fillId="0" borderId="80" xfId="0" applyFont="1" applyFill="1" applyBorder="1" applyAlignment="1">
      <alignment horizontal="center" vertical="center" wrapText="1"/>
    </xf>
    <xf numFmtId="0" fontId="1" fillId="0" borderId="82" xfId="0" applyFont="1" applyFill="1" applyBorder="1" applyAlignment="1">
      <alignment horizontal="center" vertical="center" wrapText="1"/>
    </xf>
    <xf numFmtId="0" fontId="1" fillId="0" borderId="83" xfId="0" applyFont="1" applyFill="1" applyBorder="1" applyAlignment="1">
      <alignment horizontal="center" vertical="center" wrapText="1"/>
    </xf>
    <xf numFmtId="0" fontId="1" fillId="17" borderId="79" xfId="0" applyFont="1" applyFill="1" applyBorder="1" applyAlignment="1">
      <alignment horizontal="center" vertical="center" wrapText="1"/>
    </xf>
    <xf numFmtId="0" fontId="1" fillId="17" borderId="81" xfId="0" applyFont="1" applyFill="1" applyBorder="1" applyAlignment="1">
      <alignment horizontal="center" vertical="center" wrapText="1"/>
    </xf>
    <xf numFmtId="0" fontId="1" fillId="17" borderId="76" xfId="0" applyFont="1" applyFill="1" applyBorder="1" applyAlignment="1">
      <alignment horizontal="center" vertical="center" wrapText="1"/>
    </xf>
    <xf numFmtId="0" fontId="41" fillId="17" borderId="79" xfId="0" applyFont="1" applyFill="1" applyBorder="1" applyAlignment="1">
      <alignment horizontal="center" vertical="center" wrapText="1"/>
    </xf>
    <xf numFmtId="0" fontId="41" fillId="17" borderId="76" xfId="0" applyFont="1" applyFill="1" applyBorder="1" applyAlignment="1">
      <alignment horizontal="center" vertical="center" wrapText="1"/>
    </xf>
    <xf numFmtId="0" fontId="1" fillId="0" borderId="79"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76" xfId="0" applyFont="1" applyFill="1" applyBorder="1" applyAlignment="1">
      <alignment horizontal="center" vertical="center"/>
    </xf>
    <xf numFmtId="0" fontId="1" fillId="17" borderId="0" xfId="0" applyFont="1" applyFill="1" applyBorder="1" applyAlignment="1">
      <alignment horizontal="center" vertical="center" wrapText="1"/>
    </xf>
    <xf numFmtId="0" fontId="1" fillId="17" borderId="84" xfId="0" applyFont="1" applyFill="1" applyBorder="1" applyAlignment="1">
      <alignment horizontal="center" vertical="center" wrapText="1"/>
    </xf>
    <xf numFmtId="0" fontId="38" fillId="18" borderId="85" xfId="0" applyFont="1" applyFill="1" applyBorder="1" applyAlignment="1">
      <alignment horizontal="center" vertical="center" wrapText="1"/>
    </xf>
    <xf numFmtId="0" fontId="38" fillId="17" borderId="86" xfId="0" applyFont="1" applyFill="1" applyBorder="1" applyAlignment="1">
      <alignment horizontal="center" vertical="center" wrapText="1"/>
    </xf>
    <xf numFmtId="0" fontId="1" fillId="0" borderId="86" xfId="0" applyFont="1" applyFill="1" applyBorder="1" applyAlignment="1">
      <alignment horizontal="center" vertical="center" wrapText="1"/>
    </xf>
    <xf numFmtId="0" fontId="1" fillId="0" borderId="87" xfId="0" applyFont="1" applyFill="1" applyBorder="1" applyAlignment="1">
      <alignment horizontal="center" vertical="center" wrapText="1"/>
    </xf>
    <xf numFmtId="0" fontId="1" fillId="17" borderId="79" xfId="0" applyFont="1" applyFill="1" applyBorder="1" applyAlignment="1">
      <alignment horizontal="left" vertical="center" wrapText="1"/>
    </xf>
    <xf numFmtId="0" fontId="1" fillId="17" borderId="81" xfId="0" applyFont="1" applyFill="1" applyBorder="1" applyAlignment="1">
      <alignment horizontal="left" vertical="center" wrapText="1"/>
    </xf>
    <xf numFmtId="0" fontId="1" fillId="17" borderId="76" xfId="0" applyFont="1" applyFill="1" applyBorder="1" applyAlignment="1">
      <alignment horizontal="left" vertical="center" wrapText="1"/>
    </xf>
    <xf numFmtId="0" fontId="1" fillId="17" borderId="40" xfId="0" applyFont="1" applyFill="1" applyBorder="1" applyAlignment="1">
      <alignment horizontal="center" vertical="center" wrapText="1"/>
    </xf>
    <xf numFmtId="0" fontId="1" fillId="17" borderId="41" xfId="0" applyFont="1" applyFill="1" applyBorder="1" applyAlignment="1">
      <alignment horizontal="center" vertical="center" wrapText="1"/>
    </xf>
    <xf numFmtId="167" fontId="1" fillId="0" borderId="79" xfId="0" applyNumberFormat="1" applyFont="1" applyFill="1" applyBorder="1" applyAlignment="1">
      <alignment horizontal="center" vertical="center" wrapText="1"/>
    </xf>
    <xf numFmtId="167" fontId="1" fillId="0" borderId="81" xfId="0" applyNumberFormat="1" applyFont="1" applyFill="1" applyBorder="1" applyAlignment="1">
      <alignment horizontal="center" vertical="center" wrapText="1"/>
    </xf>
    <xf numFmtId="167" fontId="1" fillId="0" borderId="86" xfId="0" applyNumberFormat="1" applyFont="1" applyFill="1" applyBorder="1" applyAlignment="1">
      <alignment horizontal="center" vertical="center" wrapText="1"/>
    </xf>
    <xf numFmtId="0" fontId="37" fillId="18" borderId="73" xfId="0" applyFont="1" applyFill="1" applyBorder="1" applyAlignment="1">
      <alignment horizontal="center" vertical="center" wrapText="1"/>
    </xf>
    <xf numFmtId="0" fontId="0" fillId="0" borderId="0" xfId="0" applyAlignment="1">
      <alignment horizontal="center"/>
    </xf>
    <xf numFmtId="0" fontId="0" fillId="0" borderId="72" xfId="0" applyBorder="1" applyAlignment="1">
      <alignment horizontal="center"/>
    </xf>
    <xf numFmtId="0" fontId="20" fillId="4" borderId="88" xfId="0" applyFont="1" applyFill="1" applyBorder="1" applyAlignment="1" applyProtection="1">
      <alignment horizontal="center" vertical="center"/>
    </xf>
    <xf numFmtId="0" fontId="20" fillId="4" borderId="89" xfId="0" applyFont="1" applyFill="1" applyBorder="1" applyAlignment="1" applyProtection="1">
      <alignment horizontal="center" vertical="center"/>
    </xf>
    <xf numFmtId="0" fontId="20" fillId="4" borderId="90" xfId="0" applyFont="1" applyFill="1" applyBorder="1" applyAlignment="1" applyProtection="1">
      <alignment horizontal="center" vertical="center"/>
    </xf>
    <xf numFmtId="0" fontId="26" fillId="0" borderId="64" xfId="0" applyFont="1" applyFill="1" applyBorder="1" applyAlignment="1" applyProtection="1">
      <alignment horizontal="center" vertical="center"/>
    </xf>
    <xf numFmtId="0" fontId="26" fillId="0" borderId="1" xfId="0" applyFont="1" applyFill="1" applyBorder="1" applyAlignment="1" applyProtection="1">
      <alignment horizontal="center" vertical="center"/>
    </xf>
    <xf numFmtId="0" fontId="46" fillId="16" borderId="73" xfId="0" applyFont="1" applyFill="1" applyBorder="1" applyAlignment="1">
      <alignment horizontal="center" vertical="center"/>
    </xf>
    <xf numFmtId="0" fontId="38" fillId="17" borderId="73" xfId="0" applyFont="1" applyFill="1" applyBorder="1" applyAlignment="1">
      <alignment horizontal="center" vertical="center"/>
    </xf>
    <xf numFmtId="0" fontId="35" fillId="19" borderId="73" xfId="0" applyFont="1" applyFill="1" applyBorder="1" applyAlignment="1">
      <alignment horizontal="center" vertical="center" wrapText="1"/>
    </xf>
    <xf numFmtId="0" fontId="51" fillId="0" borderId="18"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12" xfId="0" applyFont="1" applyBorder="1" applyAlignment="1">
      <alignment horizontal="center" vertical="center" wrapText="1"/>
    </xf>
    <xf numFmtId="0" fontId="52" fillId="17" borderId="16" xfId="0" applyFont="1" applyFill="1" applyBorder="1" applyAlignment="1">
      <alignment horizontal="center" vertical="center"/>
    </xf>
    <xf numFmtId="0" fontId="52" fillId="17" borderId="31" xfId="0" applyFont="1" applyFill="1" applyBorder="1" applyAlignment="1">
      <alignment horizontal="center" vertical="center"/>
    </xf>
    <xf numFmtId="0" fontId="52" fillId="17" borderId="32" xfId="0" applyFont="1" applyFill="1" applyBorder="1" applyAlignment="1">
      <alignment horizontal="center" vertical="center"/>
    </xf>
    <xf numFmtId="0" fontId="54" fillId="16" borderId="95" xfId="0" applyFont="1" applyFill="1" applyBorder="1" applyAlignment="1">
      <alignment horizontal="center" vertical="center"/>
    </xf>
    <xf numFmtId="0" fontId="54" fillId="16" borderId="14" xfId="0" applyFont="1" applyFill="1" applyBorder="1" applyAlignment="1">
      <alignment horizontal="center" vertical="center"/>
    </xf>
    <xf numFmtId="0" fontId="54" fillId="16" borderId="28" xfId="0" applyFont="1" applyFill="1" applyBorder="1" applyAlignment="1">
      <alignment horizontal="center" vertical="center"/>
    </xf>
    <xf numFmtId="0" fontId="54" fillId="0" borderId="4" xfId="0" applyFont="1" applyFill="1" applyBorder="1" applyAlignment="1">
      <alignment horizontal="center" vertical="center"/>
    </xf>
    <xf numFmtId="0" fontId="54" fillId="0" borderId="8" xfId="0" applyFont="1" applyFill="1" applyBorder="1" applyAlignment="1">
      <alignment horizontal="center" vertical="center"/>
    </xf>
    <xf numFmtId="0" fontId="20" fillId="4" borderId="28" xfId="0" applyFont="1" applyFill="1" applyBorder="1" applyAlignment="1" applyProtection="1">
      <alignment horizontal="center" vertical="center"/>
    </xf>
    <xf numFmtId="0" fontId="20" fillId="4" borderId="29" xfId="0" applyFont="1" applyFill="1" applyBorder="1" applyAlignment="1" applyProtection="1">
      <alignment horizontal="center" vertical="center"/>
    </xf>
    <xf numFmtId="0" fontId="55" fillId="16" borderId="96" xfId="0" applyFont="1" applyFill="1" applyBorder="1" applyAlignment="1">
      <alignment horizontal="center" vertical="center"/>
    </xf>
    <xf numFmtId="0" fontId="55" fillId="16" borderId="72" xfId="0" applyFont="1" applyFill="1" applyBorder="1" applyAlignment="1">
      <alignment horizontal="center" vertical="center"/>
    </xf>
    <xf numFmtId="0" fontId="55" fillId="16" borderId="71" xfId="0" applyFont="1" applyFill="1" applyBorder="1" applyAlignment="1">
      <alignment horizontal="center" vertical="center"/>
    </xf>
    <xf numFmtId="0" fontId="38" fillId="4" borderId="73" xfId="0" applyFont="1" applyFill="1" applyBorder="1" applyAlignment="1">
      <alignment horizontal="center" vertical="center"/>
    </xf>
    <xf numFmtId="0" fontId="35" fillId="19" borderId="79" xfId="0" applyFont="1" applyFill="1" applyBorder="1" applyAlignment="1">
      <alignment horizontal="center" vertical="center" wrapText="1"/>
    </xf>
    <xf numFmtId="0" fontId="35" fillId="19" borderId="81" xfId="0" applyFont="1" applyFill="1" applyBorder="1" applyAlignment="1">
      <alignment horizontal="center" vertical="center" wrapText="1"/>
    </xf>
    <xf numFmtId="0" fontId="35" fillId="19" borderId="76" xfId="0" applyFont="1" applyFill="1" applyBorder="1" applyAlignment="1">
      <alignment horizontal="center" vertical="center" wrapText="1"/>
    </xf>
    <xf numFmtId="0" fontId="37" fillId="18" borderId="42" xfId="0" applyFont="1" applyFill="1" applyBorder="1" applyAlignment="1">
      <alignment horizontal="center" vertical="center" wrapText="1"/>
    </xf>
    <xf numFmtId="0" fontId="37" fillId="18" borderId="40" xfId="0" applyFont="1" applyFill="1" applyBorder="1" applyAlignment="1">
      <alignment horizontal="center" vertical="center" wrapText="1"/>
    </xf>
    <xf numFmtId="14" fontId="37" fillId="18" borderId="40" xfId="0" applyNumberFormat="1" applyFont="1" applyFill="1" applyBorder="1" applyAlignment="1">
      <alignment horizontal="center" vertical="center" wrapText="1"/>
    </xf>
    <xf numFmtId="14" fontId="37" fillId="18" borderId="41" xfId="0" applyNumberFormat="1" applyFont="1" applyFill="1" applyBorder="1" applyAlignment="1">
      <alignment horizontal="center" vertical="center" wrapText="1"/>
    </xf>
    <xf numFmtId="0" fontId="15" fillId="0" borderId="0" xfId="0" applyFont="1" applyAlignment="1">
      <alignment horizontal="center"/>
    </xf>
    <xf numFmtId="0" fontId="56" fillId="17" borderId="25" xfId="0" applyFont="1" applyFill="1" applyBorder="1" applyAlignment="1">
      <alignment horizontal="center" vertical="center" wrapText="1"/>
    </xf>
    <xf numFmtId="0" fontId="56" fillId="17" borderId="26" xfId="0" applyFont="1" applyFill="1" applyBorder="1" applyAlignment="1">
      <alignment horizontal="center" vertical="center" wrapText="1"/>
    </xf>
    <xf numFmtId="0" fontId="56" fillId="17" borderId="27" xfId="0" applyFont="1" applyFill="1" applyBorder="1" applyAlignment="1">
      <alignment horizontal="center" vertical="center" wrapText="1"/>
    </xf>
    <xf numFmtId="0" fontId="56" fillId="17" borderId="37" xfId="0" applyFont="1" applyFill="1" applyBorder="1" applyAlignment="1">
      <alignment horizontal="center" vertical="center" wrapText="1"/>
    </xf>
    <xf numFmtId="0" fontId="56" fillId="17" borderId="45" xfId="0" applyFont="1" applyFill="1" applyBorder="1" applyAlignment="1">
      <alignment horizontal="center" vertical="center" wrapText="1"/>
    </xf>
    <xf numFmtId="0" fontId="56" fillId="17" borderId="46" xfId="0" applyFont="1" applyFill="1" applyBorder="1" applyAlignment="1">
      <alignment horizontal="center" vertical="center" wrapText="1"/>
    </xf>
    <xf numFmtId="0" fontId="57" fillId="17" borderId="22" xfId="0" applyFont="1" applyFill="1" applyBorder="1" applyAlignment="1">
      <alignment horizontal="center" vertical="center" wrapText="1"/>
    </xf>
    <xf numFmtId="0" fontId="56" fillId="17" borderId="23" xfId="0" applyFont="1" applyFill="1" applyBorder="1" applyAlignment="1">
      <alignment horizontal="center" vertical="center" wrapText="1"/>
    </xf>
    <xf numFmtId="0" fontId="56" fillId="17" borderId="24" xfId="0" applyFont="1" applyFill="1" applyBorder="1" applyAlignment="1">
      <alignment horizontal="center" vertical="center" wrapText="1"/>
    </xf>
    <xf numFmtId="0" fontId="33" fillId="17" borderId="97" xfId="0" applyFont="1" applyFill="1" applyBorder="1" applyAlignment="1">
      <alignment horizontal="center" vertical="center" wrapText="1"/>
    </xf>
    <xf numFmtId="0" fontId="33" fillId="17" borderId="98" xfId="0" applyFont="1" applyFill="1" applyBorder="1" applyAlignment="1">
      <alignment horizontal="center" vertical="center" wrapText="1"/>
    </xf>
    <xf numFmtId="0" fontId="58" fillId="16" borderId="23" xfId="0" applyFont="1" applyFill="1" applyBorder="1" applyAlignment="1">
      <alignment horizontal="center" vertical="center"/>
    </xf>
    <xf numFmtId="0" fontId="58" fillId="16" borderId="24" xfId="0" applyFont="1" applyFill="1" applyBorder="1" applyAlignment="1">
      <alignment horizontal="center" vertical="center"/>
    </xf>
    <xf numFmtId="0" fontId="33" fillId="17" borderId="99" xfId="0" applyFont="1" applyFill="1" applyBorder="1" applyAlignment="1">
      <alignment horizontal="center" vertical="center"/>
    </xf>
    <xf numFmtId="0" fontId="33" fillId="17" borderId="41" xfId="0" applyFont="1" applyFill="1" applyBorder="1" applyAlignment="1">
      <alignment horizontal="center" vertical="center"/>
    </xf>
    <xf numFmtId="0" fontId="0" fillId="0" borderId="3" xfId="0" applyBorder="1" applyAlignment="1">
      <alignment horizontal="center"/>
    </xf>
    <xf numFmtId="0" fontId="23" fillId="8" borderId="0" xfId="0" applyFont="1" applyFill="1" applyAlignment="1">
      <alignment horizontal="right" vertical="center" textRotation="90" wrapText="1"/>
    </xf>
    <xf numFmtId="0" fontId="23" fillId="8" borderId="0" xfId="0" applyFont="1" applyFill="1" applyAlignment="1">
      <alignment horizontal="center" wrapText="1"/>
    </xf>
  </cellXfs>
  <cellStyles count="6">
    <cellStyle name="Hipervínculo" xfId="5" builtinId="8"/>
    <cellStyle name="Normal" xfId="0" builtinId="0"/>
    <cellStyle name="Normal 2" xfId="1" xr:uid="{00000000-0005-0000-0000-000002000000}"/>
    <cellStyle name="Normal 2 2" xfId="2" xr:uid="{00000000-0005-0000-0000-000003000000}"/>
    <cellStyle name="Normal 3" xfId="3" xr:uid="{00000000-0005-0000-0000-000004000000}"/>
    <cellStyle name="Normal 4" xfId="4" xr:uid="{00000000-0005-0000-0000-000005000000}"/>
  </cellStyles>
  <dxfs count="154">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xdr:row>
      <xdr:rowOff>0</xdr:rowOff>
    </xdr:from>
    <xdr:to>
      <xdr:col>0</xdr:col>
      <xdr:colOff>2314575</xdr:colOff>
      <xdr:row>5</xdr:row>
      <xdr:rowOff>47625</xdr:rowOff>
    </xdr:to>
    <xdr:pic>
      <xdr:nvPicPr>
        <xdr:cNvPr id="7295" name="Picture 2">
          <a:extLst>
            <a:ext uri="{FF2B5EF4-FFF2-40B4-BE49-F238E27FC236}">
              <a16:creationId xmlns:a16="http://schemas.microsoft.com/office/drawing/2014/main" id="{00000000-0008-0000-0000-00007F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71450"/>
          <a:ext cx="22193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57150</xdr:rowOff>
    </xdr:from>
    <xdr:to>
      <xdr:col>1</xdr:col>
      <xdr:colOff>1543050</xdr:colOff>
      <xdr:row>4</xdr:row>
      <xdr:rowOff>114300</xdr:rowOff>
    </xdr:to>
    <xdr:pic>
      <xdr:nvPicPr>
        <xdr:cNvPr id="8333" name="Picture 20">
          <a:extLst>
            <a:ext uri="{FF2B5EF4-FFF2-40B4-BE49-F238E27FC236}">
              <a16:creationId xmlns:a16="http://schemas.microsoft.com/office/drawing/2014/main" id="{00000000-0008-0000-0100-00008D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85725"/>
          <a:ext cx="18192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1247775</xdr:colOff>
      <xdr:row>4</xdr:row>
      <xdr:rowOff>47625</xdr:rowOff>
    </xdr:from>
    <xdr:to>
      <xdr:col>3</xdr:col>
      <xdr:colOff>323850</xdr:colOff>
      <xdr:row>8</xdr:row>
      <xdr:rowOff>38100</xdr:rowOff>
    </xdr:to>
    <xdr:pic>
      <xdr:nvPicPr>
        <xdr:cNvPr id="2" name="Picture 20">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7775" y="428625"/>
          <a:ext cx="1847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57150</xdr:rowOff>
    </xdr:from>
    <xdr:to>
      <xdr:col>2</xdr:col>
      <xdr:colOff>304800</xdr:colOff>
      <xdr:row>5</xdr:row>
      <xdr:rowOff>114300</xdr:rowOff>
    </xdr:to>
    <xdr:pic>
      <xdr:nvPicPr>
        <xdr:cNvPr id="2" name="Picture 20">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1743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466725</xdr:colOff>
      <xdr:row>3</xdr:row>
      <xdr:rowOff>171450</xdr:rowOff>
    </xdr:to>
    <xdr:pic>
      <xdr:nvPicPr>
        <xdr:cNvPr id="2" name="Picture 20">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675"/>
          <a:ext cx="1990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3</xdr:row>
      <xdr:rowOff>76200</xdr:rowOff>
    </xdr:from>
    <xdr:to>
      <xdr:col>2</xdr:col>
      <xdr:colOff>190500</xdr:colOff>
      <xdr:row>7</xdr:row>
      <xdr:rowOff>114300</xdr:rowOff>
    </xdr:to>
    <xdr:pic>
      <xdr:nvPicPr>
        <xdr:cNvPr id="2" name="Picture 20">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809625"/>
          <a:ext cx="16192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xdr:colOff>
      <xdr:row>0</xdr:row>
      <xdr:rowOff>76200</xdr:rowOff>
    </xdr:from>
    <xdr:to>
      <xdr:col>0</xdr:col>
      <xdr:colOff>1714500</xdr:colOff>
      <xdr:row>2</xdr:row>
      <xdr:rowOff>457200</xdr:rowOff>
    </xdr:to>
    <xdr:pic>
      <xdr:nvPicPr>
        <xdr:cNvPr id="2" name="Imagen 6">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76200"/>
          <a:ext cx="16478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herazo/Documents/2019/PAAC%202019/Formato%20riesgos%20corrupci&#243;n%202019%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emartinez/AppData/Local/Microsoft/Windows/Temporary%20Internet%20Files/Content.Outlook/X08YSC5Q/Copia%20de%20Formato%20riesgos%20corrupci&#243;n%2020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herazo/AppData/Local/Microsoft/Windows/INetCache/Content.Outlook/QPAIJPHY/Formatoriesgosoctubre2017_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ymaguirre/AppData/Local/Microsoft/Windows/Temporary%20Internet%20Files/Content.Outlook/DH5A0Q16/Mapa%20riesgos%20Plan%20Anticorrupcion%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s>
    <sheetDataSet>
      <sheetData sheetId="0" refreshError="1"/>
      <sheetData sheetId="1" refreshError="1">
        <row r="139">
          <cell r="E139" t="str">
            <v>2-Improbable</v>
          </cell>
        </row>
      </sheetData>
      <sheetData sheetId="2" refreshError="1">
        <row r="2">
          <cell r="AS2" t="str">
            <v>Asignado</v>
          </cell>
          <cell r="AU2" t="str">
            <v>Confiable</v>
          </cell>
        </row>
        <row r="3">
          <cell r="AS3" t="str">
            <v>No asignado</v>
          </cell>
          <cell r="AU3" t="str">
            <v>No confiable</v>
          </cell>
        </row>
        <row r="5">
          <cell r="AS5" t="str">
            <v>Adecuado</v>
          </cell>
          <cell r="AU5" t="str">
            <v xml:space="preserve">Se investigan y resuelven oportunamente </v>
          </cell>
        </row>
        <row r="6">
          <cell r="AS6" t="str">
            <v>Inadecuado</v>
          </cell>
          <cell r="AU6" t="str">
            <v>No se investigan y resuelven oportunamente</v>
          </cell>
        </row>
        <row r="8">
          <cell r="AS8" t="str">
            <v>Oportuna</v>
          </cell>
          <cell r="AU8" t="str">
            <v>Completa</v>
          </cell>
        </row>
        <row r="9">
          <cell r="AS9" t="str">
            <v>Inoportuna</v>
          </cell>
          <cell r="AU9" t="str">
            <v>Incompleta</v>
          </cell>
        </row>
        <row r="10">
          <cell r="AU10" t="str">
            <v>No existe</v>
          </cell>
        </row>
        <row r="11">
          <cell r="AS11" t="str">
            <v>Prevenir</v>
          </cell>
        </row>
        <row r="12">
          <cell r="AS12" t="str">
            <v>Detectar</v>
          </cell>
          <cell r="AU12" t="str">
            <v>Fuerte</v>
          </cell>
        </row>
        <row r="13">
          <cell r="AS13" t="str">
            <v>No es un control</v>
          </cell>
          <cell r="AU13" t="str">
            <v>Moderado</v>
          </cell>
        </row>
        <row r="14">
          <cell r="AU14" t="str">
            <v>Débil</v>
          </cell>
        </row>
      </sheetData>
      <sheetData sheetId="3" refreshError="1">
        <row r="3">
          <cell r="H3" t="str">
            <v>1-Rara vez</v>
          </cell>
          <cell r="AK3" t="str">
            <v>Si</v>
          </cell>
        </row>
        <row r="4">
          <cell r="H4" t="str">
            <v>2-Improbable</v>
          </cell>
          <cell r="AK4" t="str">
            <v>No</v>
          </cell>
        </row>
        <row r="5">
          <cell r="H5" t="str">
            <v>3-Posible</v>
          </cell>
        </row>
        <row r="6">
          <cell r="H6" t="str">
            <v>4-Probable</v>
          </cell>
        </row>
        <row r="7">
          <cell r="H7" t="str">
            <v>5-Casi seguro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s>
    <sheetDataSet>
      <sheetData sheetId="0"/>
      <sheetData sheetId="1"/>
      <sheetData sheetId="2">
        <row r="2">
          <cell r="AS2" t="str">
            <v>Asignado</v>
          </cell>
          <cell r="AU2" t="str">
            <v>Confiable</v>
          </cell>
        </row>
        <row r="3">
          <cell r="AS3" t="str">
            <v>No asignado</v>
          </cell>
          <cell r="AU3" t="str">
            <v>No confiable</v>
          </cell>
        </row>
        <row r="5">
          <cell r="AS5" t="str">
            <v>Adecuado</v>
          </cell>
          <cell r="AU5" t="str">
            <v xml:space="preserve">Se investigan y resuelven oportunamente </v>
          </cell>
        </row>
        <row r="6">
          <cell r="AS6" t="str">
            <v>Inadecuado</v>
          </cell>
          <cell r="AU6" t="str">
            <v>No se investigan y resuelven oportunamente</v>
          </cell>
        </row>
        <row r="8">
          <cell r="AS8" t="str">
            <v>Oportuna</v>
          </cell>
          <cell r="AU8" t="str">
            <v>Completa</v>
          </cell>
        </row>
        <row r="9">
          <cell r="AS9" t="str">
            <v>Inoportuna</v>
          </cell>
          <cell r="AU9" t="str">
            <v>Incompleta</v>
          </cell>
        </row>
        <row r="10">
          <cell r="AU10" t="str">
            <v>No existe</v>
          </cell>
        </row>
        <row r="11">
          <cell r="AS11" t="str">
            <v>Prevenir</v>
          </cell>
        </row>
        <row r="12">
          <cell r="AS12" t="str">
            <v>Detectar</v>
          </cell>
          <cell r="AU12" t="str">
            <v>Fuerte</v>
          </cell>
        </row>
        <row r="13">
          <cell r="AS13" t="str">
            <v>No es un control</v>
          </cell>
          <cell r="AU13" t="str">
            <v>Moderado</v>
          </cell>
        </row>
        <row r="14">
          <cell r="AU14" t="str">
            <v>Débil</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Gestión"/>
      <sheetName val="Riesgos de Corrupción"/>
      <sheetName val="Explicación de los campos"/>
      <sheetName val="Hoja2"/>
      <sheetName val="Hoja1"/>
    </sheetNames>
    <sheetDataSet>
      <sheetData sheetId="0"/>
      <sheetData sheetId="1"/>
      <sheetData sheetId="2">
        <row r="2">
          <cell r="G2" t="str">
            <v>Estratégico</v>
          </cell>
        </row>
        <row r="3">
          <cell r="G3" t="str">
            <v>Imagen</v>
          </cell>
        </row>
        <row r="4">
          <cell r="G4" t="str">
            <v>Operativo</v>
          </cell>
        </row>
        <row r="5">
          <cell r="G5" t="str">
            <v>Financiero</v>
          </cell>
        </row>
        <row r="6">
          <cell r="G6" t="str">
            <v>Cumplimiento</v>
          </cell>
        </row>
        <row r="7">
          <cell r="G7" t="str">
            <v>Tecnológico</v>
          </cell>
        </row>
      </sheetData>
      <sheetData sheetId="3">
        <row r="2">
          <cell r="AM2" t="str">
            <v>Probabilidad</v>
          </cell>
        </row>
        <row r="3">
          <cell r="N3" t="str">
            <v>1-Insignificante</v>
          </cell>
          <cell r="AM3" t="str">
            <v>Impacto</v>
          </cell>
        </row>
        <row r="4">
          <cell r="N4" t="str">
            <v>2-Menor</v>
          </cell>
        </row>
        <row r="5">
          <cell r="N5" t="str">
            <v>3-Moderado</v>
          </cell>
        </row>
        <row r="6">
          <cell r="N6" t="str">
            <v>4-Mayor</v>
          </cell>
        </row>
        <row r="7">
          <cell r="N7" t="str">
            <v>5-Catastrofico</v>
          </cell>
        </row>
      </sheetData>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Mapa de Riesgos"/>
      <sheetName val="Explicación de los campos"/>
      <sheetName val="Comprobación Riesgos Corrupción"/>
      <sheetName val="Listas"/>
      <sheetName val="Hoja2"/>
    </sheetNames>
    <sheetDataSet>
      <sheetData sheetId="0"/>
      <sheetData sheetId="1"/>
      <sheetData sheetId="2">
        <row r="2">
          <cell r="B2" t="str">
            <v>Servidores públicos</v>
          </cell>
          <cell r="G2" t="str">
            <v>Estratégico</v>
          </cell>
        </row>
        <row r="3">
          <cell r="B3" t="str">
            <v>Método</v>
          </cell>
          <cell r="G3" t="str">
            <v>Imagen</v>
          </cell>
        </row>
        <row r="4">
          <cell r="B4" t="str">
            <v>Sistemas de información</v>
          </cell>
          <cell r="G4" t="str">
            <v>Operativo</v>
          </cell>
        </row>
        <row r="5">
          <cell r="B5" t="str">
            <v>Ambiente de trabajo</v>
          </cell>
          <cell r="G5" t="str">
            <v>Financiero</v>
          </cell>
        </row>
        <row r="6">
          <cell r="B6" t="str">
            <v>Información</v>
          </cell>
          <cell r="G6" t="str">
            <v>Cumplimiento</v>
          </cell>
        </row>
        <row r="7">
          <cell r="B7" t="str">
            <v>Recursos Financieros</v>
          </cell>
          <cell r="G7" t="str">
            <v>Tecnológico</v>
          </cell>
        </row>
        <row r="8">
          <cell r="B8" t="str">
            <v>Recursos Físicos</v>
          </cell>
          <cell r="G8" t="str">
            <v>Corrupción</v>
          </cell>
        </row>
        <row r="9">
          <cell r="B9" t="str">
            <v>Entorno</v>
          </cell>
        </row>
      </sheetData>
      <sheetData sheetId="3"/>
      <sheetData sheetId="4"/>
      <sheetData sheetId="5">
        <row r="3">
          <cell r="H3" t="str">
            <v>1-Raro</v>
          </cell>
          <cell r="AI3" t="str">
            <v>Preventivo</v>
          </cell>
          <cell r="AK3" t="str">
            <v>Si</v>
          </cell>
        </row>
        <row r="4">
          <cell r="H4" t="str">
            <v>2-Improbable</v>
          </cell>
          <cell r="AI4" t="str">
            <v>Correctivo</v>
          </cell>
          <cell r="AK4" t="str">
            <v>No</v>
          </cell>
        </row>
        <row r="5">
          <cell r="H5" t="str">
            <v>3-Posible</v>
          </cell>
          <cell r="AI5" t="str">
            <v>Detectivo</v>
          </cell>
        </row>
        <row r="6">
          <cell r="H6" t="str">
            <v>4-Probable</v>
          </cell>
          <cell r="AI6" t="str">
            <v>No hay control</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5"/>
  <sheetViews>
    <sheetView showGridLines="0" topLeftCell="A13" zoomScale="57" zoomScaleNormal="57" workbookViewId="0">
      <selection activeCell="E10" sqref="E10"/>
    </sheetView>
  </sheetViews>
  <sheetFormatPr baseColWidth="10" defaultRowHeight="12.75"/>
  <cols>
    <col min="1" max="1" width="40.42578125" style="1" customWidth="1"/>
    <col min="2" max="2" width="5.28515625" style="1" bestFit="1" customWidth="1"/>
    <col min="3" max="3" width="58.85546875" style="1" customWidth="1"/>
    <col min="4" max="4" width="40.5703125" style="1" customWidth="1"/>
    <col min="5" max="5" width="38.7109375" style="1" customWidth="1"/>
    <col min="6" max="6" width="32.42578125" style="1" bestFit="1" customWidth="1"/>
    <col min="7" max="7" width="21.85546875" style="1" bestFit="1" customWidth="1"/>
    <col min="8" max="8" width="21.85546875" style="1" customWidth="1"/>
    <col min="9" max="16384" width="11.42578125" style="1"/>
  </cols>
  <sheetData>
    <row r="1" spans="1:8" ht="13.5" thickBot="1"/>
    <row r="2" spans="1:8" ht="18.75" thickBot="1">
      <c r="A2" s="367"/>
      <c r="B2" s="369" t="s">
        <v>34</v>
      </c>
      <c r="C2" s="367"/>
      <c r="D2" s="370"/>
      <c r="E2" s="4" t="s">
        <v>37</v>
      </c>
      <c r="F2" s="7"/>
    </row>
    <row r="3" spans="1:8" ht="18.75" thickBot="1">
      <c r="A3" s="368"/>
      <c r="B3" s="371"/>
      <c r="C3" s="368"/>
      <c r="D3" s="372"/>
      <c r="E3" s="4" t="s">
        <v>38</v>
      </c>
      <c r="F3" s="7"/>
    </row>
    <row r="4" spans="1:8" ht="18.75" thickBot="1">
      <c r="A4" s="368"/>
      <c r="B4" s="371" t="s">
        <v>35</v>
      </c>
      <c r="C4" s="368"/>
      <c r="D4" s="372"/>
      <c r="E4" s="5" t="s">
        <v>39</v>
      </c>
      <c r="F4" s="7"/>
    </row>
    <row r="5" spans="1:8" ht="18.75" thickBot="1">
      <c r="A5" s="368"/>
      <c r="B5" s="373"/>
      <c r="C5" s="374"/>
      <c r="D5" s="375"/>
      <c r="E5" s="6"/>
      <c r="F5" s="7"/>
    </row>
    <row r="6" spans="1:8" ht="15" customHeight="1" thickBot="1">
      <c r="A6" s="368"/>
      <c r="B6" s="2"/>
      <c r="C6" s="2"/>
      <c r="D6" s="2"/>
      <c r="E6" s="2"/>
      <c r="F6" s="3"/>
    </row>
    <row r="7" spans="1:8" ht="29.25" customHeight="1" thickBot="1">
      <c r="A7" s="376" t="s">
        <v>12</v>
      </c>
      <c r="B7" s="377"/>
      <c r="C7" s="377"/>
      <c r="D7" s="377"/>
      <c r="E7" s="377"/>
      <c r="F7" s="378"/>
    </row>
    <row r="8" spans="1:8" ht="29.25" thickBot="1">
      <c r="A8" s="379" t="s">
        <v>13</v>
      </c>
      <c r="B8" s="380"/>
      <c r="C8" s="380"/>
      <c r="D8" s="380"/>
      <c r="E8" s="380"/>
      <c r="F8" s="381"/>
    </row>
    <row r="9" spans="1:8" ht="24" thickBot="1">
      <c r="A9" s="42" t="s">
        <v>0</v>
      </c>
      <c r="B9" s="360" t="s">
        <v>14</v>
      </c>
      <c r="C9" s="360"/>
      <c r="D9" s="43" t="s">
        <v>1</v>
      </c>
      <c r="E9" s="42" t="s">
        <v>15</v>
      </c>
      <c r="F9" s="43" t="s">
        <v>2</v>
      </c>
    </row>
    <row r="10" spans="1:8" ht="101.25" customHeight="1" thickBot="1">
      <c r="A10" s="362" t="s">
        <v>28</v>
      </c>
      <c r="B10" s="39" t="s">
        <v>3</v>
      </c>
      <c r="C10" s="40" t="s">
        <v>298</v>
      </c>
      <c r="D10" s="40" t="s">
        <v>299</v>
      </c>
      <c r="E10" s="40" t="s">
        <v>297</v>
      </c>
      <c r="F10" s="44">
        <v>43889</v>
      </c>
      <c r="G10" s="36"/>
      <c r="H10" s="37"/>
    </row>
    <row r="11" spans="1:8" ht="74.25" customHeight="1" thickBot="1">
      <c r="A11" s="363"/>
      <c r="B11" s="39" t="s">
        <v>4</v>
      </c>
      <c r="C11" s="40" t="s">
        <v>300</v>
      </c>
      <c r="D11" s="40" t="s">
        <v>278</v>
      </c>
      <c r="E11" s="40" t="s">
        <v>44</v>
      </c>
      <c r="F11" s="44" t="s">
        <v>280</v>
      </c>
      <c r="G11" s="36"/>
      <c r="H11" s="37"/>
    </row>
    <row r="12" spans="1:8" ht="90" customHeight="1" thickBot="1">
      <c r="A12" s="362" t="s">
        <v>29</v>
      </c>
      <c r="B12" s="39" t="s">
        <v>5</v>
      </c>
      <c r="C12" s="40" t="s">
        <v>301</v>
      </c>
      <c r="D12" s="40" t="s">
        <v>302</v>
      </c>
      <c r="E12" s="41" t="s">
        <v>815</v>
      </c>
      <c r="F12" s="44" t="s">
        <v>303</v>
      </c>
      <c r="G12" s="36"/>
      <c r="H12" s="35"/>
    </row>
    <row r="13" spans="1:8" ht="69" customHeight="1" thickBot="1">
      <c r="A13" s="364"/>
      <c r="B13" s="39" t="s">
        <v>6</v>
      </c>
      <c r="C13" s="40" t="s">
        <v>304</v>
      </c>
      <c r="D13" s="40" t="s">
        <v>819</v>
      </c>
      <c r="E13" s="40" t="s">
        <v>44</v>
      </c>
      <c r="F13" s="359" t="s">
        <v>816</v>
      </c>
      <c r="G13" s="38"/>
    </row>
    <row r="14" spans="1:8" ht="52.5" customHeight="1" thickBot="1">
      <c r="A14" s="363"/>
      <c r="B14" s="39" t="s">
        <v>7</v>
      </c>
      <c r="C14" s="40" t="s">
        <v>305</v>
      </c>
      <c r="D14" s="40" t="s">
        <v>306</v>
      </c>
      <c r="E14" s="40" t="s">
        <v>44</v>
      </c>
      <c r="F14" s="44">
        <v>43875</v>
      </c>
      <c r="G14" s="38"/>
    </row>
    <row r="15" spans="1:8" ht="48.75" customHeight="1" thickBot="1">
      <c r="A15" s="365" t="s">
        <v>30</v>
      </c>
      <c r="B15" s="39" t="s">
        <v>8</v>
      </c>
      <c r="C15" s="40" t="s">
        <v>40</v>
      </c>
      <c r="D15" s="40" t="s">
        <v>16</v>
      </c>
      <c r="E15" s="40" t="s">
        <v>44</v>
      </c>
      <c r="F15" s="44" t="s">
        <v>303</v>
      </c>
      <c r="G15" s="38"/>
    </row>
    <row r="16" spans="1:8" ht="55.5" customHeight="1" thickBot="1">
      <c r="A16" s="366"/>
      <c r="B16" s="39" t="s">
        <v>17</v>
      </c>
      <c r="C16" s="40" t="s">
        <v>41</v>
      </c>
      <c r="D16" s="40" t="s">
        <v>18</v>
      </c>
      <c r="E16" s="40" t="s">
        <v>44</v>
      </c>
      <c r="F16" s="44">
        <v>43920</v>
      </c>
      <c r="G16" s="38"/>
    </row>
    <row r="17" spans="1:7" ht="88.5" customHeight="1" thickBot="1">
      <c r="A17" s="365" t="s">
        <v>31</v>
      </c>
      <c r="B17" s="39" t="s">
        <v>9</v>
      </c>
      <c r="C17" s="40" t="s">
        <v>19</v>
      </c>
      <c r="D17" s="41" t="s">
        <v>20</v>
      </c>
      <c r="E17" s="40" t="s">
        <v>50</v>
      </c>
      <c r="F17" s="45" t="s">
        <v>307</v>
      </c>
      <c r="G17" s="38"/>
    </row>
    <row r="18" spans="1:7" ht="84.75" customHeight="1" thickBot="1">
      <c r="A18" s="366"/>
      <c r="B18" s="39" t="s">
        <v>10</v>
      </c>
      <c r="C18" s="40" t="s">
        <v>51</v>
      </c>
      <c r="D18" s="41" t="s">
        <v>21</v>
      </c>
      <c r="E18" s="40" t="s">
        <v>50</v>
      </c>
      <c r="F18" s="45" t="s">
        <v>308</v>
      </c>
      <c r="G18" s="38"/>
    </row>
    <row r="19" spans="1:7" ht="79.5" customHeight="1" thickBot="1">
      <c r="A19" s="366"/>
      <c r="B19" s="39" t="s">
        <v>11</v>
      </c>
      <c r="C19" s="41" t="s">
        <v>33</v>
      </c>
      <c r="D19" s="41" t="s">
        <v>309</v>
      </c>
      <c r="E19" s="40" t="s">
        <v>50</v>
      </c>
      <c r="F19" s="45" t="s">
        <v>303</v>
      </c>
      <c r="G19" s="38"/>
    </row>
    <row r="20" spans="1:7" ht="90.75" thickBot="1">
      <c r="A20" s="366"/>
      <c r="B20" s="39" t="s">
        <v>22</v>
      </c>
      <c r="C20" s="41" t="s">
        <v>36</v>
      </c>
      <c r="D20" s="40" t="s">
        <v>23</v>
      </c>
      <c r="E20" s="40" t="s">
        <v>50</v>
      </c>
      <c r="F20" s="45" t="s">
        <v>308</v>
      </c>
      <c r="G20" s="38"/>
    </row>
    <row r="21" spans="1:7" ht="81" customHeight="1" thickBot="1">
      <c r="A21" s="366"/>
      <c r="B21" s="39" t="s">
        <v>24</v>
      </c>
      <c r="C21" s="41" t="s">
        <v>25</v>
      </c>
      <c r="D21" s="40" t="s">
        <v>802</v>
      </c>
      <c r="E21" s="40" t="s">
        <v>50</v>
      </c>
      <c r="F21" s="45" t="s">
        <v>308</v>
      </c>
      <c r="G21" s="38"/>
    </row>
    <row r="22" spans="1:7" ht="54.75" thickBot="1">
      <c r="A22" s="365" t="s">
        <v>32</v>
      </c>
      <c r="B22" s="39" t="s">
        <v>45</v>
      </c>
      <c r="C22" s="40" t="s">
        <v>310</v>
      </c>
      <c r="D22" s="40" t="s">
        <v>803</v>
      </c>
      <c r="E22" s="40" t="s">
        <v>27</v>
      </c>
      <c r="F22" s="357" t="s">
        <v>805</v>
      </c>
      <c r="G22" s="361"/>
    </row>
    <row r="23" spans="1:7" ht="36.75" thickBot="1">
      <c r="A23" s="365"/>
      <c r="B23" s="39" t="s">
        <v>47</v>
      </c>
      <c r="C23" s="40" t="s">
        <v>311</v>
      </c>
      <c r="D23" s="40" t="s">
        <v>26</v>
      </c>
      <c r="E23" s="40" t="s">
        <v>27</v>
      </c>
      <c r="F23" s="358" t="s">
        <v>807</v>
      </c>
      <c r="G23" s="361"/>
    </row>
    <row r="24" spans="1:7" ht="54.75" thickBot="1">
      <c r="A24" s="365"/>
      <c r="B24" s="39" t="s">
        <v>49</v>
      </c>
      <c r="C24" s="40" t="s">
        <v>310</v>
      </c>
      <c r="D24" s="40" t="s">
        <v>26</v>
      </c>
      <c r="E24" s="40" t="s">
        <v>27</v>
      </c>
      <c r="F24" s="357">
        <v>44073</v>
      </c>
      <c r="G24" s="361"/>
    </row>
    <row r="25" spans="1:7" ht="54.75" thickBot="1">
      <c r="A25" s="365"/>
      <c r="B25" s="39" t="s">
        <v>48</v>
      </c>
      <c r="C25" s="40" t="s">
        <v>312</v>
      </c>
      <c r="D25" s="40" t="s">
        <v>804</v>
      </c>
      <c r="E25" s="40" t="s">
        <v>27</v>
      </c>
      <c r="F25" s="357" t="s">
        <v>806</v>
      </c>
      <c r="G25" s="361"/>
    </row>
  </sheetData>
  <mergeCells count="12">
    <mergeCell ref="A2:A6"/>
    <mergeCell ref="B2:D3"/>
    <mergeCell ref="B4:D5"/>
    <mergeCell ref="A7:F7"/>
    <mergeCell ref="A8:F8"/>
    <mergeCell ref="B9:C9"/>
    <mergeCell ref="G22:G25"/>
    <mergeCell ref="A10:A11"/>
    <mergeCell ref="A12:A14"/>
    <mergeCell ref="A15:A16"/>
    <mergeCell ref="A17:A21"/>
    <mergeCell ref="A22:A25"/>
  </mergeCells>
  <pageMargins left="0.70866141732283472" right="0.70866141732283472" top="0.74803149606299213" bottom="0.74803149606299213" header="0.31496062992125984" footer="0.31496062992125984"/>
  <pageSetup scale="5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BQ76"/>
  <sheetViews>
    <sheetView showGridLines="0" topLeftCell="G7" zoomScale="59" zoomScaleNormal="59" workbookViewId="0">
      <selection activeCell="G7" sqref="G7:AF7"/>
    </sheetView>
  </sheetViews>
  <sheetFormatPr baseColWidth="10" defaultRowHeight="15"/>
  <cols>
    <col min="1" max="1" width="4.140625" style="62" customWidth="1"/>
    <col min="2" max="2" width="35.7109375" style="8" customWidth="1"/>
    <col min="3" max="3" width="38.140625" style="8" customWidth="1"/>
    <col min="4" max="4" width="52.5703125" style="8" customWidth="1"/>
    <col min="5" max="5" width="22" style="254" customWidth="1"/>
    <col min="6" max="6" width="48.28515625" style="258" customWidth="1"/>
    <col min="7" max="7" width="16.140625" style="8" customWidth="1"/>
    <col min="8" max="8" width="13.5703125" style="8" hidden="1" customWidth="1"/>
    <col min="9" max="15" width="7" style="8" customWidth="1"/>
    <col min="16" max="16" width="9.28515625" style="8" customWidth="1"/>
    <col min="17" max="27" width="7" style="8" customWidth="1"/>
    <col min="28" max="28" width="11.85546875" style="8" hidden="1" customWidth="1"/>
    <col min="29" max="29" width="10.85546875" style="8" hidden="1" customWidth="1"/>
    <col min="30" max="30" width="15.140625" style="8" customWidth="1"/>
    <col min="31" max="31" width="14.5703125" style="8" hidden="1" customWidth="1"/>
    <col min="32" max="32" width="14.5703125" style="8" customWidth="1"/>
    <col min="33" max="33" width="61.28515625" style="8" customWidth="1"/>
    <col min="34" max="34" width="15.7109375" style="48" customWidth="1"/>
    <col min="35" max="35" width="11.42578125" style="332" hidden="1" customWidth="1"/>
    <col min="36" max="36" width="16.140625" style="48" customWidth="1"/>
    <col min="37" max="37" width="10.28515625" style="332" hidden="1" customWidth="1"/>
    <col min="38" max="38" width="14.5703125" style="48" customWidth="1"/>
    <col min="39" max="39" width="11.42578125" style="332" hidden="1" customWidth="1"/>
    <col min="40" max="40" width="11.42578125" style="48" customWidth="1"/>
    <col min="41" max="41" width="11.42578125" style="332" hidden="1" customWidth="1"/>
    <col min="42" max="42" width="14.42578125" style="48" customWidth="1"/>
    <col min="43" max="43" width="11.42578125" style="9" hidden="1" customWidth="1"/>
    <col min="44" max="44" width="19" style="8" customWidth="1"/>
    <col min="45" max="45" width="11.42578125" style="9" hidden="1" customWidth="1"/>
    <col min="46" max="46" width="13.42578125" style="8" customWidth="1"/>
    <col min="47" max="47" width="11.42578125" style="9" hidden="1" customWidth="1"/>
    <col min="48" max="48" width="11.42578125" style="8" customWidth="1"/>
    <col min="49" max="49" width="37.42578125" style="8" customWidth="1"/>
    <col min="50" max="50" width="14.42578125" style="259" customWidth="1"/>
    <col min="51" max="51" width="11.42578125" style="259" customWidth="1"/>
    <col min="52" max="52" width="12.85546875" style="259" customWidth="1"/>
    <col min="53" max="54" width="12.85546875" style="8" hidden="1" customWidth="1"/>
    <col min="55" max="55" width="16.140625" style="259" customWidth="1"/>
    <col min="56" max="56" width="13.42578125" style="259" customWidth="1"/>
    <col min="57" max="58" width="15" style="259" hidden="1" customWidth="1"/>
    <col min="59" max="59" width="15.42578125" style="259" customWidth="1"/>
    <col min="60" max="60" width="20.7109375" style="259" hidden="1" customWidth="1"/>
    <col min="61" max="61" width="15.42578125" style="259" customWidth="1"/>
    <col min="62" max="62" width="11.42578125" style="259" hidden="1" customWidth="1"/>
    <col min="63" max="63" width="16.85546875" style="259" customWidth="1"/>
    <col min="64" max="64" width="35.7109375" style="8" customWidth="1"/>
    <col min="65" max="65" width="29.28515625" style="48" customWidth="1"/>
    <col min="66" max="66" width="21.140625" style="8" customWidth="1"/>
    <col min="67" max="67" width="25.42578125" style="259" customWidth="1"/>
    <col min="68" max="68" width="25.85546875" style="254" customWidth="1"/>
    <col min="69" max="69" width="18.28515625" style="8" customWidth="1"/>
    <col min="70" max="16384" width="11.42578125" style="8"/>
  </cols>
  <sheetData>
    <row r="1" spans="1:69" ht="2.25" customHeight="1">
      <c r="E1" s="254" t="s">
        <v>52</v>
      </c>
    </row>
    <row r="2" spans="1:69">
      <c r="A2" s="570"/>
      <c r="B2" s="570"/>
      <c r="C2" s="571" t="s">
        <v>53</v>
      </c>
      <c r="D2" s="572"/>
      <c r="E2" s="573"/>
      <c r="F2" s="264" t="s">
        <v>54</v>
      </c>
    </row>
    <row r="3" spans="1:69">
      <c r="A3" s="570"/>
      <c r="B3" s="570"/>
      <c r="C3" s="456"/>
      <c r="D3" s="574"/>
      <c r="E3" s="575"/>
      <c r="F3" s="264" t="s">
        <v>55</v>
      </c>
    </row>
    <row r="4" spans="1:69">
      <c r="A4" s="570"/>
      <c r="B4" s="570"/>
      <c r="C4" s="571" t="s">
        <v>56</v>
      </c>
      <c r="D4" s="572"/>
      <c r="E4" s="573"/>
      <c r="F4" s="576" t="s">
        <v>57</v>
      </c>
    </row>
    <row r="5" spans="1:69">
      <c r="A5" s="570"/>
      <c r="B5" s="570"/>
      <c r="C5" s="456"/>
      <c r="D5" s="574"/>
      <c r="E5" s="575"/>
      <c r="F5" s="576"/>
    </row>
    <row r="7" spans="1:69" ht="15" customHeight="1">
      <c r="A7" s="344"/>
      <c r="B7" s="550" t="s">
        <v>59</v>
      </c>
      <c r="C7" s="550" t="s">
        <v>60</v>
      </c>
      <c r="D7" s="550" t="s">
        <v>61</v>
      </c>
      <c r="E7" s="550" t="s">
        <v>62</v>
      </c>
      <c r="F7" s="577" t="s">
        <v>63</v>
      </c>
      <c r="G7" s="589" t="s">
        <v>64</v>
      </c>
      <c r="H7" s="590"/>
      <c r="I7" s="590"/>
      <c r="J7" s="590"/>
      <c r="K7" s="590"/>
      <c r="L7" s="590"/>
      <c r="M7" s="590"/>
      <c r="N7" s="590"/>
      <c r="O7" s="590"/>
      <c r="P7" s="590"/>
      <c r="Q7" s="590"/>
      <c r="R7" s="590"/>
      <c r="S7" s="590"/>
      <c r="T7" s="590"/>
      <c r="U7" s="590"/>
      <c r="V7" s="590"/>
      <c r="W7" s="590"/>
      <c r="X7" s="590"/>
      <c r="Y7" s="590"/>
      <c r="Z7" s="590"/>
      <c r="AA7" s="590"/>
      <c r="AB7" s="590"/>
      <c r="AC7" s="590"/>
      <c r="AD7" s="590"/>
      <c r="AE7" s="590"/>
      <c r="AF7" s="591"/>
      <c r="AG7" s="550" t="s">
        <v>65</v>
      </c>
      <c r="AH7" s="553" t="s">
        <v>66</v>
      </c>
      <c r="AI7" s="556"/>
      <c r="AJ7" s="553" t="s">
        <v>67</v>
      </c>
      <c r="AK7" s="556"/>
      <c r="AL7" s="553" t="s">
        <v>68</v>
      </c>
      <c r="AM7" s="556"/>
      <c r="AN7" s="553" t="s">
        <v>69</v>
      </c>
      <c r="AO7" s="556"/>
      <c r="AP7" s="553" t="s">
        <v>70</v>
      </c>
      <c r="AQ7" s="559"/>
      <c r="AR7" s="550" t="s">
        <v>71</v>
      </c>
      <c r="AS7" s="559"/>
      <c r="AT7" s="550" t="s">
        <v>72</v>
      </c>
      <c r="AU7" s="559"/>
      <c r="AV7" s="550" t="s">
        <v>73</v>
      </c>
      <c r="AW7" s="550" t="s">
        <v>74</v>
      </c>
      <c r="AX7" s="550" t="s">
        <v>75</v>
      </c>
      <c r="AY7" s="550" t="s">
        <v>76</v>
      </c>
      <c r="AZ7" s="550" t="s">
        <v>77</v>
      </c>
      <c r="BA7" s="587" t="s">
        <v>78</v>
      </c>
      <c r="BB7" s="588"/>
      <c r="BC7" s="550" t="s">
        <v>79</v>
      </c>
      <c r="BD7" s="550" t="s">
        <v>80</v>
      </c>
      <c r="BE7" s="562" t="s">
        <v>81</v>
      </c>
      <c r="BF7" s="563"/>
      <c r="BG7" s="563"/>
      <c r="BH7" s="563"/>
      <c r="BI7" s="563"/>
      <c r="BJ7" s="563"/>
      <c r="BK7" s="564"/>
      <c r="BL7" s="582" t="s">
        <v>82</v>
      </c>
      <c r="BM7" s="583"/>
      <c r="BN7" s="583"/>
      <c r="BO7" s="583"/>
      <c r="BP7" s="583"/>
    </row>
    <row r="8" spans="1:69" ht="15" customHeight="1">
      <c r="A8" s="345"/>
      <c r="B8" s="551"/>
      <c r="C8" s="551"/>
      <c r="D8" s="551"/>
      <c r="E8" s="551"/>
      <c r="F8" s="578"/>
      <c r="G8" s="550" t="s">
        <v>83</v>
      </c>
      <c r="H8" s="25"/>
      <c r="I8" s="584" t="s">
        <v>84</v>
      </c>
      <c r="J8" s="585"/>
      <c r="K8" s="585"/>
      <c r="L8" s="585"/>
      <c r="M8" s="585"/>
      <c r="N8" s="585"/>
      <c r="O8" s="585"/>
      <c r="P8" s="585"/>
      <c r="Q8" s="585"/>
      <c r="R8" s="585"/>
      <c r="S8" s="585"/>
      <c r="T8" s="585"/>
      <c r="U8" s="585"/>
      <c r="V8" s="585"/>
      <c r="W8" s="585"/>
      <c r="X8" s="585"/>
      <c r="Y8" s="585"/>
      <c r="Z8" s="585"/>
      <c r="AA8" s="586"/>
      <c r="AB8" s="25"/>
      <c r="AC8" s="25"/>
      <c r="AD8" s="550" t="s">
        <v>85</v>
      </c>
      <c r="AE8" s="25"/>
      <c r="AF8" s="550" t="s">
        <v>86</v>
      </c>
      <c r="AG8" s="551"/>
      <c r="AH8" s="554"/>
      <c r="AI8" s="557"/>
      <c r="AJ8" s="554"/>
      <c r="AK8" s="557"/>
      <c r="AL8" s="554"/>
      <c r="AM8" s="557"/>
      <c r="AN8" s="554"/>
      <c r="AO8" s="557"/>
      <c r="AP8" s="554"/>
      <c r="AQ8" s="560"/>
      <c r="AR8" s="551"/>
      <c r="AS8" s="560"/>
      <c r="AT8" s="551"/>
      <c r="AU8" s="560"/>
      <c r="AV8" s="551"/>
      <c r="AW8" s="551"/>
      <c r="AX8" s="551"/>
      <c r="AY8" s="551"/>
      <c r="AZ8" s="551"/>
      <c r="BA8" s="592"/>
      <c r="BB8" s="593"/>
      <c r="BC8" s="551"/>
      <c r="BD8" s="551"/>
      <c r="BE8" s="565"/>
      <c r="BF8" s="566"/>
      <c r="BG8" s="566"/>
      <c r="BH8" s="566"/>
      <c r="BI8" s="566"/>
      <c r="BJ8" s="566"/>
      <c r="BK8" s="567"/>
      <c r="BL8" s="565"/>
      <c r="BM8" s="566"/>
      <c r="BN8" s="566"/>
      <c r="BO8" s="566"/>
      <c r="BP8" s="566"/>
    </row>
    <row r="9" spans="1:69" ht="163.5" customHeight="1" thickBot="1">
      <c r="A9" s="345" t="s">
        <v>58</v>
      </c>
      <c r="B9" s="552"/>
      <c r="C9" s="552"/>
      <c r="D9" s="552"/>
      <c r="E9" s="552"/>
      <c r="F9" s="579"/>
      <c r="G9" s="552"/>
      <c r="H9" s="10" t="s">
        <v>83</v>
      </c>
      <c r="I9" s="11" t="s">
        <v>87</v>
      </c>
      <c r="J9" s="11" t="s">
        <v>88</v>
      </c>
      <c r="K9" s="11" t="s">
        <v>89</v>
      </c>
      <c r="L9" s="11" t="s">
        <v>90</v>
      </c>
      <c r="M9" s="11" t="s">
        <v>91</v>
      </c>
      <c r="N9" s="11" t="s">
        <v>92</v>
      </c>
      <c r="O9" s="11" t="s">
        <v>93</v>
      </c>
      <c r="P9" s="11" t="s">
        <v>94</v>
      </c>
      <c r="Q9" s="11" t="s">
        <v>95</v>
      </c>
      <c r="R9" s="11" t="s">
        <v>96</v>
      </c>
      <c r="S9" s="11" t="s">
        <v>97</v>
      </c>
      <c r="T9" s="11" t="s">
        <v>98</v>
      </c>
      <c r="U9" s="11" t="s">
        <v>99</v>
      </c>
      <c r="V9" s="11" t="s">
        <v>100</v>
      </c>
      <c r="W9" s="11" t="s">
        <v>101</v>
      </c>
      <c r="X9" s="11" t="s">
        <v>102</v>
      </c>
      <c r="Y9" s="11" t="s">
        <v>103</v>
      </c>
      <c r="Z9" s="11" t="s">
        <v>104</v>
      </c>
      <c r="AA9" s="11" t="s">
        <v>105</v>
      </c>
      <c r="AB9" s="10" t="s">
        <v>106</v>
      </c>
      <c r="AC9" s="10" t="s">
        <v>107</v>
      </c>
      <c r="AD9" s="552"/>
      <c r="AE9" s="10" t="s">
        <v>108</v>
      </c>
      <c r="AF9" s="552"/>
      <c r="AG9" s="552"/>
      <c r="AH9" s="555"/>
      <c r="AI9" s="558"/>
      <c r="AJ9" s="555"/>
      <c r="AK9" s="558"/>
      <c r="AL9" s="555"/>
      <c r="AM9" s="558"/>
      <c r="AN9" s="555"/>
      <c r="AO9" s="558"/>
      <c r="AP9" s="555"/>
      <c r="AQ9" s="561"/>
      <c r="AR9" s="552"/>
      <c r="AS9" s="561"/>
      <c r="AT9" s="552"/>
      <c r="AU9" s="561"/>
      <c r="AV9" s="552"/>
      <c r="AW9" s="552"/>
      <c r="AX9" s="552"/>
      <c r="AY9" s="552"/>
      <c r="AZ9" s="552"/>
      <c r="BA9" s="594"/>
      <c r="BB9" s="595"/>
      <c r="BC9" s="552"/>
      <c r="BD9" s="552"/>
      <c r="BE9" s="587" t="s">
        <v>83</v>
      </c>
      <c r="BF9" s="588"/>
      <c r="BG9" s="108" t="s">
        <v>83</v>
      </c>
      <c r="BH9" s="10" t="s">
        <v>85</v>
      </c>
      <c r="BI9" s="108" t="s">
        <v>85</v>
      </c>
      <c r="BJ9" s="10" t="s">
        <v>109</v>
      </c>
      <c r="BK9" s="108" t="s">
        <v>86</v>
      </c>
      <c r="BL9" s="24" t="s">
        <v>110</v>
      </c>
      <c r="BM9" s="340" t="s">
        <v>42</v>
      </c>
      <c r="BN9" s="24" t="s">
        <v>111</v>
      </c>
      <c r="BO9" s="108" t="s">
        <v>43</v>
      </c>
      <c r="BP9" s="108" t="s">
        <v>112</v>
      </c>
    </row>
    <row r="10" spans="1:69" s="48" customFormat="1" ht="110.25" customHeight="1" thickBot="1">
      <c r="A10" s="429">
        <v>1</v>
      </c>
      <c r="B10" s="513" t="s">
        <v>113</v>
      </c>
      <c r="C10" s="515" t="s">
        <v>114</v>
      </c>
      <c r="D10" s="27" t="s">
        <v>115</v>
      </c>
      <c r="E10" s="385" t="s">
        <v>116</v>
      </c>
      <c r="F10" s="517" t="s">
        <v>117</v>
      </c>
      <c r="G10" s="534" t="str">
        <f>'[1]Calificación probabilidad'!E139</f>
        <v>2-Improbable</v>
      </c>
      <c r="H10" s="534" t="str">
        <f>MID(G10,1,1)</f>
        <v>2</v>
      </c>
      <c r="I10" s="533" t="s">
        <v>118</v>
      </c>
      <c r="J10" s="533" t="s">
        <v>118</v>
      </c>
      <c r="K10" s="533" t="s">
        <v>118</v>
      </c>
      <c r="L10" s="533" t="s">
        <v>118</v>
      </c>
      <c r="M10" s="533" t="s">
        <v>119</v>
      </c>
      <c r="N10" s="533" t="s">
        <v>118</v>
      </c>
      <c r="O10" s="533" t="s">
        <v>118</v>
      </c>
      <c r="P10" s="533" t="s">
        <v>118</v>
      </c>
      <c r="Q10" s="533" t="s">
        <v>118</v>
      </c>
      <c r="R10" s="533" t="s">
        <v>118</v>
      </c>
      <c r="S10" s="533" t="s">
        <v>119</v>
      </c>
      <c r="T10" s="533" t="s">
        <v>119</v>
      </c>
      <c r="U10" s="533" t="s">
        <v>118</v>
      </c>
      <c r="V10" s="533" t="s">
        <v>118</v>
      </c>
      <c r="W10" s="533" t="s">
        <v>119</v>
      </c>
      <c r="X10" s="533" t="s">
        <v>118</v>
      </c>
      <c r="Y10" s="533" t="s">
        <v>119</v>
      </c>
      <c r="Z10" s="533" t="s">
        <v>118</v>
      </c>
      <c r="AA10" s="533" t="s">
        <v>118</v>
      </c>
      <c r="AB10" s="98">
        <f>IF(X10="Si","19",COUNTIF(I10:AA11,"si"))</f>
        <v>5</v>
      </c>
      <c r="AC10" s="98">
        <f>VALUE(IF(AB10&lt;=5,5,IF(AND(AB10&gt;5,AB10&lt;=11),10,IF(AB10&gt;11,20,0))))</f>
        <v>5</v>
      </c>
      <c r="AD10" s="534" t="str">
        <f>IF(AC10=5,"Moderado",IF(AC10=10,"Mayor",IF(AC10=20,"Catastrófico",0)))</f>
        <v>Moderado</v>
      </c>
      <c r="AE10" s="534">
        <f>H10*AC10</f>
        <v>10</v>
      </c>
      <c r="AF10" s="534" t="str">
        <f>VLOOKUP(AE10,Hoja2!$D$25:$E$67,2,0)</f>
        <v>10-Alta</v>
      </c>
      <c r="AG10" s="27" t="s">
        <v>120</v>
      </c>
      <c r="AH10" s="120" t="s">
        <v>121</v>
      </c>
      <c r="AI10" s="123">
        <f>IF(AH10="asignado",15,0)</f>
        <v>15</v>
      </c>
      <c r="AJ10" s="120" t="s">
        <v>122</v>
      </c>
      <c r="AK10" s="123">
        <f>IF(AJ10="adecuado",15,0)</f>
        <v>15</v>
      </c>
      <c r="AL10" s="120" t="s">
        <v>123</v>
      </c>
      <c r="AM10" s="123">
        <f>IF(AL10="oportuna",15,0)</f>
        <v>15</v>
      </c>
      <c r="AN10" s="120" t="s">
        <v>124</v>
      </c>
      <c r="AO10" s="123">
        <f>IF(AN10="prevenir",15,IF(AN10="detectar",10,0))</f>
        <v>15</v>
      </c>
      <c r="AP10" s="120" t="s">
        <v>125</v>
      </c>
      <c r="AQ10" s="12">
        <f>IF(AP10="confiable",15,0)</f>
        <v>15</v>
      </c>
      <c r="AR10" s="32" t="s">
        <v>126</v>
      </c>
      <c r="AS10" s="12">
        <f>IF(AR10="Se investigan y resuelven oportunamente ",15,0)</f>
        <v>15</v>
      </c>
      <c r="AT10" s="32" t="s">
        <v>127</v>
      </c>
      <c r="AU10" s="12">
        <f>IF(AT10="completa",10,IF(AT10="incompleta",5,0))</f>
        <v>10</v>
      </c>
      <c r="AV10" s="12">
        <f t="shared" ref="AV10:AV31" si="0">AI10+AK10+AM10+AO10+AQ10+AS10+AU10</f>
        <v>100</v>
      </c>
      <c r="AW10" s="12" t="s">
        <v>128</v>
      </c>
      <c r="AX10" s="255" t="str">
        <f>IF(AV10&lt;=85,"Débil",IF(AND(AV10&gt;=86,AV10&lt;=95),"Moderado",IF(AV10&gt;95,"Fuerte")))</f>
        <v>Fuerte</v>
      </c>
      <c r="AY10" s="75" t="s">
        <v>129</v>
      </c>
      <c r="AZ10" s="255" t="str">
        <f>IF(AND(AX10="Fuerte",AY10="Fuerte"),"Fuerte",IF(AND(AX10="Fuerte",AY10="Moderado"),"Moderado",IF(AND(AX10="Fuerte",AY10="Débil"),"Débil",IF(AND(AX10="Moderado",AY10="Fuerte"),"Moderado",IF(AND(AX10="Moderado",AY10="Moderado"),"Moderado",IF(AND(AX10="Moderado",AY10="Débil"),"Débil",IF(AND(AX10="Débil",AY10="Fuerte"),"Débil",IF(AND(AX10="Débil",AY10="Moderado"),"Débil",IF(AND(AX10="Débil",AY10="Débil"),"Débil",)))))))))</f>
        <v>Fuerte</v>
      </c>
      <c r="BA10" s="102">
        <f>IF(AZ10="Débil",0,IF(AZ10="Moderado",75,IF(AZ10="Fuerte",100,)))</f>
        <v>100</v>
      </c>
      <c r="BB10" s="534">
        <f>AVERAGE(BA10:BA11)</f>
        <v>100</v>
      </c>
      <c r="BC10" s="430" t="str">
        <f>IF(BB10&lt;50,"Débil",IF(AND(BB10&gt;=50,BB10&lt;99),"Moderado",IF(BB10=100,"Fuerte",)))</f>
        <v>Fuerte</v>
      </c>
      <c r="BD10" s="430" t="s">
        <v>119</v>
      </c>
      <c r="BE10" s="106">
        <f>VALUE(IF(AND(BC10="Fuerte",BD10="Si"),H10-2,IF(AND(BC10="Moderado",BD10="Si"),H10-1,H10)))</f>
        <v>0</v>
      </c>
      <c r="BF10" s="106">
        <f>IF(BE10&lt;1,1,BE10)</f>
        <v>1</v>
      </c>
      <c r="BG10" s="430" t="str">
        <f>IF(BF10=1,Hoja2!$H$3,IF(BF10=2,Hoja2!$H$4,IF(BF10=3,Hoja2!$H$5,IF(BF10=4,Hoja2!$H$6,IF(BF10=5,Hoja2!$H$7,0)))))</f>
        <v>1-Rara vez</v>
      </c>
      <c r="BH10" s="106">
        <f>AC10</f>
        <v>5</v>
      </c>
      <c r="BI10" s="430" t="str">
        <f>AD10</f>
        <v>Moderado</v>
      </c>
      <c r="BJ10" s="106">
        <f>BF10*BH10</f>
        <v>5</v>
      </c>
      <c r="BK10" s="430" t="str">
        <f>VLOOKUP(BJ10,Hoja2!$D$53:$E$67,2,0)</f>
        <v>5-Moderada</v>
      </c>
      <c r="BL10" s="27" t="s">
        <v>279</v>
      </c>
      <c r="BM10" s="118" t="s">
        <v>796</v>
      </c>
      <c r="BN10" s="269">
        <v>44012</v>
      </c>
      <c r="BO10" s="571" t="s">
        <v>746</v>
      </c>
      <c r="BP10" s="548" t="s">
        <v>747</v>
      </c>
    </row>
    <row r="11" spans="1:69" s="48" customFormat="1" ht="105" customHeight="1" thickBot="1">
      <c r="A11" s="388"/>
      <c r="B11" s="514"/>
      <c r="C11" s="516"/>
      <c r="D11" s="29" t="s">
        <v>130</v>
      </c>
      <c r="E11" s="387"/>
      <c r="F11" s="518"/>
      <c r="G11" s="529"/>
      <c r="H11" s="529"/>
      <c r="I11" s="464"/>
      <c r="J11" s="464"/>
      <c r="K11" s="464"/>
      <c r="L11" s="464"/>
      <c r="M11" s="464"/>
      <c r="N11" s="464"/>
      <c r="O11" s="464"/>
      <c r="P11" s="464"/>
      <c r="Q11" s="464"/>
      <c r="R11" s="464"/>
      <c r="S11" s="464"/>
      <c r="T11" s="464"/>
      <c r="U11" s="464"/>
      <c r="V11" s="464"/>
      <c r="W11" s="464"/>
      <c r="X11" s="464"/>
      <c r="Y11" s="464"/>
      <c r="Z11" s="464"/>
      <c r="AA11" s="464"/>
      <c r="AB11" s="98">
        <f t="shared" ref="AB11:AB30" si="1">IF(X11="Si","19",COUNTIF(I11:AA12,"si"))</f>
        <v>5</v>
      </c>
      <c r="AC11" s="98">
        <f t="shared" ref="AC11:AC31" si="2">VALUE(IF(AB11&lt;=5,5,IF(AND(AB11&gt;5,AB11&lt;=11),10,IF(AB11&gt;11,20,0))))</f>
        <v>5</v>
      </c>
      <c r="AD11" s="529"/>
      <c r="AE11" s="529"/>
      <c r="AF11" s="529"/>
      <c r="AG11" s="27" t="s">
        <v>131</v>
      </c>
      <c r="AH11" s="110" t="s">
        <v>121</v>
      </c>
      <c r="AI11" s="123">
        <f t="shared" ref="AI11:AI31" si="3">IF(AH11="asignado",15,0)</f>
        <v>15</v>
      </c>
      <c r="AJ11" s="110" t="s">
        <v>122</v>
      </c>
      <c r="AK11" s="123">
        <f t="shared" ref="AK11:AK31" si="4">IF(AJ11="adecuado",15,0)</f>
        <v>15</v>
      </c>
      <c r="AL11" s="110" t="s">
        <v>123</v>
      </c>
      <c r="AM11" s="123">
        <f t="shared" ref="AM11:AM31" si="5">IF(AL11="oportuna",15,0)</f>
        <v>15</v>
      </c>
      <c r="AN11" s="110" t="s">
        <v>124</v>
      </c>
      <c r="AO11" s="123">
        <f t="shared" ref="AO11:AO31" si="6">IF(AN11="prevenir",15,IF(AN11="detectar",10,0))</f>
        <v>15</v>
      </c>
      <c r="AP11" s="110" t="s">
        <v>125</v>
      </c>
      <c r="AQ11" s="63">
        <f t="shared" ref="AQ11:AQ31" si="7">IF(AP11="confiable",15,0)</f>
        <v>15</v>
      </c>
      <c r="AR11" s="26" t="s">
        <v>126</v>
      </c>
      <c r="AS11" s="63">
        <f t="shared" ref="AS11:AS31" si="8">IF(AR11="Se investigan y resuelven oportunamente ",15,0)</f>
        <v>15</v>
      </c>
      <c r="AT11" s="26" t="s">
        <v>127</v>
      </c>
      <c r="AU11" s="13">
        <f>IF(AT11="completa",10,IF(AT11="incompleta",5,0))</f>
        <v>10</v>
      </c>
      <c r="AV11" s="63">
        <f t="shared" si="0"/>
        <v>100</v>
      </c>
      <c r="AW11" s="15" t="s">
        <v>132</v>
      </c>
      <c r="AX11" s="255" t="str">
        <f t="shared" ref="AX11:AX31" si="9">IF(AV11&lt;=85,"Débil",IF(AND(AV11&gt;=86,AV11&lt;=95),"Moderado",IF(AV11&gt;95,"Fuerte")))</f>
        <v>Fuerte</v>
      </c>
      <c r="AY11" s="128" t="s">
        <v>129</v>
      </c>
      <c r="AZ11" s="255" t="str">
        <f t="shared" ref="AZ11:AZ31" si="10">IF(AND(AX11="Fuerte",AY11="Fuerte"),"Fuerte",IF(AND(AX11="Fuerte",AY11="Moderado"),"Moderado",IF(AND(AX11="Fuerte",AY11="Débil"),"Débil",IF(AND(AX11="Moderado",AY11="Fuerte"),"Moderado",IF(AND(AX11="Moderado",AY11="Moderado"),"Moderado",IF(AND(AX11="Moderado",AY11="Débil"),"Débil",IF(AND(AX11="Débil",AY11="Fuerte"),"Débil",IF(AND(AX11="Débil",AY11="Moderado"),"Débil",IF(AND(AX11="Débil",AY11="Débil"),"Débil",)))))))))</f>
        <v>Fuerte</v>
      </c>
      <c r="BA11" s="102">
        <f t="shared" ref="BA11:BA31" si="11">IF(AZ11="Débil",0,IF(AZ11="Moderado",75,IF(AZ11="Fuerte",100,)))</f>
        <v>100</v>
      </c>
      <c r="BB11" s="529"/>
      <c r="BC11" s="431"/>
      <c r="BD11" s="431"/>
      <c r="BE11" s="106">
        <f t="shared" ref="BE11:BE31" si="12">VALUE(IF(AND(BC11="Fuerte",BD11="Si"),H11-2,IF(AND(BC11="Moderado",BD11="Si"),H11-1,H11)))</f>
        <v>0</v>
      </c>
      <c r="BF11" s="106">
        <f t="shared" ref="BF11:BF31" si="13">IF(BE11&lt;1,1,BE11)</f>
        <v>1</v>
      </c>
      <c r="BG11" s="431"/>
      <c r="BH11" s="106">
        <f t="shared" ref="BH11:BH31" si="14">AC11</f>
        <v>5</v>
      </c>
      <c r="BI11" s="431"/>
      <c r="BJ11" s="106">
        <f t="shared" ref="BJ11:BJ31" si="15">BF11*BH11</f>
        <v>5</v>
      </c>
      <c r="BK11" s="431"/>
      <c r="BL11" s="29" t="s">
        <v>281</v>
      </c>
      <c r="BM11" s="118" t="s">
        <v>796</v>
      </c>
      <c r="BN11" s="269">
        <v>44104</v>
      </c>
      <c r="BO11" s="614"/>
      <c r="BP11" s="549"/>
    </row>
    <row r="12" spans="1:69" s="58" customFormat="1" ht="172.5" customHeight="1" thickBot="1">
      <c r="A12" s="388">
        <v>2</v>
      </c>
      <c r="B12" s="540" t="s">
        <v>313</v>
      </c>
      <c r="C12" s="542" t="s">
        <v>314</v>
      </c>
      <c r="D12" s="33" t="s">
        <v>315</v>
      </c>
      <c r="E12" s="609" t="s">
        <v>34</v>
      </c>
      <c r="F12" s="546" t="s">
        <v>133</v>
      </c>
      <c r="G12" s="544" t="s">
        <v>134</v>
      </c>
      <c r="H12" s="580" t="str">
        <f>MID(G12,1,1)</f>
        <v>2</v>
      </c>
      <c r="I12" s="538" t="s">
        <v>118</v>
      </c>
      <c r="J12" s="538" t="s">
        <v>135</v>
      </c>
      <c r="K12" s="538" t="s">
        <v>118</v>
      </c>
      <c r="L12" s="538" t="s">
        <v>118</v>
      </c>
      <c r="M12" s="538" t="s">
        <v>119</v>
      </c>
      <c r="N12" s="538" t="s">
        <v>118</v>
      </c>
      <c r="O12" s="538" t="s">
        <v>118</v>
      </c>
      <c r="P12" s="538" t="s">
        <v>118</v>
      </c>
      <c r="Q12" s="538" t="s">
        <v>118</v>
      </c>
      <c r="R12" s="538" t="s">
        <v>118</v>
      </c>
      <c r="S12" s="538" t="s">
        <v>119</v>
      </c>
      <c r="T12" s="538" t="s">
        <v>119</v>
      </c>
      <c r="U12" s="538" t="s">
        <v>118</v>
      </c>
      <c r="V12" s="538" t="s">
        <v>118</v>
      </c>
      <c r="W12" s="538" t="s">
        <v>118</v>
      </c>
      <c r="X12" s="538" t="s">
        <v>118</v>
      </c>
      <c r="Y12" s="538" t="s">
        <v>119</v>
      </c>
      <c r="Z12" s="538" t="s">
        <v>119</v>
      </c>
      <c r="AA12" s="538" t="s">
        <v>118</v>
      </c>
      <c r="AB12" s="98">
        <f t="shared" si="1"/>
        <v>5</v>
      </c>
      <c r="AC12" s="98">
        <f t="shared" si="2"/>
        <v>5</v>
      </c>
      <c r="AD12" s="544" t="str">
        <f>IF(AC12=5,"Moderado",IF(AC12=10,"Mayor",IF(AC12=20,"Catastrófico",0)))</f>
        <v>Moderado</v>
      </c>
      <c r="AE12" s="580">
        <f>H12*AC12</f>
        <v>10</v>
      </c>
      <c r="AF12" s="544" t="str">
        <f>VLOOKUP(AE12,Hoja2!$D$25:$E$67,2,0)</f>
        <v>10-Alta</v>
      </c>
      <c r="AG12" s="33" t="s">
        <v>316</v>
      </c>
      <c r="AH12" s="46" t="s">
        <v>121</v>
      </c>
      <c r="AI12" s="123">
        <f t="shared" si="3"/>
        <v>15</v>
      </c>
      <c r="AJ12" s="46" t="s">
        <v>122</v>
      </c>
      <c r="AK12" s="123">
        <f t="shared" si="4"/>
        <v>15</v>
      </c>
      <c r="AL12" s="46" t="s">
        <v>123</v>
      </c>
      <c r="AM12" s="123">
        <f t="shared" si="5"/>
        <v>15</v>
      </c>
      <c r="AN12" s="46" t="s">
        <v>124</v>
      </c>
      <c r="AO12" s="123">
        <f t="shared" si="6"/>
        <v>15</v>
      </c>
      <c r="AP12" s="46" t="s">
        <v>125</v>
      </c>
      <c r="AQ12" s="63">
        <f t="shared" si="7"/>
        <v>15</v>
      </c>
      <c r="AR12" s="46" t="s">
        <v>126</v>
      </c>
      <c r="AS12" s="63">
        <f t="shared" si="8"/>
        <v>15</v>
      </c>
      <c r="AT12" s="46" t="s">
        <v>127</v>
      </c>
      <c r="AU12" s="63">
        <f t="shared" ref="AU12:AU31" si="16">IF(AT12="completa",10,IF(AT12="incompleta",5,0))</f>
        <v>10</v>
      </c>
      <c r="AV12" s="63">
        <f t="shared" si="0"/>
        <v>100</v>
      </c>
      <c r="AW12" s="51" t="s">
        <v>317</v>
      </c>
      <c r="AX12" s="255" t="str">
        <f t="shared" si="9"/>
        <v>Fuerte</v>
      </c>
      <c r="AY12" s="75" t="s">
        <v>129</v>
      </c>
      <c r="AZ12" s="255" t="str">
        <f t="shared" si="10"/>
        <v>Fuerte</v>
      </c>
      <c r="BA12" s="102">
        <f t="shared" si="11"/>
        <v>100</v>
      </c>
      <c r="BB12" s="580">
        <f>AVERAGE(BA12:BA13)</f>
        <v>100</v>
      </c>
      <c r="BC12" s="430" t="str">
        <f t="shared" ref="BC12" si="17">IF(BB12&lt;50,"Débil",IF(AND(BB12&gt;=50,BB12&lt;99),"Moderado",IF(BB12=100,"Fuerte",)))</f>
        <v>Fuerte</v>
      </c>
      <c r="BD12" s="430"/>
      <c r="BE12" s="106">
        <f t="shared" si="12"/>
        <v>2</v>
      </c>
      <c r="BF12" s="106">
        <f t="shared" si="13"/>
        <v>2</v>
      </c>
      <c r="BG12" s="430" t="str">
        <f>IF(BF12=1,Hoja2!$H$3,IF(BF12=2,Hoja2!$H$4,IF(BF12=3,Hoja2!$H$5,IF(BF12=4,Hoja2!$H$6,IF(BF12=5,Hoja2!$H$7,0)))))</f>
        <v>2-Improbable</v>
      </c>
      <c r="BH12" s="106">
        <f t="shared" si="14"/>
        <v>5</v>
      </c>
      <c r="BI12" s="580" t="str">
        <f>AD12</f>
        <v>Moderado</v>
      </c>
      <c r="BJ12" s="106">
        <f t="shared" si="15"/>
        <v>10</v>
      </c>
      <c r="BK12" s="580" t="str">
        <f>VLOOKUP(BJ12,Hoja2!$D$53:$E$67,2,0)</f>
        <v>10-Alta</v>
      </c>
      <c r="BL12" s="33" t="s">
        <v>322</v>
      </c>
      <c r="BM12" s="127" t="s">
        <v>46</v>
      </c>
      <c r="BN12" s="268">
        <v>44196</v>
      </c>
      <c r="BO12" s="313" t="s">
        <v>748</v>
      </c>
      <c r="BP12" s="548" t="s">
        <v>745</v>
      </c>
      <c r="BQ12" s="568"/>
    </row>
    <row r="13" spans="1:69" s="58" customFormat="1" ht="220.5" customHeight="1" thickBot="1">
      <c r="A13" s="388"/>
      <c r="B13" s="541"/>
      <c r="C13" s="543"/>
      <c r="D13" s="52" t="s">
        <v>318</v>
      </c>
      <c r="E13" s="610"/>
      <c r="F13" s="547"/>
      <c r="G13" s="545"/>
      <c r="H13" s="581"/>
      <c r="I13" s="539"/>
      <c r="J13" s="539"/>
      <c r="K13" s="539"/>
      <c r="L13" s="539"/>
      <c r="M13" s="539"/>
      <c r="N13" s="539"/>
      <c r="O13" s="539"/>
      <c r="P13" s="539"/>
      <c r="Q13" s="539"/>
      <c r="R13" s="539"/>
      <c r="S13" s="539"/>
      <c r="T13" s="539"/>
      <c r="U13" s="539"/>
      <c r="V13" s="539"/>
      <c r="W13" s="539"/>
      <c r="X13" s="539"/>
      <c r="Y13" s="539"/>
      <c r="Z13" s="539"/>
      <c r="AA13" s="539"/>
      <c r="AB13" s="98">
        <f t="shared" si="1"/>
        <v>10</v>
      </c>
      <c r="AC13" s="98">
        <f t="shared" si="2"/>
        <v>10</v>
      </c>
      <c r="AD13" s="545"/>
      <c r="AE13" s="581"/>
      <c r="AF13" s="545"/>
      <c r="AG13" s="53" t="s">
        <v>319</v>
      </c>
      <c r="AH13" s="47" t="s">
        <v>121</v>
      </c>
      <c r="AI13" s="123">
        <f t="shared" si="3"/>
        <v>15</v>
      </c>
      <c r="AJ13" s="47" t="s">
        <v>122</v>
      </c>
      <c r="AK13" s="123">
        <f t="shared" si="4"/>
        <v>15</v>
      </c>
      <c r="AL13" s="47" t="s">
        <v>123</v>
      </c>
      <c r="AM13" s="123">
        <f t="shared" si="5"/>
        <v>15</v>
      </c>
      <c r="AN13" s="47" t="s">
        <v>124</v>
      </c>
      <c r="AO13" s="123">
        <f t="shared" si="6"/>
        <v>15</v>
      </c>
      <c r="AP13" s="47" t="s">
        <v>125</v>
      </c>
      <c r="AQ13" s="63">
        <f t="shared" si="7"/>
        <v>15</v>
      </c>
      <c r="AR13" s="47" t="s">
        <v>126</v>
      </c>
      <c r="AS13" s="63">
        <f t="shared" si="8"/>
        <v>15</v>
      </c>
      <c r="AT13" s="47" t="s">
        <v>127</v>
      </c>
      <c r="AU13" s="64">
        <f t="shared" si="16"/>
        <v>10</v>
      </c>
      <c r="AV13" s="63">
        <f t="shared" si="0"/>
        <v>100</v>
      </c>
      <c r="AW13" s="51" t="s">
        <v>320</v>
      </c>
      <c r="AX13" s="255" t="str">
        <f t="shared" si="9"/>
        <v>Fuerte</v>
      </c>
      <c r="AY13" s="128" t="s">
        <v>129</v>
      </c>
      <c r="AZ13" s="255" t="str">
        <f t="shared" si="10"/>
        <v>Fuerte</v>
      </c>
      <c r="BA13" s="102">
        <f t="shared" si="11"/>
        <v>100</v>
      </c>
      <c r="BB13" s="581"/>
      <c r="BC13" s="431"/>
      <c r="BD13" s="431"/>
      <c r="BE13" s="106">
        <f t="shared" si="12"/>
        <v>0</v>
      </c>
      <c r="BF13" s="106">
        <f t="shared" si="13"/>
        <v>1</v>
      </c>
      <c r="BG13" s="431"/>
      <c r="BH13" s="106">
        <f t="shared" si="14"/>
        <v>10</v>
      </c>
      <c r="BI13" s="581"/>
      <c r="BJ13" s="106">
        <f t="shared" si="15"/>
        <v>10</v>
      </c>
      <c r="BK13" s="581"/>
      <c r="BL13" s="53" t="s">
        <v>321</v>
      </c>
      <c r="BM13" s="127" t="s">
        <v>46</v>
      </c>
      <c r="BN13" s="267">
        <v>44196</v>
      </c>
      <c r="BO13" s="313" t="s">
        <v>749</v>
      </c>
      <c r="BP13" s="549"/>
      <c r="BQ13" s="568"/>
    </row>
    <row r="14" spans="1:69" s="48" customFormat="1" ht="120" customHeight="1" thickBot="1">
      <c r="A14" s="388">
        <v>3</v>
      </c>
      <c r="B14" s="513" t="s">
        <v>136</v>
      </c>
      <c r="C14" s="515" t="s">
        <v>137</v>
      </c>
      <c r="D14" s="27" t="s">
        <v>138</v>
      </c>
      <c r="E14" s="385" t="s">
        <v>139</v>
      </c>
      <c r="F14" s="517" t="s">
        <v>140</v>
      </c>
      <c r="G14" s="521" t="s">
        <v>173</v>
      </c>
      <c r="H14" s="430" t="str">
        <f>MID(G14,1,1)</f>
        <v>3</v>
      </c>
      <c r="I14" s="533" t="s">
        <v>119</v>
      </c>
      <c r="J14" s="533" t="s">
        <v>119</v>
      </c>
      <c r="K14" s="533" t="s">
        <v>118</v>
      </c>
      <c r="L14" s="533" t="s">
        <v>118</v>
      </c>
      <c r="M14" s="533" t="s">
        <v>119</v>
      </c>
      <c r="N14" s="533" t="s">
        <v>119</v>
      </c>
      <c r="O14" s="533" t="s">
        <v>118</v>
      </c>
      <c r="P14" s="533" t="s">
        <v>118</v>
      </c>
      <c r="Q14" s="533" t="s">
        <v>118</v>
      </c>
      <c r="R14" s="533" t="s">
        <v>119</v>
      </c>
      <c r="S14" s="533" t="s">
        <v>119</v>
      </c>
      <c r="T14" s="533" t="s">
        <v>119</v>
      </c>
      <c r="U14" s="533" t="s">
        <v>119</v>
      </c>
      <c r="V14" s="533" t="s">
        <v>119</v>
      </c>
      <c r="W14" s="533" t="s">
        <v>119</v>
      </c>
      <c r="X14" s="533" t="s">
        <v>118</v>
      </c>
      <c r="Y14" s="533" t="s">
        <v>118</v>
      </c>
      <c r="Z14" s="533" t="s">
        <v>118</v>
      </c>
      <c r="AA14" s="533" t="s">
        <v>118</v>
      </c>
      <c r="AB14" s="98">
        <f t="shared" si="1"/>
        <v>10</v>
      </c>
      <c r="AC14" s="98">
        <f t="shared" si="2"/>
        <v>10</v>
      </c>
      <c r="AD14" s="534" t="str">
        <f>IF(AC14=5,"Moderado",IF(AC14=10,"Mayor",IF(AC14=20,"Catastrófico",0)))</f>
        <v>Mayor</v>
      </c>
      <c r="AE14" s="12">
        <f>H14*AC14</f>
        <v>30</v>
      </c>
      <c r="AF14" s="534" t="str">
        <f>VLOOKUP(AE14,Hoja2!$D$25:$E$67,2,0)</f>
        <v>30-Extrema</v>
      </c>
      <c r="AG14" s="27" t="s">
        <v>141</v>
      </c>
      <c r="AH14" s="120" t="s">
        <v>121</v>
      </c>
      <c r="AI14" s="123">
        <f t="shared" si="3"/>
        <v>15</v>
      </c>
      <c r="AJ14" s="120" t="s">
        <v>122</v>
      </c>
      <c r="AK14" s="123">
        <f t="shared" si="4"/>
        <v>15</v>
      </c>
      <c r="AL14" s="120" t="s">
        <v>123</v>
      </c>
      <c r="AM14" s="123">
        <f t="shared" si="5"/>
        <v>15</v>
      </c>
      <c r="AN14" s="120" t="s">
        <v>142</v>
      </c>
      <c r="AO14" s="123">
        <f t="shared" si="6"/>
        <v>10</v>
      </c>
      <c r="AP14" s="120" t="s">
        <v>125</v>
      </c>
      <c r="AQ14" s="63">
        <f t="shared" si="7"/>
        <v>15</v>
      </c>
      <c r="AR14" s="32" t="s">
        <v>126</v>
      </c>
      <c r="AS14" s="63">
        <f t="shared" si="8"/>
        <v>15</v>
      </c>
      <c r="AT14" s="32" t="s">
        <v>127</v>
      </c>
      <c r="AU14" s="63">
        <f t="shared" si="16"/>
        <v>10</v>
      </c>
      <c r="AV14" s="63">
        <f t="shared" si="0"/>
        <v>95</v>
      </c>
      <c r="AW14" s="14" t="s">
        <v>143</v>
      </c>
      <c r="AX14" s="255" t="str">
        <f t="shared" si="9"/>
        <v>Moderado</v>
      </c>
      <c r="AY14" s="75" t="s">
        <v>129</v>
      </c>
      <c r="AZ14" s="255" t="str">
        <f t="shared" si="10"/>
        <v>Moderado</v>
      </c>
      <c r="BA14" s="102">
        <f t="shared" si="11"/>
        <v>75</v>
      </c>
      <c r="BB14" s="430">
        <f>AVERAGE(BA14:BA19)</f>
        <v>95.833333333333329</v>
      </c>
      <c r="BC14" s="430" t="str">
        <f t="shared" ref="BC14" si="18">IF(BB14&lt;50,"Débil",IF(AND(BB14&gt;=50,BB14&lt;99),"Moderado",IF(BB14=100,"Fuerte",)))</f>
        <v>Moderado</v>
      </c>
      <c r="BD14" s="430"/>
      <c r="BE14" s="106">
        <f t="shared" si="12"/>
        <v>3</v>
      </c>
      <c r="BF14" s="106">
        <f t="shared" si="13"/>
        <v>3</v>
      </c>
      <c r="BG14" s="430" t="str">
        <f>IF(BF14=1,Hoja2!$H$3,IF(BF14=2,Hoja2!$H$4,IF(BF14=3,Hoja2!$H$5,IF(BF14=4,Hoja2!$H$6,IF(BF14=5,Hoja2!$H$7,0)))))</f>
        <v>3-Posible</v>
      </c>
      <c r="BH14" s="106">
        <f t="shared" si="14"/>
        <v>10</v>
      </c>
      <c r="BI14" s="430" t="str">
        <f>AD14</f>
        <v>Mayor</v>
      </c>
      <c r="BJ14" s="106">
        <f t="shared" si="15"/>
        <v>30</v>
      </c>
      <c r="BK14" s="430" t="str">
        <f>VLOOKUP(BJ14,Hoja2!$D$53:$E$67,2,0)</f>
        <v>30-Extrema</v>
      </c>
      <c r="BL14" s="27" t="s">
        <v>145</v>
      </c>
      <c r="BM14" s="118" t="s">
        <v>146</v>
      </c>
      <c r="BN14" s="49">
        <v>44196</v>
      </c>
      <c r="BO14" s="314" t="s">
        <v>147</v>
      </c>
      <c r="BP14" s="315" t="s">
        <v>148</v>
      </c>
    </row>
    <row r="15" spans="1:69" s="48" customFormat="1" ht="174" customHeight="1" thickBot="1">
      <c r="A15" s="388"/>
      <c r="B15" s="514"/>
      <c r="C15" s="516"/>
      <c r="D15" s="29" t="s">
        <v>149</v>
      </c>
      <c r="E15" s="386"/>
      <c r="F15" s="518"/>
      <c r="G15" s="522"/>
      <c r="H15" s="431"/>
      <c r="I15" s="464"/>
      <c r="J15" s="464"/>
      <c r="K15" s="464"/>
      <c r="L15" s="464"/>
      <c r="M15" s="464"/>
      <c r="N15" s="464"/>
      <c r="O15" s="464"/>
      <c r="P15" s="464"/>
      <c r="Q15" s="464"/>
      <c r="R15" s="464"/>
      <c r="S15" s="464"/>
      <c r="T15" s="464"/>
      <c r="U15" s="464"/>
      <c r="V15" s="464"/>
      <c r="W15" s="464"/>
      <c r="X15" s="464"/>
      <c r="Y15" s="464"/>
      <c r="Z15" s="464"/>
      <c r="AA15" s="464"/>
      <c r="AB15" s="98">
        <f t="shared" si="1"/>
        <v>0</v>
      </c>
      <c r="AC15" s="98">
        <f t="shared" si="2"/>
        <v>5</v>
      </c>
      <c r="AD15" s="529"/>
      <c r="AE15" s="13"/>
      <c r="AF15" s="529"/>
      <c r="AG15" s="27" t="s">
        <v>150</v>
      </c>
      <c r="AH15" s="110" t="s">
        <v>121</v>
      </c>
      <c r="AI15" s="123">
        <f t="shared" si="3"/>
        <v>15</v>
      </c>
      <c r="AJ15" s="110" t="s">
        <v>122</v>
      </c>
      <c r="AK15" s="123">
        <f t="shared" si="4"/>
        <v>15</v>
      </c>
      <c r="AL15" s="110" t="s">
        <v>123</v>
      </c>
      <c r="AM15" s="123">
        <f t="shared" si="5"/>
        <v>15</v>
      </c>
      <c r="AN15" s="110" t="s">
        <v>124</v>
      </c>
      <c r="AO15" s="123">
        <f t="shared" si="6"/>
        <v>15</v>
      </c>
      <c r="AP15" s="110" t="s">
        <v>125</v>
      </c>
      <c r="AQ15" s="63">
        <f t="shared" si="7"/>
        <v>15</v>
      </c>
      <c r="AR15" s="26" t="s">
        <v>126</v>
      </c>
      <c r="AS15" s="63">
        <f t="shared" si="8"/>
        <v>15</v>
      </c>
      <c r="AT15" s="26" t="s">
        <v>127</v>
      </c>
      <c r="AU15" s="64">
        <f t="shared" si="16"/>
        <v>10</v>
      </c>
      <c r="AV15" s="63">
        <f t="shared" si="0"/>
        <v>100</v>
      </c>
      <c r="AW15" s="13" t="s">
        <v>151</v>
      </c>
      <c r="AX15" s="255" t="str">
        <f t="shared" si="9"/>
        <v>Fuerte</v>
      </c>
      <c r="AY15" s="128" t="s">
        <v>129</v>
      </c>
      <c r="AZ15" s="255" t="str">
        <f t="shared" si="10"/>
        <v>Fuerte</v>
      </c>
      <c r="BA15" s="102">
        <f t="shared" si="11"/>
        <v>100</v>
      </c>
      <c r="BB15" s="431"/>
      <c r="BC15" s="431"/>
      <c r="BD15" s="431"/>
      <c r="BE15" s="106">
        <f t="shared" si="12"/>
        <v>0</v>
      </c>
      <c r="BF15" s="106">
        <f t="shared" si="13"/>
        <v>1</v>
      </c>
      <c r="BG15" s="431"/>
      <c r="BH15" s="106">
        <f t="shared" si="14"/>
        <v>5</v>
      </c>
      <c r="BI15" s="431"/>
      <c r="BJ15" s="106">
        <f t="shared" si="15"/>
        <v>5</v>
      </c>
      <c r="BK15" s="431"/>
      <c r="BL15" s="29" t="s">
        <v>152</v>
      </c>
      <c r="BM15" s="118" t="s">
        <v>146</v>
      </c>
      <c r="BN15" s="49">
        <v>44196</v>
      </c>
      <c r="BO15" s="316" t="s">
        <v>153</v>
      </c>
      <c r="BP15" s="503" t="s">
        <v>752</v>
      </c>
    </row>
    <row r="16" spans="1:69" s="48" customFormat="1" ht="90.75" thickBot="1">
      <c r="A16" s="388"/>
      <c r="B16" s="514"/>
      <c r="C16" s="516"/>
      <c r="D16" s="29" t="s">
        <v>154</v>
      </c>
      <c r="E16" s="386"/>
      <c r="F16" s="518"/>
      <c r="G16" s="522"/>
      <c r="H16" s="431"/>
      <c r="I16" s="464"/>
      <c r="J16" s="464"/>
      <c r="K16" s="464"/>
      <c r="L16" s="464"/>
      <c r="M16" s="464"/>
      <c r="N16" s="464"/>
      <c r="O16" s="464"/>
      <c r="P16" s="464"/>
      <c r="Q16" s="464"/>
      <c r="R16" s="464"/>
      <c r="S16" s="464"/>
      <c r="T16" s="464"/>
      <c r="U16" s="464"/>
      <c r="V16" s="464"/>
      <c r="W16" s="464"/>
      <c r="X16" s="464"/>
      <c r="Y16" s="464"/>
      <c r="Z16" s="464"/>
      <c r="AA16" s="464"/>
      <c r="AB16" s="98">
        <f t="shared" si="1"/>
        <v>0</v>
      </c>
      <c r="AC16" s="98">
        <f t="shared" si="2"/>
        <v>5</v>
      </c>
      <c r="AD16" s="529"/>
      <c r="AE16" s="13"/>
      <c r="AF16" s="529"/>
      <c r="AG16" s="27" t="s">
        <v>155</v>
      </c>
      <c r="AH16" s="110" t="s">
        <v>121</v>
      </c>
      <c r="AI16" s="123">
        <f t="shared" si="3"/>
        <v>15</v>
      </c>
      <c r="AJ16" s="110" t="s">
        <v>122</v>
      </c>
      <c r="AK16" s="123">
        <f t="shared" si="4"/>
        <v>15</v>
      </c>
      <c r="AL16" s="110" t="s">
        <v>123</v>
      </c>
      <c r="AM16" s="123">
        <f t="shared" si="5"/>
        <v>15</v>
      </c>
      <c r="AN16" s="110" t="s">
        <v>124</v>
      </c>
      <c r="AO16" s="123">
        <f t="shared" si="6"/>
        <v>15</v>
      </c>
      <c r="AP16" s="110" t="s">
        <v>125</v>
      </c>
      <c r="AQ16" s="63">
        <f t="shared" si="7"/>
        <v>15</v>
      </c>
      <c r="AR16" s="26" t="s">
        <v>126</v>
      </c>
      <c r="AS16" s="63">
        <f t="shared" si="8"/>
        <v>15</v>
      </c>
      <c r="AT16" s="26" t="s">
        <v>127</v>
      </c>
      <c r="AU16" s="63">
        <f t="shared" si="16"/>
        <v>10</v>
      </c>
      <c r="AV16" s="63">
        <f t="shared" si="0"/>
        <v>100</v>
      </c>
      <c r="AW16" s="15" t="s">
        <v>156</v>
      </c>
      <c r="AX16" s="255" t="str">
        <f t="shared" si="9"/>
        <v>Fuerte</v>
      </c>
      <c r="AY16" s="75" t="s">
        <v>129</v>
      </c>
      <c r="AZ16" s="255" t="str">
        <f t="shared" si="10"/>
        <v>Fuerte</v>
      </c>
      <c r="BA16" s="102">
        <f t="shared" si="11"/>
        <v>100</v>
      </c>
      <c r="BB16" s="431"/>
      <c r="BC16" s="431" t="str">
        <f t="shared" ref="BC16" si="19">IF(BB16&lt;50,"Débil",IF(AND(BB16&gt;=50,BB16&lt;99),"Moderado",IF(BB16=100,"Fuerte",)))</f>
        <v>Débil</v>
      </c>
      <c r="BD16" s="431"/>
      <c r="BE16" s="106">
        <f t="shared" si="12"/>
        <v>0</v>
      </c>
      <c r="BF16" s="106">
        <f t="shared" si="13"/>
        <v>1</v>
      </c>
      <c r="BG16" s="431" t="str">
        <f>IF(BF16=1,Hoja2!$H$3,IF(BF16=2,Hoja2!$H$4,IF(BF16=3,Hoja2!$H$5,IF(BF16=4,Hoja2!$H$6,IF(BF16=5,Hoja2!$H$7,0)))))</f>
        <v>1-Rara vez</v>
      </c>
      <c r="BH16" s="106">
        <f t="shared" si="14"/>
        <v>5</v>
      </c>
      <c r="BI16" s="431"/>
      <c r="BJ16" s="106">
        <f t="shared" si="15"/>
        <v>5</v>
      </c>
      <c r="BK16" s="431"/>
      <c r="BL16" s="29" t="s">
        <v>157</v>
      </c>
      <c r="BM16" s="118" t="s">
        <v>146</v>
      </c>
      <c r="BN16" s="49">
        <v>44196</v>
      </c>
      <c r="BO16" s="109" t="s">
        <v>158</v>
      </c>
      <c r="BP16" s="460"/>
    </row>
    <row r="17" spans="1:69" s="48" customFormat="1" ht="119.25" customHeight="1" thickBot="1">
      <c r="A17" s="388"/>
      <c r="B17" s="514"/>
      <c r="C17" s="516"/>
      <c r="D17" s="530" t="s">
        <v>159</v>
      </c>
      <c r="E17" s="386"/>
      <c r="F17" s="518"/>
      <c r="G17" s="522"/>
      <c r="H17" s="431"/>
      <c r="I17" s="464"/>
      <c r="J17" s="464"/>
      <c r="K17" s="464"/>
      <c r="L17" s="464"/>
      <c r="M17" s="464"/>
      <c r="N17" s="464"/>
      <c r="O17" s="464"/>
      <c r="P17" s="464"/>
      <c r="Q17" s="464"/>
      <c r="R17" s="464"/>
      <c r="S17" s="464"/>
      <c r="T17" s="464"/>
      <c r="U17" s="464"/>
      <c r="V17" s="464"/>
      <c r="W17" s="464"/>
      <c r="X17" s="464"/>
      <c r="Y17" s="464"/>
      <c r="Z17" s="464"/>
      <c r="AA17" s="464"/>
      <c r="AB17" s="98">
        <f t="shared" si="1"/>
        <v>0</v>
      </c>
      <c r="AC17" s="98">
        <f t="shared" si="2"/>
        <v>5</v>
      </c>
      <c r="AD17" s="529"/>
      <c r="AE17" s="13"/>
      <c r="AF17" s="529"/>
      <c r="AG17" s="27" t="s">
        <v>160</v>
      </c>
      <c r="AH17" s="110" t="s">
        <v>121</v>
      </c>
      <c r="AI17" s="123">
        <f t="shared" si="3"/>
        <v>15</v>
      </c>
      <c r="AJ17" s="110" t="s">
        <v>122</v>
      </c>
      <c r="AK17" s="123">
        <f t="shared" si="4"/>
        <v>15</v>
      </c>
      <c r="AL17" s="110" t="s">
        <v>123</v>
      </c>
      <c r="AM17" s="123">
        <f t="shared" si="5"/>
        <v>15</v>
      </c>
      <c r="AN17" s="110" t="s">
        <v>124</v>
      </c>
      <c r="AO17" s="123">
        <f t="shared" si="6"/>
        <v>15</v>
      </c>
      <c r="AP17" s="110" t="s">
        <v>125</v>
      </c>
      <c r="AQ17" s="63">
        <f t="shared" si="7"/>
        <v>15</v>
      </c>
      <c r="AR17" s="26" t="s">
        <v>126</v>
      </c>
      <c r="AS17" s="63">
        <f t="shared" si="8"/>
        <v>15</v>
      </c>
      <c r="AT17" s="26" t="s">
        <v>127</v>
      </c>
      <c r="AU17" s="64">
        <f t="shared" si="16"/>
        <v>10</v>
      </c>
      <c r="AV17" s="63">
        <f t="shared" si="0"/>
        <v>100</v>
      </c>
      <c r="AW17" s="15" t="s">
        <v>161</v>
      </c>
      <c r="AX17" s="255" t="str">
        <f t="shared" si="9"/>
        <v>Fuerte</v>
      </c>
      <c r="AY17" s="128" t="s">
        <v>129</v>
      </c>
      <c r="AZ17" s="255" t="str">
        <f t="shared" si="10"/>
        <v>Fuerte</v>
      </c>
      <c r="BA17" s="102">
        <f t="shared" si="11"/>
        <v>100</v>
      </c>
      <c r="BB17" s="431"/>
      <c r="BC17" s="431"/>
      <c r="BD17" s="431"/>
      <c r="BE17" s="106">
        <f t="shared" si="12"/>
        <v>0</v>
      </c>
      <c r="BF17" s="106">
        <f t="shared" si="13"/>
        <v>1</v>
      </c>
      <c r="BG17" s="431"/>
      <c r="BH17" s="106">
        <f t="shared" si="14"/>
        <v>5</v>
      </c>
      <c r="BI17" s="431"/>
      <c r="BJ17" s="106">
        <f t="shared" si="15"/>
        <v>5</v>
      </c>
      <c r="BK17" s="431"/>
      <c r="BL17" s="29" t="s">
        <v>162</v>
      </c>
      <c r="BM17" s="118" t="s">
        <v>146</v>
      </c>
      <c r="BN17" s="49">
        <v>44196</v>
      </c>
      <c r="BO17" s="316" t="s">
        <v>163</v>
      </c>
      <c r="BP17" s="460"/>
    </row>
    <row r="18" spans="1:69" s="48" customFormat="1" ht="131.25" customHeight="1" thickBot="1">
      <c r="A18" s="388"/>
      <c r="B18" s="514"/>
      <c r="C18" s="516"/>
      <c r="D18" s="531"/>
      <c r="E18" s="386"/>
      <c r="F18" s="518"/>
      <c r="G18" s="522"/>
      <c r="H18" s="431"/>
      <c r="I18" s="464"/>
      <c r="J18" s="464"/>
      <c r="K18" s="464"/>
      <c r="L18" s="464"/>
      <c r="M18" s="464"/>
      <c r="N18" s="464"/>
      <c r="O18" s="464"/>
      <c r="P18" s="464"/>
      <c r="Q18" s="464"/>
      <c r="R18" s="464"/>
      <c r="S18" s="464"/>
      <c r="T18" s="464"/>
      <c r="U18" s="464"/>
      <c r="V18" s="464"/>
      <c r="W18" s="464"/>
      <c r="X18" s="464"/>
      <c r="Y18" s="464"/>
      <c r="Z18" s="464"/>
      <c r="AA18" s="464"/>
      <c r="AB18" s="98">
        <f t="shared" si="1"/>
        <v>0</v>
      </c>
      <c r="AC18" s="98">
        <f t="shared" si="2"/>
        <v>5</v>
      </c>
      <c r="AD18" s="529"/>
      <c r="AE18" s="13"/>
      <c r="AF18" s="529"/>
      <c r="AG18" s="27" t="s">
        <v>164</v>
      </c>
      <c r="AH18" s="110" t="s">
        <v>121</v>
      </c>
      <c r="AI18" s="123">
        <f t="shared" si="3"/>
        <v>15</v>
      </c>
      <c r="AJ18" s="110" t="s">
        <v>122</v>
      </c>
      <c r="AK18" s="123">
        <f t="shared" si="4"/>
        <v>15</v>
      </c>
      <c r="AL18" s="110" t="s">
        <v>123</v>
      </c>
      <c r="AM18" s="123">
        <f t="shared" si="5"/>
        <v>15</v>
      </c>
      <c r="AN18" s="110" t="s">
        <v>124</v>
      </c>
      <c r="AO18" s="123">
        <f t="shared" si="6"/>
        <v>15</v>
      </c>
      <c r="AP18" s="110" t="s">
        <v>125</v>
      </c>
      <c r="AQ18" s="63">
        <f t="shared" si="7"/>
        <v>15</v>
      </c>
      <c r="AR18" s="26" t="s">
        <v>126</v>
      </c>
      <c r="AS18" s="63">
        <f t="shared" si="8"/>
        <v>15</v>
      </c>
      <c r="AT18" s="26" t="s">
        <v>127</v>
      </c>
      <c r="AU18" s="63">
        <f t="shared" si="16"/>
        <v>10</v>
      </c>
      <c r="AV18" s="63">
        <f t="shared" si="0"/>
        <v>100</v>
      </c>
      <c r="AW18" s="15" t="s">
        <v>165</v>
      </c>
      <c r="AX18" s="255" t="str">
        <f t="shared" si="9"/>
        <v>Fuerte</v>
      </c>
      <c r="AY18" s="75" t="s">
        <v>129</v>
      </c>
      <c r="AZ18" s="255" t="str">
        <f t="shared" si="10"/>
        <v>Fuerte</v>
      </c>
      <c r="BA18" s="102">
        <f t="shared" si="11"/>
        <v>100</v>
      </c>
      <c r="BB18" s="431"/>
      <c r="BC18" s="431" t="str">
        <f t="shared" ref="BC18" si="20">IF(BB18&lt;50,"Débil",IF(AND(BB18&gt;=50,BB18&lt;99),"Moderado",IF(BB18=100,"Fuerte",)))</f>
        <v>Débil</v>
      </c>
      <c r="BD18" s="431"/>
      <c r="BE18" s="106">
        <f t="shared" si="12"/>
        <v>0</v>
      </c>
      <c r="BF18" s="106">
        <f t="shared" si="13"/>
        <v>1</v>
      </c>
      <c r="BG18" s="431" t="str">
        <f>IF(BF18=1,Hoja2!$H$3,IF(BF18=2,Hoja2!$H$4,IF(BF18=3,Hoja2!$H$5,IF(BF18=4,Hoja2!$H$6,IF(BF18=5,Hoja2!$H$7,0)))))</f>
        <v>1-Rara vez</v>
      </c>
      <c r="BH18" s="106">
        <f t="shared" si="14"/>
        <v>5</v>
      </c>
      <c r="BI18" s="431"/>
      <c r="BJ18" s="106">
        <f t="shared" si="15"/>
        <v>5</v>
      </c>
      <c r="BK18" s="431"/>
      <c r="BL18" s="29" t="s">
        <v>166</v>
      </c>
      <c r="BM18" s="118" t="s">
        <v>146</v>
      </c>
      <c r="BN18" s="49">
        <v>44196</v>
      </c>
      <c r="BO18" s="109" t="s">
        <v>158</v>
      </c>
      <c r="BP18" s="460"/>
    </row>
    <row r="19" spans="1:69" s="48" customFormat="1" ht="79.5" customHeight="1" thickBot="1">
      <c r="A19" s="388"/>
      <c r="B19" s="536"/>
      <c r="C19" s="527"/>
      <c r="D19" s="532"/>
      <c r="E19" s="387"/>
      <c r="F19" s="528"/>
      <c r="G19" s="537"/>
      <c r="H19" s="432"/>
      <c r="I19" s="465"/>
      <c r="J19" s="465"/>
      <c r="K19" s="465"/>
      <c r="L19" s="465"/>
      <c r="M19" s="465"/>
      <c r="N19" s="465"/>
      <c r="O19" s="465"/>
      <c r="P19" s="465"/>
      <c r="Q19" s="465"/>
      <c r="R19" s="465"/>
      <c r="S19" s="465"/>
      <c r="T19" s="465"/>
      <c r="U19" s="465"/>
      <c r="V19" s="465"/>
      <c r="W19" s="465"/>
      <c r="X19" s="465"/>
      <c r="Y19" s="465"/>
      <c r="Z19" s="465"/>
      <c r="AA19" s="465"/>
      <c r="AB19" s="98">
        <f t="shared" si="1"/>
        <v>11</v>
      </c>
      <c r="AC19" s="98">
        <f t="shared" si="2"/>
        <v>10</v>
      </c>
      <c r="AD19" s="535"/>
      <c r="AE19" s="22"/>
      <c r="AF19" s="535"/>
      <c r="AG19" s="31" t="s">
        <v>167</v>
      </c>
      <c r="AH19" s="121" t="s">
        <v>121</v>
      </c>
      <c r="AI19" s="123">
        <f t="shared" si="3"/>
        <v>15</v>
      </c>
      <c r="AJ19" s="121" t="s">
        <v>122</v>
      </c>
      <c r="AK19" s="123">
        <f t="shared" si="4"/>
        <v>15</v>
      </c>
      <c r="AL19" s="121" t="s">
        <v>123</v>
      </c>
      <c r="AM19" s="123">
        <f t="shared" si="5"/>
        <v>15</v>
      </c>
      <c r="AN19" s="121" t="s">
        <v>124</v>
      </c>
      <c r="AO19" s="123">
        <f t="shared" si="6"/>
        <v>15</v>
      </c>
      <c r="AP19" s="121" t="s">
        <v>125</v>
      </c>
      <c r="AQ19" s="63">
        <f t="shared" si="7"/>
        <v>15</v>
      </c>
      <c r="AR19" s="31" t="s">
        <v>126</v>
      </c>
      <c r="AS19" s="63">
        <f t="shared" si="8"/>
        <v>15</v>
      </c>
      <c r="AT19" s="31" t="s">
        <v>127</v>
      </c>
      <c r="AU19" s="64">
        <f t="shared" si="16"/>
        <v>10</v>
      </c>
      <c r="AV19" s="63">
        <f t="shared" si="0"/>
        <v>100</v>
      </c>
      <c r="AW19" s="22"/>
      <c r="AX19" s="255" t="str">
        <f t="shared" si="9"/>
        <v>Fuerte</v>
      </c>
      <c r="AY19" s="128" t="s">
        <v>129</v>
      </c>
      <c r="AZ19" s="255" t="str">
        <f t="shared" si="10"/>
        <v>Fuerte</v>
      </c>
      <c r="BA19" s="102">
        <f t="shared" si="11"/>
        <v>100</v>
      </c>
      <c r="BB19" s="432"/>
      <c r="BC19" s="432"/>
      <c r="BD19" s="432"/>
      <c r="BE19" s="106">
        <f t="shared" si="12"/>
        <v>0</v>
      </c>
      <c r="BF19" s="106">
        <f t="shared" si="13"/>
        <v>1</v>
      </c>
      <c r="BG19" s="432"/>
      <c r="BH19" s="106">
        <f t="shared" si="14"/>
        <v>10</v>
      </c>
      <c r="BI19" s="432"/>
      <c r="BJ19" s="106">
        <f t="shared" si="15"/>
        <v>10</v>
      </c>
      <c r="BK19" s="432"/>
      <c r="BL19" s="28"/>
      <c r="BM19" s="23" t="s">
        <v>146</v>
      </c>
      <c r="BN19" s="50">
        <v>44196</v>
      </c>
      <c r="BO19" s="316" t="s">
        <v>168</v>
      </c>
      <c r="BP19" s="461"/>
    </row>
    <row r="20" spans="1:69" s="48" customFormat="1" ht="120.75" customHeight="1" thickBot="1">
      <c r="A20" s="388">
        <v>4</v>
      </c>
      <c r="B20" s="526" t="s">
        <v>169</v>
      </c>
      <c r="C20" s="399" t="s">
        <v>170</v>
      </c>
      <c r="D20" s="516" t="s">
        <v>171</v>
      </c>
      <c r="E20" s="386" t="s">
        <v>139</v>
      </c>
      <c r="F20" s="518" t="s">
        <v>172</v>
      </c>
      <c r="G20" s="529" t="s">
        <v>173</v>
      </c>
      <c r="H20" s="430" t="str">
        <f>MID(G20,1,1)</f>
        <v>3</v>
      </c>
      <c r="I20" s="464" t="s">
        <v>119</v>
      </c>
      <c r="J20" s="464" t="s">
        <v>119</v>
      </c>
      <c r="K20" s="464" t="s">
        <v>118</v>
      </c>
      <c r="L20" s="464" t="s">
        <v>118</v>
      </c>
      <c r="M20" s="464" t="s">
        <v>119</v>
      </c>
      <c r="N20" s="464" t="s">
        <v>119</v>
      </c>
      <c r="O20" s="464" t="s">
        <v>119</v>
      </c>
      <c r="P20" s="464" t="s">
        <v>118</v>
      </c>
      <c r="Q20" s="464" t="s">
        <v>118</v>
      </c>
      <c r="R20" s="464" t="s">
        <v>119</v>
      </c>
      <c r="S20" s="464" t="s">
        <v>119</v>
      </c>
      <c r="T20" s="464" t="s">
        <v>119</v>
      </c>
      <c r="U20" s="464" t="s">
        <v>119</v>
      </c>
      <c r="V20" s="464" t="s">
        <v>119</v>
      </c>
      <c r="W20" s="464" t="s">
        <v>118</v>
      </c>
      <c r="X20" s="464" t="s">
        <v>118</v>
      </c>
      <c r="Y20" s="464" t="s">
        <v>119</v>
      </c>
      <c r="Z20" s="464" t="s">
        <v>118</v>
      </c>
      <c r="AA20" s="464" t="s">
        <v>118</v>
      </c>
      <c r="AB20" s="98">
        <f>IF(X20="Si","19",COUNTIF(I20:AA21,"si"))</f>
        <v>11</v>
      </c>
      <c r="AC20" s="98">
        <f t="shared" si="2"/>
        <v>10</v>
      </c>
      <c r="AD20" s="529" t="str">
        <f>IF(AC20=5,"Moderado",IF(AC20=10,"Mayor",IF(AC20=20,"Catastrófico",0)))</f>
        <v>Mayor</v>
      </c>
      <c r="AE20" s="20">
        <f>H20*AC20</f>
        <v>30</v>
      </c>
      <c r="AF20" s="529" t="str">
        <f>VLOOKUP(AE20,Hoja2!$D$25:$E$67,2,0)</f>
        <v>30-Extrema</v>
      </c>
      <c r="AG20" s="34" t="s">
        <v>174</v>
      </c>
      <c r="AH20" s="115" t="s">
        <v>121</v>
      </c>
      <c r="AI20" s="123">
        <f t="shared" si="3"/>
        <v>15</v>
      </c>
      <c r="AJ20" s="115" t="s">
        <v>122</v>
      </c>
      <c r="AK20" s="123">
        <f t="shared" si="4"/>
        <v>15</v>
      </c>
      <c r="AL20" s="115" t="s">
        <v>123</v>
      </c>
      <c r="AM20" s="123">
        <f t="shared" si="5"/>
        <v>15</v>
      </c>
      <c r="AN20" s="115" t="s">
        <v>124</v>
      </c>
      <c r="AO20" s="123">
        <f t="shared" si="6"/>
        <v>15</v>
      </c>
      <c r="AP20" s="115" t="s">
        <v>125</v>
      </c>
      <c r="AQ20" s="63">
        <f t="shared" si="7"/>
        <v>15</v>
      </c>
      <c r="AR20" s="21" t="s">
        <v>126</v>
      </c>
      <c r="AS20" s="63">
        <f t="shared" si="8"/>
        <v>15</v>
      </c>
      <c r="AT20" s="19"/>
      <c r="AU20" s="63">
        <f t="shared" si="16"/>
        <v>0</v>
      </c>
      <c r="AV20" s="63">
        <f t="shared" si="0"/>
        <v>90</v>
      </c>
      <c r="AW20" s="34" t="s">
        <v>175</v>
      </c>
      <c r="AX20" s="255" t="str">
        <f t="shared" si="9"/>
        <v>Moderado</v>
      </c>
      <c r="AY20" s="75" t="s">
        <v>129</v>
      </c>
      <c r="AZ20" s="255" t="str">
        <f t="shared" si="10"/>
        <v>Moderado</v>
      </c>
      <c r="BA20" s="102">
        <f t="shared" si="11"/>
        <v>75</v>
      </c>
      <c r="BB20" s="430">
        <f>AVERAGE(BA20:BA23)</f>
        <v>75</v>
      </c>
      <c r="BC20" s="430" t="str">
        <f t="shared" ref="BC20" si="21">IF(BB20&lt;50,"Débil",IF(AND(BB20&gt;=50,BB20&lt;99),"Moderado",IF(BB20=100,"Fuerte",)))</f>
        <v>Moderado</v>
      </c>
      <c r="BD20" s="430"/>
      <c r="BE20" s="106">
        <f t="shared" si="12"/>
        <v>3</v>
      </c>
      <c r="BF20" s="106">
        <f t="shared" si="13"/>
        <v>3</v>
      </c>
      <c r="BG20" s="431" t="str">
        <f>IF(BF20=1,Hoja2!$H$3,IF(BF20=2,Hoja2!$H$4,IF(BF20=3,Hoja2!$H$5,IF(BF20=4,Hoja2!$H$6,IF(BF20=5,Hoja2!$H$7,0)))))</f>
        <v>3-Posible</v>
      </c>
      <c r="BH20" s="106">
        <f t="shared" si="14"/>
        <v>10</v>
      </c>
      <c r="BI20" s="431" t="str">
        <f>AD20</f>
        <v>Mayor</v>
      </c>
      <c r="BJ20" s="106">
        <f t="shared" si="15"/>
        <v>30</v>
      </c>
      <c r="BK20" s="431" t="str">
        <f>VLOOKUP(BJ20,Hoja2!$D$53:$E$67,2,0)</f>
        <v>30-Extrema</v>
      </c>
      <c r="BL20" s="34" t="s">
        <v>176</v>
      </c>
      <c r="BM20" s="516" t="s">
        <v>177</v>
      </c>
      <c r="BN20" s="50">
        <v>44196</v>
      </c>
      <c r="BO20" s="314" t="s">
        <v>178</v>
      </c>
      <c r="BP20" s="503" t="s">
        <v>751</v>
      </c>
    </row>
    <row r="21" spans="1:69" s="48" customFormat="1" ht="105" customHeight="1" thickBot="1">
      <c r="A21" s="388"/>
      <c r="B21" s="493"/>
      <c r="C21" s="400"/>
      <c r="D21" s="516"/>
      <c r="E21" s="386"/>
      <c r="F21" s="518"/>
      <c r="G21" s="529"/>
      <c r="H21" s="431"/>
      <c r="I21" s="464"/>
      <c r="J21" s="464"/>
      <c r="K21" s="464"/>
      <c r="L21" s="464"/>
      <c r="M21" s="464"/>
      <c r="N21" s="464"/>
      <c r="O21" s="464"/>
      <c r="P21" s="464"/>
      <c r="Q21" s="464"/>
      <c r="R21" s="464"/>
      <c r="S21" s="464"/>
      <c r="T21" s="464"/>
      <c r="U21" s="464"/>
      <c r="V21" s="464"/>
      <c r="W21" s="464"/>
      <c r="X21" s="464"/>
      <c r="Y21" s="464"/>
      <c r="Z21" s="464"/>
      <c r="AA21" s="464"/>
      <c r="AB21" s="98">
        <f t="shared" si="1"/>
        <v>0</v>
      </c>
      <c r="AC21" s="98">
        <f t="shared" si="2"/>
        <v>5</v>
      </c>
      <c r="AD21" s="529"/>
      <c r="AE21" s="13"/>
      <c r="AF21" s="529"/>
      <c r="AG21" s="27" t="s">
        <v>179</v>
      </c>
      <c r="AH21" s="110" t="s">
        <v>121</v>
      </c>
      <c r="AI21" s="123">
        <f t="shared" si="3"/>
        <v>15</v>
      </c>
      <c r="AJ21" s="110" t="s">
        <v>122</v>
      </c>
      <c r="AK21" s="123">
        <f t="shared" si="4"/>
        <v>15</v>
      </c>
      <c r="AL21" s="110" t="s">
        <v>123</v>
      </c>
      <c r="AM21" s="123">
        <f t="shared" si="5"/>
        <v>15</v>
      </c>
      <c r="AN21" s="110" t="s">
        <v>124</v>
      </c>
      <c r="AO21" s="123">
        <f t="shared" si="6"/>
        <v>15</v>
      </c>
      <c r="AP21" s="110" t="s">
        <v>125</v>
      </c>
      <c r="AQ21" s="63">
        <f t="shared" si="7"/>
        <v>15</v>
      </c>
      <c r="AR21" s="26" t="s">
        <v>126</v>
      </c>
      <c r="AS21" s="63">
        <f t="shared" si="8"/>
        <v>15</v>
      </c>
      <c r="AT21" s="26"/>
      <c r="AU21" s="64">
        <f t="shared" si="16"/>
        <v>0</v>
      </c>
      <c r="AV21" s="63">
        <f t="shared" si="0"/>
        <v>90</v>
      </c>
      <c r="AW21" s="27" t="s">
        <v>180</v>
      </c>
      <c r="AX21" s="255" t="str">
        <f t="shared" si="9"/>
        <v>Moderado</v>
      </c>
      <c r="AY21" s="128" t="s">
        <v>129</v>
      </c>
      <c r="AZ21" s="255" t="str">
        <f t="shared" si="10"/>
        <v>Moderado</v>
      </c>
      <c r="BA21" s="102">
        <f t="shared" si="11"/>
        <v>75</v>
      </c>
      <c r="BB21" s="431"/>
      <c r="BC21" s="431"/>
      <c r="BD21" s="431"/>
      <c r="BE21" s="106">
        <f t="shared" si="12"/>
        <v>0</v>
      </c>
      <c r="BF21" s="106">
        <f t="shared" si="13"/>
        <v>1</v>
      </c>
      <c r="BG21" s="431"/>
      <c r="BH21" s="106">
        <f t="shared" si="14"/>
        <v>5</v>
      </c>
      <c r="BI21" s="431"/>
      <c r="BJ21" s="106">
        <f t="shared" si="15"/>
        <v>5</v>
      </c>
      <c r="BK21" s="431"/>
      <c r="BL21" s="27" t="s">
        <v>181</v>
      </c>
      <c r="BM21" s="516"/>
      <c r="BN21" s="50">
        <v>44196</v>
      </c>
      <c r="BO21" s="317" t="s">
        <v>182</v>
      </c>
      <c r="BP21" s="460"/>
    </row>
    <row r="22" spans="1:69" s="48" customFormat="1" ht="45.75" thickBot="1">
      <c r="A22" s="388"/>
      <c r="B22" s="493"/>
      <c r="C22" s="400"/>
      <c r="D22" s="516"/>
      <c r="E22" s="386"/>
      <c r="F22" s="518"/>
      <c r="G22" s="529"/>
      <c r="H22" s="431"/>
      <c r="I22" s="464"/>
      <c r="J22" s="464"/>
      <c r="K22" s="464"/>
      <c r="L22" s="464"/>
      <c r="M22" s="464"/>
      <c r="N22" s="464"/>
      <c r="O22" s="464"/>
      <c r="P22" s="464"/>
      <c r="Q22" s="464"/>
      <c r="R22" s="464"/>
      <c r="S22" s="464"/>
      <c r="T22" s="464"/>
      <c r="U22" s="464"/>
      <c r="V22" s="464"/>
      <c r="W22" s="464"/>
      <c r="X22" s="464"/>
      <c r="Y22" s="464"/>
      <c r="Z22" s="464"/>
      <c r="AA22" s="464"/>
      <c r="AB22" s="98">
        <f t="shared" si="1"/>
        <v>0</v>
      </c>
      <c r="AC22" s="98">
        <f t="shared" si="2"/>
        <v>5</v>
      </c>
      <c r="AD22" s="529"/>
      <c r="AE22" s="13"/>
      <c r="AF22" s="529"/>
      <c r="AG22" s="27" t="s">
        <v>183</v>
      </c>
      <c r="AH22" s="110" t="s">
        <v>121</v>
      </c>
      <c r="AI22" s="123">
        <f t="shared" si="3"/>
        <v>15</v>
      </c>
      <c r="AJ22" s="110" t="s">
        <v>122</v>
      </c>
      <c r="AK22" s="123">
        <f t="shared" si="4"/>
        <v>15</v>
      </c>
      <c r="AL22" s="110" t="s">
        <v>123</v>
      </c>
      <c r="AM22" s="123">
        <f t="shared" si="5"/>
        <v>15</v>
      </c>
      <c r="AN22" s="110" t="s">
        <v>124</v>
      </c>
      <c r="AO22" s="123">
        <f t="shared" si="6"/>
        <v>15</v>
      </c>
      <c r="AP22" s="110" t="s">
        <v>125</v>
      </c>
      <c r="AQ22" s="63">
        <f t="shared" si="7"/>
        <v>15</v>
      </c>
      <c r="AR22" s="26" t="s">
        <v>126</v>
      </c>
      <c r="AS22" s="63">
        <f t="shared" si="8"/>
        <v>15</v>
      </c>
      <c r="AT22" s="26"/>
      <c r="AU22" s="63">
        <f t="shared" si="16"/>
        <v>0</v>
      </c>
      <c r="AV22" s="63">
        <f t="shared" si="0"/>
        <v>90</v>
      </c>
      <c r="AW22" s="27" t="s">
        <v>184</v>
      </c>
      <c r="AX22" s="255" t="str">
        <f t="shared" si="9"/>
        <v>Moderado</v>
      </c>
      <c r="AY22" s="75" t="s">
        <v>129</v>
      </c>
      <c r="AZ22" s="255" t="str">
        <f t="shared" si="10"/>
        <v>Moderado</v>
      </c>
      <c r="BA22" s="102">
        <f t="shared" si="11"/>
        <v>75</v>
      </c>
      <c r="BB22" s="431"/>
      <c r="BC22" s="431" t="str">
        <f t="shared" ref="BC22" si="22">IF(BB22&lt;50,"Débil",IF(AND(BB22&gt;=50,BB22&lt;99),"Moderado",IF(BB22=100,"Fuerte",)))</f>
        <v>Débil</v>
      </c>
      <c r="BD22" s="431"/>
      <c r="BE22" s="106">
        <f t="shared" si="12"/>
        <v>0</v>
      </c>
      <c r="BF22" s="106">
        <f t="shared" si="13"/>
        <v>1</v>
      </c>
      <c r="BG22" s="431" t="str">
        <f>IF(BF22=1,Hoja2!$H$3,IF(BF22=2,Hoja2!$H$4,IF(BF22=3,Hoja2!$H$5,IF(BF22=4,Hoja2!$H$6,IF(BF22=5,Hoja2!$H$7,0)))))</f>
        <v>1-Rara vez</v>
      </c>
      <c r="BH22" s="106">
        <f t="shared" si="14"/>
        <v>5</v>
      </c>
      <c r="BI22" s="431"/>
      <c r="BJ22" s="106">
        <f t="shared" si="15"/>
        <v>5</v>
      </c>
      <c r="BK22" s="431"/>
      <c r="BL22" s="27" t="s">
        <v>185</v>
      </c>
      <c r="BM22" s="516"/>
      <c r="BN22" s="50">
        <v>44196</v>
      </c>
      <c r="BO22" s="597" t="s">
        <v>186</v>
      </c>
      <c r="BP22" s="460"/>
    </row>
    <row r="23" spans="1:69" s="48" customFormat="1" ht="45.75" thickBot="1">
      <c r="A23" s="388"/>
      <c r="B23" s="493"/>
      <c r="C23" s="400"/>
      <c r="D23" s="527"/>
      <c r="E23" s="387"/>
      <c r="F23" s="528"/>
      <c r="G23" s="466"/>
      <c r="H23" s="432"/>
      <c r="I23" s="408"/>
      <c r="J23" s="408"/>
      <c r="K23" s="408"/>
      <c r="L23" s="408"/>
      <c r="M23" s="408"/>
      <c r="N23" s="408"/>
      <c r="O23" s="408"/>
      <c r="P23" s="408"/>
      <c r="Q23" s="408"/>
      <c r="R23" s="408"/>
      <c r="S23" s="408"/>
      <c r="T23" s="408"/>
      <c r="U23" s="408"/>
      <c r="V23" s="408"/>
      <c r="W23" s="408"/>
      <c r="X23" s="408"/>
      <c r="Y23" s="408"/>
      <c r="Z23" s="408"/>
      <c r="AA23" s="408"/>
      <c r="AB23" s="98">
        <f t="shared" si="1"/>
        <v>8</v>
      </c>
      <c r="AC23" s="98">
        <f t="shared" si="2"/>
        <v>10</v>
      </c>
      <c r="AD23" s="466"/>
      <c r="AE23" s="13"/>
      <c r="AF23" s="466"/>
      <c r="AG23" s="27" t="s">
        <v>187</v>
      </c>
      <c r="AH23" s="110" t="s">
        <v>121</v>
      </c>
      <c r="AI23" s="123">
        <f t="shared" si="3"/>
        <v>15</v>
      </c>
      <c r="AJ23" s="110" t="s">
        <v>122</v>
      </c>
      <c r="AK23" s="123">
        <f t="shared" si="4"/>
        <v>15</v>
      </c>
      <c r="AL23" s="110" t="s">
        <v>123</v>
      </c>
      <c r="AM23" s="123">
        <f t="shared" si="5"/>
        <v>15</v>
      </c>
      <c r="AN23" s="110" t="s">
        <v>124</v>
      </c>
      <c r="AO23" s="123">
        <f t="shared" si="6"/>
        <v>15</v>
      </c>
      <c r="AP23" s="110" t="s">
        <v>125</v>
      </c>
      <c r="AQ23" s="63">
        <f t="shared" si="7"/>
        <v>15</v>
      </c>
      <c r="AR23" s="26" t="s">
        <v>126</v>
      </c>
      <c r="AS23" s="63">
        <f t="shared" si="8"/>
        <v>15</v>
      </c>
      <c r="AT23" s="26"/>
      <c r="AU23" s="64">
        <f t="shared" si="16"/>
        <v>0</v>
      </c>
      <c r="AV23" s="63">
        <f t="shared" si="0"/>
        <v>90</v>
      </c>
      <c r="AW23" s="27" t="s">
        <v>188</v>
      </c>
      <c r="AX23" s="255" t="str">
        <f t="shared" si="9"/>
        <v>Moderado</v>
      </c>
      <c r="AY23" s="128" t="s">
        <v>129</v>
      </c>
      <c r="AZ23" s="255" t="str">
        <f t="shared" si="10"/>
        <v>Moderado</v>
      </c>
      <c r="BA23" s="102">
        <f t="shared" si="11"/>
        <v>75</v>
      </c>
      <c r="BB23" s="432"/>
      <c r="BC23" s="432"/>
      <c r="BD23" s="432"/>
      <c r="BE23" s="106">
        <f t="shared" si="12"/>
        <v>0</v>
      </c>
      <c r="BF23" s="106">
        <f t="shared" si="13"/>
        <v>1</v>
      </c>
      <c r="BG23" s="439"/>
      <c r="BH23" s="106">
        <f t="shared" si="14"/>
        <v>10</v>
      </c>
      <c r="BI23" s="439"/>
      <c r="BJ23" s="106">
        <f t="shared" si="15"/>
        <v>10</v>
      </c>
      <c r="BK23" s="439"/>
      <c r="BL23" s="27" t="s">
        <v>189</v>
      </c>
      <c r="BM23" s="399"/>
      <c r="BN23" s="50">
        <v>44196</v>
      </c>
      <c r="BO23" s="598"/>
      <c r="BP23" s="461"/>
    </row>
    <row r="24" spans="1:69" s="48" customFormat="1" ht="186" customHeight="1" thickBot="1">
      <c r="A24" s="388">
        <v>5</v>
      </c>
      <c r="B24" s="513" t="s">
        <v>283</v>
      </c>
      <c r="C24" s="515" t="s">
        <v>282</v>
      </c>
      <c r="D24" s="17" t="s">
        <v>190</v>
      </c>
      <c r="E24" s="611" t="s">
        <v>191</v>
      </c>
      <c r="F24" s="517" t="s">
        <v>192</v>
      </c>
      <c r="G24" s="509" t="s">
        <v>173</v>
      </c>
      <c r="H24" s="393" t="str">
        <f>MID(G24,1,1)</f>
        <v>3</v>
      </c>
      <c r="I24" s="515" t="s">
        <v>119</v>
      </c>
      <c r="J24" s="515" t="s">
        <v>119</v>
      </c>
      <c r="K24" s="515" t="s">
        <v>118</v>
      </c>
      <c r="L24" s="515" t="s">
        <v>118</v>
      </c>
      <c r="M24" s="515" t="s">
        <v>119</v>
      </c>
      <c r="N24" s="515" t="s">
        <v>118</v>
      </c>
      <c r="O24" s="515" t="s">
        <v>118</v>
      </c>
      <c r="P24" s="515" t="s">
        <v>118</v>
      </c>
      <c r="Q24" s="515" t="s">
        <v>118</v>
      </c>
      <c r="R24" s="515" t="s">
        <v>119</v>
      </c>
      <c r="S24" s="515" t="s">
        <v>119</v>
      </c>
      <c r="T24" s="515" t="s">
        <v>119</v>
      </c>
      <c r="U24" s="515" t="s">
        <v>118</v>
      </c>
      <c r="V24" s="515" t="s">
        <v>119</v>
      </c>
      <c r="W24" s="515" t="s">
        <v>118</v>
      </c>
      <c r="X24" s="515" t="s">
        <v>118</v>
      </c>
      <c r="Y24" s="515" t="s">
        <v>119</v>
      </c>
      <c r="Z24" s="515" t="s">
        <v>118</v>
      </c>
      <c r="AA24" s="515" t="s">
        <v>118</v>
      </c>
      <c r="AB24" s="98">
        <f t="shared" si="1"/>
        <v>8</v>
      </c>
      <c r="AC24" s="98">
        <f t="shared" si="2"/>
        <v>10</v>
      </c>
      <c r="AD24" s="521" t="str">
        <f>IF(AC24=5,"Moderado",IF(AC24=10,"Mayor",IF(AC24=20,"Catastrófico",0)))</f>
        <v>Mayor</v>
      </c>
      <c r="AE24" s="14">
        <f>H24*AC24</f>
        <v>30</v>
      </c>
      <c r="AF24" s="521" t="str">
        <f>VLOOKUP(AE24,Hoja2!$D$25:$E$67,2,0)</f>
        <v>30-Extrema</v>
      </c>
      <c r="AG24" s="27" t="s">
        <v>285</v>
      </c>
      <c r="AH24" s="118" t="s">
        <v>121</v>
      </c>
      <c r="AI24" s="123">
        <f t="shared" si="3"/>
        <v>15</v>
      </c>
      <c r="AJ24" s="118" t="s">
        <v>122</v>
      </c>
      <c r="AK24" s="123">
        <f t="shared" si="4"/>
        <v>15</v>
      </c>
      <c r="AL24" s="118" t="s">
        <v>123</v>
      </c>
      <c r="AM24" s="123">
        <f t="shared" si="5"/>
        <v>15</v>
      </c>
      <c r="AN24" s="118" t="s">
        <v>124</v>
      </c>
      <c r="AO24" s="123">
        <f t="shared" si="6"/>
        <v>15</v>
      </c>
      <c r="AP24" s="118" t="s">
        <v>125</v>
      </c>
      <c r="AQ24" s="63">
        <f t="shared" si="7"/>
        <v>15</v>
      </c>
      <c r="AR24" s="27" t="s">
        <v>194</v>
      </c>
      <c r="AS24" s="63">
        <f t="shared" si="8"/>
        <v>0</v>
      </c>
      <c r="AT24" s="27" t="s">
        <v>195</v>
      </c>
      <c r="AU24" s="63">
        <f t="shared" si="16"/>
        <v>0</v>
      </c>
      <c r="AV24" s="63">
        <f t="shared" si="0"/>
        <v>75</v>
      </c>
      <c r="AW24" s="14" t="s">
        <v>196</v>
      </c>
      <c r="AX24" s="255" t="str">
        <f t="shared" si="9"/>
        <v>Débil</v>
      </c>
      <c r="AY24" s="75" t="s">
        <v>129</v>
      </c>
      <c r="AZ24" s="255" t="str">
        <f t="shared" si="10"/>
        <v>Débil</v>
      </c>
      <c r="BA24" s="102">
        <f t="shared" si="11"/>
        <v>0</v>
      </c>
      <c r="BB24" s="393">
        <f>AVERAGE(BA24:BA26)</f>
        <v>0</v>
      </c>
      <c r="BC24" s="393" t="str">
        <f t="shared" ref="BC24" si="23">IF(BB24&lt;50,"Débil",IF(AND(BB24&gt;=50,BB24&lt;99),"Moderado",IF(BB24=100,"Fuerte",)))</f>
        <v>Débil</v>
      </c>
      <c r="BD24" s="393"/>
      <c r="BE24" s="106">
        <f t="shared" si="12"/>
        <v>3</v>
      </c>
      <c r="BF24" s="106">
        <f t="shared" si="13"/>
        <v>3</v>
      </c>
      <c r="BG24" s="393" t="str">
        <f>IF(BF24=1,Hoja2!$H$3,IF(BF24=2,Hoja2!$H$4,IF(BF24=3,Hoja2!$H$5,IF(BF24=4,Hoja2!$H$6,IF(BF24=5,Hoja2!$H$7,0)))))</f>
        <v>3-Posible</v>
      </c>
      <c r="BH24" s="106">
        <f t="shared" si="14"/>
        <v>10</v>
      </c>
      <c r="BI24" s="393" t="str">
        <f>AD24</f>
        <v>Mayor</v>
      </c>
      <c r="BJ24" s="106">
        <f t="shared" si="15"/>
        <v>30</v>
      </c>
      <c r="BK24" s="393" t="str">
        <f>VLOOKUP(BJ24,Hoja2!$D$53:$E$67,2,0)</f>
        <v>30-Extrema</v>
      </c>
      <c r="BL24" s="27" t="s">
        <v>197</v>
      </c>
      <c r="BM24" s="118" t="s">
        <v>198</v>
      </c>
      <c r="BN24" s="50">
        <v>44196</v>
      </c>
      <c r="BO24" s="317" t="s">
        <v>800</v>
      </c>
      <c r="BP24" s="503" t="s">
        <v>199</v>
      </c>
    </row>
    <row r="25" spans="1:69" s="48" customFormat="1" ht="157.5" customHeight="1" thickBot="1">
      <c r="A25" s="388"/>
      <c r="B25" s="514"/>
      <c r="C25" s="516"/>
      <c r="D25" s="18" t="s">
        <v>284</v>
      </c>
      <c r="E25" s="612"/>
      <c r="F25" s="518"/>
      <c r="G25" s="519"/>
      <c r="H25" s="394"/>
      <c r="I25" s="516"/>
      <c r="J25" s="516"/>
      <c r="K25" s="516"/>
      <c r="L25" s="516"/>
      <c r="M25" s="516"/>
      <c r="N25" s="516"/>
      <c r="O25" s="516"/>
      <c r="P25" s="516"/>
      <c r="Q25" s="516"/>
      <c r="R25" s="516"/>
      <c r="S25" s="516"/>
      <c r="T25" s="516"/>
      <c r="U25" s="516"/>
      <c r="V25" s="516"/>
      <c r="W25" s="516"/>
      <c r="X25" s="516"/>
      <c r="Y25" s="516"/>
      <c r="Z25" s="516"/>
      <c r="AA25" s="516"/>
      <c r="AB25" s="98">
        <f t="shared" si="1"/>
        <v>0</v>
      </c>
      <c r="AC25" s="98">
        <f t="shared" si="2"/>
        <v>5</v>
      </c>
      <c r="AD25" s="522"/>
      <c r="AE25" s="15"/>
      <c r="AF25" s="522"/>
      <c r="AG25" s="27" t="s">
        <v>193</v>
      </c>
      <c r="AH25" s="117" t="s">
        <v>121</v>
      </c>
      <c r="AI25" s="123">
        <f t="shared" si="3"/>
        <v>15</v>
      </c>
      <c r="AJ25" s="117" t="s">
        <v>122</v>
      </c>
      <c r="AK25" s="123">
        <f t="shared" si="4"/>
        <v>15</v>
      </c>
      <c r="AL25" s="117" t="s">
        <v>123</v>
      </c>
      <c r="AM25" s="123">
        <f t="shared" si="5"/>
        <v>15</v>
      </c>
      <c r="AN25" s="117" t="s">
        <v>124</v>
      </c>
      <c r="AO25" s="123">
        <f t="shared" si="6"/>
        <v>15</v>
      </c>
      <c r="AP25" s="117" t="s">
        <v>125</v>
      </c>
      <c r="AQ25" s="63">
        <f t="shared" si="7"/>
        <v>15</v>
      </c>
      <c r="AR25" s="29" t="s">
        <v>194</v>
      </c>
      <c r="AS25" s="63">
        <f t="shared" si="8"/>
        <v>0</v>
      </c>
      <c r="AT25" s="29" t="s">
        <v>195</v>
      </c>
      <c r="AU25" s="64">
        <f t="shared" si="16"/>
        <v>0</v>
      </c>
      <c r="AV25" s="63">
        <f t="shared" si="0"/>
        <v>75</v>
      </c>
      <c r="AW25" s="14" t="s">
        <v>196</v>
      </c>
      <c r="AX25" s="255" t="str">
        <f t="shared" si="9"/>
        <v>Débil</v>
      </c>
      <c r="AY25" s="128" t="s">
        <v>129</v>
      </c>
      <c r="AZ25" s="255" t="str">
        <f t="shared" si="10"/>
        <v>Débil</v>
      </c>
      <c r="BA25" s="102">
        <f t="shared" si="11"/>
        <v>0</v>
      </c>
      <c r="BB25" s="394"/>
      <c r="BC25" s="394"/>
      <c r="BD25" s="394"/>
      <c r="BE25" s="106">
        <f t="shared" si="12"/>
        <v>0</v>
      </c>
      <c r="BF25" s="106">
        <f t="shared" si="13"/>
        <v>1</v>
      </c>
      <c r="BG25" s="394"/>
      <c r="BH25" s="106">
        <f t="shared" si="14"/>
        <v>5</v>
      </c>
      <c r="BI25" s="394"/>
      <c r="BJ25" s="106">
        <f t="shared" si="15"/>
        <v>5</v>
      </c>
      <c r="BK25" s="394"/>
      <c r="BL25" s="29" t="s">
        <v>200</v>
      </c>
      <c r="BM25" s="118" t="s">
        <v>198</v>
      </c>
      <c r="BN25" s="50">
        <v>44196</v>
      </c>
      <c r="BO25" s="317" t="s">
        <v>799</v>
      </c>
      <c r="BP25" s="460"/>
    </row>
    <row r="26" spans="1:69" s="48" customFormat="1" ht="252.75" customHeight="1" thickBot="1">
      <c r="A26" s="388"/>
      <c r="B26" s="514"/>
      <c r="C26" s="516"/>
      <c r="D26" s="352" t="s">
        <v>201</v>
      </c>
      <c r="E26" s="613"/>
      <c r="F26" s="518"/>
      <c r="G26" s="520"/>
      <c r="H26" s="394"/>
      <c r="I26" s="516"/>
      <c r="J26" s="516"/>
      <c r="K26" s="516"/>
      <c r="L26" s="516"/>
      <c r="M26" s="516"/>
      <c r="N26" s="516"/>
      <c r="O26" s="516"/>
      <c r="P26" s="516"/>
      <c r="Q26" s="516"/>
      <c r="R26" s="516"/>
      <c r="S26" s="516"/>
      <c r="T26" s="516"/>
      <c r="U26" s="516"/>
      <c r="V26" s="516"/>
      <c r="W26" s="516"/>
      <c r="X26" s="516"/>
      <c r="Y26" s="516"/>
      <c r="Z26" s="516"/>
      <c r="AA26" s="516"/>
      <c r="AB26" s="98">
        <f t="shared" si="1"/>
        <v>9</v>
      </c>
      <c r="AC26" s="98">
        <f t="shared" si="2"/>
        <v>10</v>
      </c>
      <c r="AD26" s="522"/>
      <c r="AE26" s="80"/>
      <c r="AF26" s="522"/>
      <c r="AG26" s="73" t="s">
        <v>193</v>
      </c>
      <c r="AH26" s="119" t="s">
        <v>121</v>
      </c>
      <c r="AI26" s="112">
        <f t="shared" si="3"/>
        <v>15</v>
      </c>
      <c r="AJ26" s="119" t="s">
        <v>122</v>
      </c>
      <c r="AK26" s="112">
        <f t="shared" si="4"/>
        <v>15</v>
      </c>
      <c r="AL26" s="119" t="s">
        <v>202</v>
      </c>
      <c r="AM26" s="112">
        <f t="shared" si="5"/>
        <v>0</v>
      </c>
      <c r="AN26" s="119" t="s">
        <v>124</v>
      </c>
      <c r="AO26" s="112">
        <f t="shared" si="6"/>
        <v>15</v>
      </c>
      <c r="AP26" s="119" t="s">
        <v>203</v>
      </c>
      <c r="AQ26" s="70">
        <f t="shared" si="7"/>
        <v>0</v>
      </c>
      <c r="AR26" s="78" t="s">
        <v>194</v>
      </c>
      <c r="AS26" s="70">
        <f t="shared" si="8"/>
        <v>0</v>
      </c>
      <c r="AT26" s="78" t="s">
        <v>195</v>
      </c>
      <c r="AU26" s="70">
        <f t="shared" si="16"/>
        <v>0</v>
      </c>
      <c r="AV26" s="70">
        <f t="shared" si="0"/>
        <v>45</v>
      </c>
      <c r="AW26" s="81" t="s">
        <v>196</v>
      </c>
      <c r="AX26" s="106" t="str">
        <f t="shared" si="9"/>
        <v>Débil</v>
      </c>
      <c r="AY26" s="104" t="s">
        <v>129</v>
      </c>
      <c r="AZ26" s="106" t="str">
        <f t="shared" si="10"/>
        <v>Débil</v>
      </c>
      <c r="BA26" s="135">
        <f t="shared" si="11"/>
        <v>0</v>
      </c>
      <c r="BB26" s="394"/>
      <c r="BC26" s="394" t="str">
        <f t="shared" ref="BC26" si="24">IF(BB26&lt;50,"Débil",IF(AND(BB26&gt;=50,BB26&lt;99),"Moderado",IF(BB26=100,"Fuerte",)))</f>
        <v>Débil</v>
      </c>
      <c r="BD26" s="394"/>
      <c r="BE26" s="106">
        <f t="shared" si="12"/>
        <v>0</v>
      </c>
      <c r="BF26" s="106">
        <f t="shared" si="13"/>
        <v>1</v>
      </c>
      <c r="BG26" s="394"/>
      <c r="BH26" s="106">
        <f t="shared" si="14"/>
        <v>10</v>
      </c>
      <c r="BI26" s="394"/>
      <c r="BJ26" s="106">
        <f t="shared" si="15"/>
        <v>10</v>
      </c>
      <c r="BK26" s="394"/>
      <c r="BL26" s="78" t="s">
        <v>204</v>
      </c>
      <c r="BM26" s="111" t="s">
        <v>198</v>
      </c>
      <c r="BN26" s="136">
        <v>44196</v>
      </c>
      <c r="BO26" s="265" t="s">
        <v>798</v>
      </c>
      <c r="BP26" s="461"/>
    </row>
    <row r="27" spans="1:69" s="48" customFormat="1" ht="105" customHeight="1" thickBot="1">
      <c r="A27" s="382">
        <v>6</v>
      </c>
      <c r="B27" s="390" t="s">
        <v>206</v>
      </c>
      <c r="C27" s="385" t="s">
        <v>207</v>
      </c>
      <c r="D27" s="17" t="s">
        <v>286</v>
      </c>
      <c r="E27" s="611" t="s">
        <v>191</v>
      </c>
      <c r="F27" s="385" t="s">
        <v>208</v>
      </c>
      <c r="G27" s="393" t="s">
        <v>209</v>
      </c>
      <c r="H27" s="437" t="str">
        <f>MID(G27,1,1)</f>
        <v>2</v>
      </c>
      <c r="I27" s="385" t="s">
        <v>119</v>
      </c>
      <c r="J27" s="385" t="s">
        <v>118</v>
      </c>
      <c r="K27" s="385" t="s">
        <v>118</v>
      </c>
      <c r="L27" s="385" t="s">
        <v>118</v>
      </c>
      <c r="M27" s="385" t="s">
        <v>119</v>
      </c>
      <c r="N27" s="385" t="s">
        <v>119</v>
      </c>
      <c r="O27" s="385" t="s">
        <v>118</v>
      </c>
      <c r="P27" s="385" t="s">
        <v>118</v>
      </c>
      <c r="Q27" s="385" t="s">
        <v>118</v>
      </c>
      <c r="R27" s="385" t="s">
        <v>119</v>
      </c>
      <c r="S27" s="385" t="s">
        <v>119</v>
      </c>
      <c r="T27" s="385" t="s">
        <v>119</v>
      </c>
      <c r="U27" s="385" t="s">
        <v>119</v>
      </c>
      <c r="V27" s="385" t="s">
        <v>119</v>
      </c>
      <c r="W27" s="385" t="s">
        <v>118</v>
      </c>
      <c r="X27" s="385" t="s">
        <v>118</v>
      </c>
      <c r="Y27" s="385" t="s">
        <v>119</v>
      </c>
      <c r="Z27" s="385" t="s">
        <v>118</v>
      </c>
      <c r="AA27" s="385" t="s">
        <v>118</v>
      </c>
      <c r="AB27" s="98">
        <f t="shared" si="1"/>
        <v>9</v>
      </c>
      <c r="AC27" s="98">
        <f t="shared" si="2"/>
        <v>10</v>
      </c>
      <c r="AD27" s="393" t="str">
        <f>IF(AC27=5,"Moderado",IF(AC27=10,"Mayor",IF(AC27=20,"Catastrófico",0)))</f>
        <v>Mayor</v>
      </c>
      <c r="AE27" s="509">
        <f>H27*AC27</f>
        <v>20</v>
      </c>
      <c r="AF27" s="523" t="str">
        <f>VLOOKUP(AE27,Hoja2!$D$25:$E$67,2,0)</f>
        <v>20-Extrema</v>
      </c>
      <c r="AG27" s="76" t="s">
        <v>287</v>
      </c>
      <c r="AH27" s="118" t="s">
        <v>210</v>
      </c>
      <c r="AI27" s="123">
        <f t="shared" si="3"/>
        <v>0</v>
      </c>
      <c r="AJ27" s="118" t="s">
        <v>211</v>
      </c>
      <c r="AK27" s="123">
        <f t="shared" si="4"/>
        <v>0</v>
      </c>
      <c r="AL27" s="118" t="s">
        <v>202</v>
      </c>
      <c r="AM27" s="123">
        <f t="shared" si="5"/>
        <v>0</v>
      </c>
      <c r="AN27" s="118" t="s">
        <v>124</v>
      </c>
      <c r="AO27" s="123">
        <f t="shared" si="6"/>
        <v>15</v>
      </c>
      <c r="AP27" s="118" t="s">
        <v>203</v>
      </c>
      <c r="AQ27" s="67">
        <f t="shared" si="7"/>
        <v>0</v>
      </c>
      <c r="AR27" s="76" t="s">
        <v>194</v>
      </c>
      <c r="AS27" s="67">
        <f t="shared" si="8"/>
        <v>0</v>
      </c>
      <c r="AT27" s="76" t="s">
        <v>195</v>
      </c>
      <c r="AU27" s="67">
        <f t="shared" si="16"/>
        <v>0</v>
      </c>
      <c r="AV27" s="67">
        <f t="shared" si="0"/>
        <v>15</v>
      </c>
      <c r="AW27" s="76" t="s">
        <v>212</v>
      </c>
      <c r="AX27" s="255" t="str">
        <f t="shared" si="9"/>
        <v>Débil</v>
      </c>
      <c r="AY27" s="75" t="s">
        <v>129</v>
      </c>
      <c r="AZ27" s="255" t="str">
        <f t="shared" si="10"/>
        <v>Débil</v>
      </c>
      <c r="BA27" s="102">
        <f t="shared" si="11"/>
        <v>0</v>
      </c>
      <c r="BB27" s="393">
        <f>AVERAGE(BA27:BA29)</f>
        <v>0</v>
      </c>
      <c r="BC27" s="393" t="str">
        <f>IF(BB27&lt;50,"Débil",IF(AND(BB27&gt;=50,BB27&lt;99),"Moderado",IF(BB27=100,"Fuerte",)))</f>
        <v>Débil</v>
      </c>
      <c r="BD27" s="393"/>
      <c r="BE27" s="106">
        <f t="shared" si="12"/>
        <v>2</v>
      </c>
      <c r="BF27" s="106">
        <f t="shared" si="13"/>
        <v>2</v>
      </c>
      <c r="BG27" s="437" t="str">
        <f>IF(BF27=1,Hoja2!$H$3,IF(BF27=2,Hoja2!$H$4,IF(BF27=3,Hoja2!$H$5,IF(BF27=4,Hoja2!$H$6,IF(BF27=5,Hoja2!$H$7,0)))))</f>
        <v>2-Improbable</v>
      </c>
      <c r="BH27" s="106">
        <f t="shared" si="14"/>
        <v>10</v>
      </c>
      <c r="BI27" s="437" t="str">
        <f>AD27</f>
        <v>Mayor</v>
      </c>
      <c r="BJ27" s="106">
        <f t="shared" si="15"/>
        <v>20</v>
      </c>
      <c r="BK27" s="393" t="str">
        <f>VLOOKUP(BJ27,Hoja2!$D$53:$E$67,2,0)</f>
        <v>20-Extrema</v>
      </c>
      <c r="BL27" s="76" t="s">
        <v>288</v>
      </c>
      <c r="BM27" s="23" t="s">
        <v>214</v>
      </c>
      <c r="BN27" s="269">
        <v>44012</v>
      </c>
      <c r="BO27" s="316" t="s">
        <v>215</v>
      </c>
      <c r="BP27" s="505" t="s">
        <v>750</v>
      </c>
    </row>
    <row r="28" spans="1:69" s="48" customFormat="1" ht="105" customHeight="1" thickBot="1">
      <c r="A28" s="383"/>
      <c r="B28" s="391"/>
      <c r="C28" s="386"/>
      <c r="D28" s="353" t="s">
        <v>289</v>
      </c>
      <c r="E28" s="612"/>
      <c r="F28" s="386"/>
      <c r="G28" s="394"/>
      <c r="H28" s="438"/>
      <c r="I28" s="386"/>
      <c r="J28" s="386"/>
      <c r="K28" s="386"/>
      <c r="L28" s="386"/>
      <c r="M28" s="386"/>
      <c r="N28" s="386"/>
      <c r="O28" s="386"/>
      <c r="P28" s="386"/>
      <c r="Q28" s="386"/>
      <c r="R28" s="386"/>
      <c r="S28" s="386"/>
      <c r="T28" s="386"/>
      <c r="U28" s="386"/>
      <c r="V28" s="386"/>
      <c r="W28" s="386"/>
      <c r="X28" s="386"/>
      <c r="Y28" s="386"/>
      <c r="Z28" s="386"/>
      <c r="AA28" s="386"/>
      <c r="AB28" s="137">
        <f t="shared" si="1"/>
        <v>0</v>
      </c>
      <c r="AC28" s="137">
        <f t="shared" si="2"/>
        <v>5</v>
      </c>
      <c r="AD28" s="394"/>
      <c r="AE28" s="510"/>
      <c r="AF28" s="524"/>
      <c r="AG28" s="79" t="s">
        <v>290</v>
      </c>
      <c r="AH28" s="122" t="s">
        <v>210</v>
      </c>
      <c r="AI28" s="138">
        <f t="shared" si="3"/>
        <v>0</v>
      </c>
      <c r="AJ28" s="122" t="s">
        <v>211</v>
      </c>
      <c r="AK28" s="138">
        <f t="shared" si="4"/>
        <v>0</v>
      </c>
      <c r="AL28" s="122" t="s">
        <v>202</v>
      </c>
      <c r="AM28" s="138">
        <f t="shared" si="5"/>
        <v>0</v>
      </c>
      <c r="AN28" s="122" t="s">
        <v>124</v>
      </c>
      <c r="AO28" s="138">
        <f t="shared" si="6"/>
        <v>15</v>
      </c>
      <c r="AP28" s="122" t="s">
        <v>203</v>
      </c>
      <c r="AQ28" s="138">
        <f t="shared" si="7"/>
        <v>0</v>
      </c>
      <c r="AR28" s="79" t="s">
        <v>194</v>
      </c>
      <c r="AS28" s="138">
        <f t="shared" si="8"/>
        <v>0</v>
      </c>
      <c r="AT28" s="79" t="s">
        <v>195</v>
      </c>
      <c r="AU28" s="138">
        <f t="shared" si="16"/>
        <v>0</v>
      </c>
      <c r="AV28" s="138">
        <f t="shared" si="0"/>
        <v>15</v>
      </c>
      <c r="AW28" s="79" t="s">
        <v>291</v>
      </c>
      <c r="AX28" s="256" t="str">
        <f t="shared" si="9"/>
        <v>Débil</v>
      </c>
      <c r="AY28" s="257" t="s">
        <v>129</v>
      </c>
      <c r="AZ28" s="256" t="str">
        <f t="shared" si="10"/>
        <v>Débil</v>
      </c>
      <c r="BA28" s="139">
        <f t="shared" si="11"/>
        <v>0</v>
      </c>
      <c r="BB28" s="395"/>
      <c r="BC28" s="395"/>
      <c r="BD28" s="395"/>
      <c r="BE28" s="256">
        <f t="shared" si="12"/>
        <v>0</v>
      </c>
      <c r="BF28" s="256">
        <f t="shared" si="13"/>
        <v>1</v>
      </c>
      <c r="BG28" s="438"/>
      <c r="BH28" s="106">
        <f t="shared" si="14"/>
        <v>5</v>
      </c>
      <c r="BI28" s="438"/>
      <c r="BJ28" s="106">
        <f t="shared" si="15"/>
        <v>5</v>
      </c>
      <c r="BK28" s="395"/>
      <c r="BL28" s="79" t="s">
        <v>292</v>
      </c>
      <c r="BM28" s="113" t="s">
        <v>216</v>
      </c>
      <c r="BN28" s="270">
        <v>44196</v>
      </c>
      <c r="BO28" s="318" t="s">
        <v>797</v>
      </c>
      <c r="BP28" s="506"/>
    </row>
    <row r="29" spans="1:69" s="48" customFormat="1" ht="138" customHeight="1" thickBot="1">
      <c r="A29" s="384"/>
      <c r="B29" s="392"/>
      <c r="C29" s="387"/>
      <c r="D29" s="354" t="s">
        <v>293</v>
      </c>
      <c r="E29" s="613"/>
      <c r="F29" s="387"/>
      <c r="G29" s="395"/>
      <c r="H29" s="97"/>
      <c r="I29" s="387"/>
      <c r="J29" s="387"/>
      <c r="K29" s="387"/>
      <c r="L29" s="387"/>
      <c r="M29" s="387"/>
      <c r="N29" s="387"/>
      <c r="O29" s="387"/>
      <c r="P29" s="387"/>
      <c r="Q29" s="387"/>
      <c r="R29" s="387"/>
      <c r="S29" s="387"/>
      <c r="T29" s="387"/>
      <c r="U29" s="387"/>
      <c r="V29" s="387"/>
      <c r="W29" s="387"/>
      <c r="X29" s="387"/>
      <c r="Y29" s="387"/>
      <c r="Z29" s="387"/>
      <c r="AA29" s="387"/>
      <c r="AB29" s="133">
        <f t="shared" si="1"/>
        <v>11</v>
      </c>
      <c r="AC29" s="133">
        <f t="shared" si="2"/>
        <v>10</v>
      </c>
      <c r="AD29" s="395"/>
      <c r="AE29" s="59">
        <f>H29*AC29</f>
        <v>0</v>
      </c>
      <c r="AF29" s="525"/>
      <c r="AG29" s="74" t="s">
        <v>294</v>
      </c>
      <c r="AH29" s="116" t="s">
        <v>210</v>
      </c>
      <c r="AI29" s="114">
        <f t="shared" si="3"/>
        <v>0</v>
      </c>
      <c r="AJ29" s="116" t="s">
        <v>211</v>
      </c>
      <c r="AK29" s="114">
        <f t="shared" si="4"/>
        <v>0</v>
      </c>
      <c r="AL29" s="116" t="s">
        <v>202</v>
      </c>
      <c r="AM29" s="114">
        <f t="shared" si="5"/>
        <v>0</v>
      </c>
      <c r="AN29" s="116" t="s">
        <v>124</v>
      </c>
      <c r="AO29" s="114">
        <f t="shared" si="6"/>
        <v>15</v>
      </c>
      <c r="AP29" s="116" t="s">
        <v>203</v>
      </c>
      <c r="AQ29" s="82">
        <f t="shared" si="7"/>
        <v>0</v>
      </c>
      <c r="AR29" s="74" t="s">
        <v>194</v>
      </c>
      <c r="AS29" s="82">
        <f t="shared" si="8"/>
        <v>0</v>
      </c>
      <c r="AT29" s="74" t="s">
        <v>217</v>
      </c>
      <c r="AU29" s="82">
        <f t="shared" si="16"/>
        <v>5</v>
      </c>
      <c r="AV29" s="82">
        <f t="shared" si="0"/>
        <v>20</v>
      </c>
      <c r="AW29" s="74" t="s">
        <v>295</v>
      </c>
      <c r="AX29" s="130" t="str">
        <f t="shared" si="9"/>
        <v>Débil</v>
      </c>
      <c r="AY29" s="131" t="s">
        <v>129</v>
      </c>
      <c r="AZ29" s="130" t="str">
        <f t="shared" si="10"/>
        <v>Débil</v>
      </c>
      <c r="BA29" s="134">
        <f t="shared" si="11"/>
        <v>0</v>
      </c>
      <c r="BB29" s="101">
        <f>AVERAGE(BA29)</f>
        <v>0</v>
      </c>
      <c r="BC29" s="105" t="str">
        <f>IF(BB29&lt;50,"Débil",IF(AND(BB29&gt;=50,BB29&lt;99),"Moderado",IF(BB29=100,"Fuerte",)))</f>
        <v>Débil</v>
      </c>
      <c r="BD29" s="105"/>
      <c r="BE29" s="107">
        <f t="shared" si="12"/>
        <v>0</v>
      </c>
      <c r="BF29" s="107">
        <f t="shared" si="13"/>
        <v>1</v>
      </c>
      <c r="BG29" s="103" t="str">
        <f>IF(BF29=1,Hoja2!$H$3,IF(BF29=2,Hoja2!$H$4,IF(BF29=3,Hoja2!$H$5,IF(BF29=4,Hoja2!$H$6,IF(BF29=5,Hoja2!$H$7,0)))))</f>
        <v>1-Rara vez</v>
      </c>
      <c r="BH29" s="106">
        <f t="shared" si="14"/>
        <v>10</v>
      </c>
      <c r="BI29" s="103">
        <f>AD29</f>
        <v>0</v>
      </c>
      <c r="BJ29" s="106">
        <f t="shared" si="15"/>
        <v>10</v>
      </c>
      <c r="BK29" s="103" t="str">
        <f>VLOOKUP(BJ29,Hoja2!$D$53:$E$67,2,0)</f>
        <v>10-Alta</v>
      </c>
      <c r="BL29" s="74" t="s">
        <v>296</v>
      </c>
      <c r="BM29" s="116" t="s">
        <v>218</v>
      </c>
      <c r="BN29" s="271">
        <v>44196</v>
      </c>
      <c r="BO29" s="314" t="s">
        <v>801</v>
      </c>
      <c r="BP29" s="507"/>
    </row>
    <row r="30" spans="1:69" s="48" customFormat="1" ht="128.25" customHeight="1" thickBot="1">
      <c r="A30" s="388">
        <v>7</v>
      </c>
      <c r="B30" s="492" t="s">
        <v>219</v>
      </c>
      <c r="C30" s="495" t="s">
        <v>220</v>
      </c>
      <c r="D30" s="17" t="s">
        <v>221</v>
      </c>
      <c r="E30" s="611" t="s">
        <v>222</v>
      </c>
      <c r="F30" s="497" t="s">
        <v>223</v>
      </c>
      <c r="G30" s="509" t="s">
        <v>224</v>
      </c>
      <c r="H30" s="96" t="str">
        <f>MID(G30,1,1)</f>
        <v>1</v>
      </c>
      <c r="I30" s="435" t="s">
        <v>119</v>
      </c>
      <c r="J30" s="435" t="s">
        <v>118</v>
      </c>
      <c r="K30" s="435" t="s">
        <v>119</v>
      </c>
      <c r="L30" s="435" t="s">
        <v>119</v>
      </c>
      <c r="M30" s="435" t="s">
        <v>119</v>
      </c>
      <c r="N30" s="435" t="s">
        <v>118</v>
      </c>
      <c r="O30" s="435" t="s">
        <v>119</v>
      </c>
      <c r="P30" s="435" t="s">
        <v>118</v>
      </c>
      <c r="Q30" s="435" t="s">
        <v>118</v>
      </c>
      <c r="R30" s="435" t="s">
        <v>119</v>
      </c>
      <c r="S30" s="435" t="s">
        <v>119</v>
      </c>
      <c r="T30" s="435" t="s">
        <v>119</v>
      </c>
      <c r="U30" s="435" t="s">
        <v>119</v>
      </c>
      <c r="V30" s="435" t="s">
        <v>119</v>
      </c>
      <c r="W30" s="435" t="s">
        <v>119</v>
      </c>
      <c r="X30" s="435" t="s">
        <v>118</v>
      </c>
      <c r="Y30" s="435" t="s">
        <v>118</v>
      </c>
      <c r="Z30" s="435" t="s">
        <v>118</v>
      </c>
      <c r="AA30" s="435" t="s">
        <v>118</v>
      </c>
      <c r="AB30" s="98">
        <f t="shared" si="1"/>
        <v>11</v>
      </c>
      <c r="AC30" s="98">
        <f t="shared" si="2"/>
        <v>10</v>
      </c>
      <c r="AD30" s="499" t="str">
        <f>IF(AC30=5,"Moderado",IF(AC30=10,"Mayor",IF(AC30=20,"Catastrófico",0)))</f>
        <v>Mayor</v>
      </c>
      <c r="AE30" s="12">
        <f>H30*AC30</f>
        <v>10</v>
      </c>
      <c r="AF30" s="499" t="str">
        <f>VLOOKUP(AE30,Hoja2!$D$25:$E$67,2,0)</f>
        <v>10-Alta</v>
      </c>
      <c r="AG30" s="32" t="s">
        <v>226</v>
      </c>
      <c r="AH30" s="120" t="s">
        <v>121</v>
      </c>
      <c r="AI30" s="123">
        <f t="shared" si="3"/>
        <v>15</v>
      </c>
      <c r="AJ30" s="120" t="s">
        <v>122</v>
      </c>
      <c r="AK30" s="123">
        <f t="shared" si="4"/>
        <v>15</v>
      </c>
      <c r="AL30" s="120" t="s">
        <v>123</v>
      </c>
      <c r="AM30" s="123">
        <f t="shared" si="5"/>
        <v>15</v>
      </c>
      <c r="AN30" s="120" t="s">
        <v>124</v>
      </c>
      <c r="AO30" s="123">
        <f t="shared" si="6"/>
        <v>15</v>
      </c>
      <c r="AP30" s="120" t="s">
        <v>125</v>
      </c>
      <c r="AQ30" s="63">
        <f t="shared" si="7"/>
        <v>15</v>
      </c>
      <c r="AR30" s="32" t="s">
        <v>126</v>
      </c>
      <c r="AS30" s="63">
        <f t="shared" si="8"/>
        <v>15</v>
      </c>
      <c r="AT30" s="32" t="s">
        <v>127</v>
      </c>
      <c r="AU30" s="63">
        <f t="shared" si="16"/>
        <v>10</v>
      </c>
      <c r="AV30" s="63">
        <f t="shared" si="0"/>
        <v>100</v>
      </c>
      <c r="AW30" s="14" t="s">
        <v>227</v>
      </c>
      <c r="AX30" s="255" t="str">
        <f t="shared" si="9"/>
        <v>Fuerte</v>
      </c>
      <c r="AY30" s="75" t="s">
        <v>129</v>
      </c>
      <c r="AZ30" s="255" t="str">
        <f t="shared" si="10"/>
        <v>Fuerte</v>
      </c>
      <c r="BA30" s="102">
        <f t="shared" si="11"/>
        <v>100</v>
      </c>
      <c r="BB30" s="437">
        <f>AVERAGE(BA30:BA31)</f>
        <v>100</v>
      </c>
      <c r="BC30" s="437" t="str">
        <f t="shared" ref="BC30" si="25">IF(BB30&lt;50,"Débil",IF(AND(BB30&gt;=50,BB30&lt;99),"Moderado",IF(BB30=100,"Fuerte",)))</f>
        <v>Fuerte</v>
      </c>
      <c r="BD30" s="437"/>
      <c r="BE30" s="106">
        <f t="shared" si="12"/>
        <v>1</v>
      </c>
      <c r="BF30" s="106">
        <f t="shared" si="13"/>
        <v>1</v>
      </c>
      <c r="BG30" s="504" t="str">
        <f>IF(BF30=1,Hoja2!$H$3,IF(BF30=2,Hoja2!$H$4,IF(BF30=3,Hoja2!$H$5,IF(BF30=4,Hoja2!$H$6,IF(BF30=5,Hoja2!$H$7,0)))))</f>
        <v>1-Rara vez</v>
      </c>
      <c r="BH30" s="106">
        <f t="shared" si="14"/>
        <v>10</v>
      </c>
      <c r="BI30" s="504" t="str">
        <f>AD30</f>
        <v>Mayor</v>
      </c>
      <c r="BJ30" s="106">
        <f t="shared" si="15"/>
        <v>10</v>
      </c>
      <c r="BK30" s="511" t="str">
        <f>VLOOKUP(BJ30,Hoja2!$D$53:$E$67,2,0)</f>
        <v>10-Alta</v>
      </c>
      <c r="BL30" s="27" t="s">
        <v>229</v>
      </c>
      <c r="BM30" s="23" t="s">
        <v>230</v>
      </c>
      <c r="BN30" s="272">
        <v>44196</v>
      </c>
      <c r="BO30" s="335" t="s">
        <v>231</v>
      </c>
      <c r="BP30" s="503" t="s">
        <v>753</v>
      </c>
    </row>
    <row r="31" spans="1:69" s="48" customFormat="1" ht="128.25" customHeight="1" thickBot="1">
      <c r="A31" s="388"/>
      <c r="B31" s="508"/>
      <c r="C31" s="401"/>
      <c r="D31" s="353" t="s">
        <v>232</v>
      </c>
      <c r="E31" s="613"/>
      <c r="F31" s="407"/>
      <c r="G31" s="510"/>
      <c r="H31" s="96" t="str">
        <f t="shared" ref="H31" si="26">MID(G31,1,1)</f>
        <v/>
      </c>
      <c r="I31" s="410"/>
      <c r="J31" s="410"/>
      <c r="K31" s="410"/>
      <c r="L31" s="410"/>
      <c r="M31" s="410"/>
      <c r="N31" s="410"/>
      <c r="O31" s="410"/>
      <c r="P31" s="410"/>
      <c r="Q31" s="410"/>
      <c r="R31" s="410"/>
      <c r="S31" s="410"/>
      <c r="T31" s="410"/>
      <c r="U31" s="410"/>
      <c r="V31" s="410"/>
      <c r="W31" s="410"/>
      <c r="X31" s="410"/>
      <c r="Y31" s="410"/>
      <c r="Z31" s="410"/>
      <c r="AA31" s="410"/>
      <c r="AB31" s="98">
        <f>IF(X31="Si","19",COUNTIF(I31:AA31,"si"))</f>
        <v>0</v>
      </c>
      <c r="AC31" s="98">
        <f t="shared" si="2"/>
        <v>5</v>
      </c>
      <c r="AD31" s="468"/>
      <c r="AE31" s="31"/>
      <c r="AF31" s="468"/>
      <c r="AG31" s="31" t="s">
        <v>233</v>
      </c>
      <c r="AH31" s="121" t="s">
        <v>121</v>
      </c>
      <c r="AI31" s="123">
        <f t="shared" si="3"/>
        <v>15</v>
      </c>
      <c r="AJ31" s="121" t="s">
        <v>122</v>
      </c>
      <c r="AK31" s="123">
        <f t="shared" si="4"/>
        <v>15</v>
      </c>
      <c r="AL31" s="121" t="s">
        <v>123</v>
      </c>
      <c r="AM31" s="123">
        <f t="shared" si="5"/>
        <v>15</v>
      </c>
      <c r="AN31" s="121" t="s">
        <v>124</v>
      </c>
      <c r="AO31" s="123">
        <f t="shared" si="6"/>
        <v>15</v>
      </c>
      <c r="AP31" s="121" t="s">
        <v>125</v>
      </c>
      <c r="AQ31" s="63">
        <f t="shared" si="7"/>
        <v>15</v>
      </c>
      <c r="AR31" s="126" t="s">
        <v>126</v>
      </c>
      <c r="AS31" s="112">
        <f t="shared" si="8"/>
        <v>15</v>
      </c>
      <c r="AT31" s="126" t="s">
        <v>127</v>
      </c>
      <c r="AU31" s="64">
        <f t="shared" si="16"/>
        <v>10</v>
      </c>
      <c r="AV31" s="63">
        <f t="shared" si="0"/>
        <v>100</v>
      </c>
      <c r="AW31" s="16" t="s">
        <v>234</v>
      </c>
      <c r="AX31" s="255" t="str">
        <f t="shared" si="9"/>
        <v>Fuerte</v>
      </c>
      <c r="AY31" s="128" t="s">
        <v>129</v>
      </c>
      <c r="AZ31" s="255" t="str">
        <f t="shared" si="10"/>
        <v>Fuerte</v>
      </c>
      <c r="BA31" s="102">
        <f t="shared" si="11"/>
        <v>100</v>
      </c>
      <c r="BB31" s="438"/>
      <c r="BC31" s="438"/>
      <c r="BD31" s="438"/>
      <c r="BE31" s="106" t="e">
        <f t="shared" si="12"/>
        <v>#VALUE!</v>
      </c>
      <c r="BF31" s="106" t="e">
        <f t="shared" si="13"/>
        <v>#VALUE!</v>
      </c>
      <c r="BG31" s="455" t="e">
        <f>IF(BF31=1,Hoja2!$H$3,IF(BF31=2,Hoja2!$H$4,IF(BF31=3,Hoja2!$H$5,IF(BF31=4,Hoja2!$H$6,IF(BF31=5,Hoja2!$H$7,0)))))</f>
        <v>#VALUE!</v>
      </c>
      <c r="BH31" s="106">
        <f t="shared" si="14"/>
        <v>5</v>
      </c>
      <c r="BI31" s="455"/>
      <c r="BJ31" s="106" t="e">
        <f t="shared" si="15"/>
        <v>#VALUE!</v>
      </c>
      <c r="BK31" s="512"/>
      <c r="BL31" s="28" t="s">
        <v>235</v>
      </c>
      <c r="BM31" s="113" t="s">
        <v>236</v>
      </c>
      <c r="BN31" s="272">
        <v>44196</v>
      </c>
      <c r="BO31" s="336" t="s">
        <v>237</v>
      </c>
      <c r="BP31" s="461"/>
    </row>
    <row r="32" spans="1:69" s="48" customFormat="1" ht="62.25" customHeight="1" thickBot="1">
      <c r="A32" s="388">
        <v>8</v>
      </c>
      <c r="B32" s="492" t="s">
        <v>248</v>
      </c>
      <c r="C32" s="495" t="s">
        <v>249</v>
      </c>
      <c r="D32" s="17" t="s">
        <v>250</v>
      </c>
      <c r="E32" s="266" t="s">
        <v>251</v>
      </c>
      <c r="F32" s="497" t="s">
        <v>252</v>
      </c>
      <c r="G32" s="435" t="s">
        <v>228</v>
      </c>
      <c r="H32" s="96" t="str">
        <f>MID(G32,1,1)</f>
        <v>1</v>
      </c>
      <c r="I32" s="435" t="s">
        <v>119</v>
      </c>
      <c r="J32" s="435" t="s">
        <v>119</v>
      </c>
      <c r="K32" s="435" t="s">
        <v>119</v>
      </c>
      <c r="L32" s="435" t="s">
        <v>119</v>
      </c>
      <c r="M32" s="435" t="s">
        <v>119</v>
      </c>
      <c r="N32" s="435" t="s">
        <v>119</v>
      </c>
      <c r="O32" s="435" t="s">
        <v>119</v>
      </c>
      <c r="P32" s="435" t="s">
        <v>119</v>
      </c>
      <c r="Q32" s="435" t="s">
        <v>118</v>
      </c>
      <c r="R32" s="435" t="s">
        <v>119</v>
      </c>
      <c r="S32" s="435" t="s">
        <v>119</v>
      </c>
      <c r="T32" s="435" t="s">
        <v>119</v>
      </c>
      <c r="U32" s="435" t="s">
        <v>119</v>
      </c>
      <c r="V32" s="435" t="s">
        <v>119</v>
      </c>
      <c r="W32" s="435" t="s">
        <v>119</v>
      </c>
      <c r="X32" s="435" t="s">
        <v>118</v>
      </c>
      <c r="Y32" s="435" t="s">
        <v>119</v>
      </c>
      <c r="Z32" s="435" t="s">
        <v>118</v>
      </c>
      <c r="AA32" s="435" t="s">
        <v>118</v>
      </c>
      <c r="AB32" s="98">
        <f>IF(X32="Si","19",COUNTIF(I32:AA33,"si"))</f>
        <v>15</v>
      </c>
      <c r="AC32" s="98">
        <f>VALUE(IF(AB32&lt;=5,5,IF(AND(AB32&gt;5,AB32&lt;=11),10,IF(AB32&gt;11,20,0))))</f>
        <v>20</v>
      </c>
      <c r="AD32" s="499" t="s">
        <v>239</v>
      </c>
      <c r="AE32" s="63">
        <f>H32*AC32</f>
        <v>20</v>
      </c>
      <c r="AF32" s="499" t="str">
        <f>VLOOKUP(AE32,Hoja2!$D$25:$E$67,2,0)</f>
        <v>20-Extrema</v>
      </c>
      <c r="AG32" s="54" t="s">
        <v>253</v>
      </c>
      <c r="AH32" s="120" t="s">
        <v>121</v>
      </c>
      <c r="AI32" s="123">
        <f>IF(AH32="asignado",15,0)</f>
        <v>15</v>
      </c>
      <c r="AJ32" s="120" t="s">
        <v>122</v>
      </c>
      <c r="AK32" s="123">
        <f>IF(AJ32="adecuado",15,0)</f>
        <v>15</v>
      </c>
      <c r="AL32" s="120" t="s">
        <v>123</v>
      </c>
      <c r="AM32" s="123">
        <f>IF(AL32="oportuna",15,0)</f>
        <v>15</v>
      </c>
      <c r="AN32" s="120" t="s">
        <v>142</v>
      </c>
      <c r="AO32" s="123">
        <f>IF(AN32="prevenir",15,IF(AN32="detectar",10,0))</f>
        <v>10</v>
      </c>
      <c r="AP32" s="120" t="s">
        <v>125</v>
      </c>
      <c r="AQ32" s="63">
        <f>IF(AP32="confiable",15,0)</f>
        <v>15</v>
      </c>
      <c r="AR32" s="116" t="s">
        <v>126</v>
      </c>
      <c r="AS32" s="114">
        <f>IF(AR32="Se investigan y resuelven oportunamente ",15,0)</f>
        <v>15</v>
      </c>
      <c r="AT32" s="115" t="s">
        <v>127</v>
      </c>
      <c r="AU32" s="63">
        <f>IF(AT32="completa",10,IF(AT32="incompleta",5,0))</f>
        <v>10</v>
      </c>
      <c r="AV32" s="63">
        <f>AI32+AK32+AM32+AO32+AQ32+AS32+AU32</f>
        <v>95</v>
      </c>
      <c r="AW32" s="32"/>
      <c r="AX32" s="255" t="str">
        <f>IF(AV32&lt;=85,"Débil",IF(AND(AV32&gt;=86,AV32&lt;=95),"Moderado",IF(AV32&gt;95,"Fuerte")))</f>
        <v>Moderado</v>
      </c>
      <c r="AY32" s="75" t="s">
        <v>129</v>
      </c>
      <c r="AZ32" s="255" t="str">
        <f>IF(AND(AX32="Fuerte",AY32="Fuerte"),"Fuerte",IF(AND(AX32="Fuerte",AY32="Moderado"),"Moderado",IF(AND(AX32="Fuerte",AY32="Débil"),"Débil",IF(AND(AX32="Moderado",AY32="Fuerte"),"Moderado",IF(AND(AX32="Moderado",AY32="Moderado"),"Moderado",IF(AND(AX32="Moderado",AY32="Débil"),"Débil",IF(AND(AX32="Débil",AY32="Fuerte"),"Débil",IF(AND(AX32="Débil",AY32="Moderado"),"Débil",IF(AND(AX32="Débil",AY32="Débil"),"Débil",)))))))))</f>
        <v>Moderado</v>
      </c>
      <c r="BA32" s="102">
        <f>IF(AZ32="Débil",0,IF(AZ32="Moderado",75,IF(AZ32="Fuerte",100,)))</f>
        <v>75</v>
      </c>
      <c r="BB32" s="393">
        <f>AVERAGE(BA32:BA34)</f>
        <v>75</v>
      </c>
      <c r="BC32" s="393" t="str">
        <f t="shared" ref="BC32" si="27">IF(BB32&lt;50,"Débil",IF(AND(BB32&gt;=50,BB32&lt;99),"Moderado",IF(BB32=100,"Fuerte",)))</f>
        <v>Moderado</v>
      </c>
      <c r="BD32" s="393"/>
      <c r="BE32" s="106">
        <f>VALUE(IF(AND(BC32="Fuerte",BD32="Si"),H32-2,IF(AND(BC32="Moderado",BD32="Si"),H32-1,H32)))</f>
        <v>1</v>
      </c>
      <c r="BF32" s="106">
        <f>IF(BE32&lt;1,1,BE32)</f>
        <v>1</v>
      </c>
      <c r="BG32" s="501" t="str">
        <f>IF(BF32=1,Hoja2!$H$3,IF(BF32=2,Hoja2!$H$4,IF(BF32=3,Hoja2!$H$5,IF(BF32=4,Hoja2!$H$6,IF(BF32=5,Hoja2!$H$7,0)))))</f>
        <v>1-Rara vez</v>
      </c>
      <c r="BH32" s="106">
        <f>AC32</f>
        <v>20</v>
      </c>
      <c r="BI32" s="501" t="str">
        <f>AD32</f>
        <v>Catastrófico</v>
      </c>
      <c r="BJ32" s="106">
        <f>BF32*BH32</f>
        <v>20</v>
      </c>
      <c r="BK32" s="501" t="str">
        <f>VLOOKUP(BJ32,Hoja2!$D$53:$E$67,2,0)</f>
        <v>20-Extrema</v>
      </c>
      <c r="BL32" s="261" t="s">
        <v>254</v>
      </c>
      <c r="BM32" s="273" t="s">
        <v>790</v>
      </c>
      <c r="BN32" s="274" t="s">
        <v>255</v>
      </c>
      <c r="BO32" s="311" t="s">
        <v>256</v>
      </c>
      <c r="BP32" s="505" t="s">
        <v>754</v>
      </c>
      <c r="BQ32" s="569"/>
    </row>
    <row r="33" spans="1:69" s="48" customFormat="1" ht="64.5" customHeight="1" thickBot="1">
      <c r="A33" s="388"/>
      <c r="B33" s="493"/>
      <c r="C33" s="400"/>
      <c r="D33" s="18" t="s">
        <v>257</v>
      </c>
      <c r="E33" s="346" t="s">
        <v>258</v>
      </c>
      <c r="F33" s="406"/>
      <c r="G33" s="409"/>
      <c r="H33" s="96" t="str">
        <f>MID(G33,1,1)</f>
        <v/>
      </c>
      <c r="I33" s="409"/>
      <c r="J33" s="409"/>
      <c r="K33" s="409"/>
      <c r="L33" s="409"/>
      <c r="M33" s="409"/>
      <c r="N33" s="409"/>
      <c r="O33" s="409"/>
      <c r="P33" s="409"/>
      <c r="Q33" s="409"/>
      <c r="R33" s="409"/>
      <c r="S33" s="409"/>
      <c r="T33" s="409"/>
      <c r="U33" s="409"/>
      <c r="V33" s="409"/>
      <c r="W33" s="409"/>
      <c r="X33" s="409"/>
      <c r="Y33" s="409"/>
      <c r="Z33" s="409"/>
      <c r="AA33" s="409"/>
      <c r="AB33" s="98">
        <f>IF(X33="Si","19",COUNTIF(I33:AA34,"si"))</f>
        <v>0</v>
      </c>
      <c r="AC33" s="98">
        <f>VALUE(IF(AB33&lt;=5,5,IF(AND(AB33&gt;5,AB33&lt;=11),10,IF(AB33&gt;11,20,0))))</f>
        <v>5</v>
      </c>
      <c r="AD33" s="467"/>
      <c r="AE33" s="63" t="e">
        <f>H33*AC33</f>
        <v>#VALUE!</v>
      </c>
      <c r="AF33" s="467"/>
      <c r="AG33" s="55" t="s">
        <v>259</v>
      </c>
      <c r="AH33" s="110" t="s">
        <v>121</v>
      </c>
      <c r="AI33" s="123">
        <f>IF(AH33="asignado",15,0)</f>
        <v>15</v>
      </c>
      <c r="AJ33" s="110" t="s">
        <v>122</v>
      </c>
      <c r="AK33" s="123">
        <f>IF(AJ33="adecuado",15,0)</f>
        <v>15</v>
      </c>
      <c r="AL33" s="110" t="s">
        <v>123</v>
      </c>
      <c r="AM33" s="123">
        <f>IF(AL33="oportuna",15,0)</f>
        <v>15</v>
      </c>
      <c r="AN33" s="110" t="s">
        <v>142</v>
      </c>
      <c r="AO33" s="123">
        <f>IF(AN33="prevenir",15,IF(AN33="detectar",10,0))</f>
        <v>10</v>
      </c>
      <c r="AP33" s="110" t="s">
        <v>125</v>
      </c>
      <c r="AQ33" s="63">
        <f>IF(AP33="confiable",15,0)</f>
        <v>15</v>
      </c>
      <c r="AR33" s="29" t="s">
        <v>126</v>
      </c>
      <c r="AS33" s="63">
        <f>IF(AR33="Se investigan y resuelven oportunamente ",15,0)</f>
        <v>15</v>
      </c>
      <c r="AT33" s="26" t="s">
        <v>127</v>
      </c>
      <c r="AU33" s="64">
        <f>IF(AT33="completa",10,IF(AT33="incompleta",5,0))</f>
        <v>10</v>
      </c>
      <c r="AV33" s="63">
        <f>AI33+AK33+AM33+AO33+AQ33+AS33+AU33</f>
        <v>95</v>
      </c>
      <c r="AW33" s="26"/>
      <c r="AX33" s="255" t="str">
        <f>IF(AV33&lt;=85,"Débil",IF(AND(AV33&gt;=86,AV33&lt;=95),"Moderado",IF(AV33&gt;95,"Fuerte")))</f>
        <v>Moderado</v>
      </c>
      <c r="AY33" s="128" t="s">
        <v>129</v>
      </c>
      <c r="AZ33" s="255" t="str">
        <f>IF(AND(AX33="Fuerte",AY33="Fuerte"),"Fuerte",IF(AND(AX33="Fuerte",AY33="Moderado"),"Moderado",IF(AND(AX33="Fuerte",AY33="Débil"),"Débil",IF(AND(AX33="Moderado",AY33="Fuerte"),"Moderado",IF(AND(AX33="Moderado",AY33="Moderado"),"Moderado",IF(AND(AX33="Moderado",AY33="Débil"),"Débil",IF(AND(AX33="Débil",AY33="Fuerte"),"Débil",IF(AND(AX33="Débil",AY33="Moderado"),"Débil",IF(AND(AX33="Débil",AY33="Débil"),"Débil",)))))))))</f>
        <v>Moderado</v>
      </c>
      <c r="BA33" s="102">
        <f>IF(AZ33="Débil",0,IF(AZ33="Moderado",75,IF(AZ33="Fuerte",100,)))</f>
        <v>75</v>
      </c>
      <c r="BB33" s="394"/>
      <c r="BC33" s="394"/>
      <c r="BD33" s="394"/>
      <c r="BE33" s="106" t="e">
        <f>VALUE(IF(AND(BC33="Fuerte",BD33="Si"),H33-2,IF(AND(BC33="Moderado",BD33="Si"),H33-1,H33)))</f>
        <v>#VALUE!</v>
      </c>
      <c r="BF33" s="106" t="e">
        <f>IF(BE33&lt;1,1,BE33)</f>
        <v>#VALUE!</v>
      </c>
      <c r="BG33" s="462"/>
      <c r="BH33" s="106">
        <f>AC33</f>
        <v>5</v>
      </c>
      <c r="BI33" s="462"/>
      <c r="BJ33" s="106" t="e">
        <f>BF33*BH33</f>
        <v>#VALUE!</v>
      </c>
      <c r="BK33" s="462"/>
      <c r="BL33" s="262" t="s">
        <v>260</v>
      </c>
      <c r="BM33" s="273" t="s">
        <v>790</v>
      </c>
      <c r="BN33" s="274" t="s">
        <v>255</v>
      </c>
      <c r="BO33" s="311" t="s">
        <v>256</v>
      </c>
      <c r="BP33" s="506"/>
      <c r="BQ33" s="569"/>
    </row>
    <row r="34" spans="1:69" s="48" customFormat="1" ht="76.5" customHeight="1" thickBot="1">
      <c r="A34" s="388"/>
      <c r="B34" s="494"/>
      <c r="C34" s="496"/>
      <c r="D34" s="263" t="s">
        <v>261</v>
      </c>
      <c r="E34" s="355" t="s">
        <v>251</v>
      </c>
      <c r="F34" s="498"/>
      <c r="G34" s="436"/>
      <c r="H34" s="96" t="str">
        <f>MID(G34,1,1)</f>
        <v/>
      </c>
      <c r="I34" s="436"/>
      <c r="J34" s="436"/>
      <c r="K34" s="436"/>
      <c r="L34" s="436"/>
      <c r="M34" s="436"/>
      <c r="N34" s="436"/>
      <c r="O34" s="436"/>
      <c r="P34" s="436"/>
      <c r="Q34" s="436"/>
      <c r="R34" s="436"/>
      <c r="S34" s="436"/>
      <c r="T34" s="436"/>
      <c r="U34" s="436"/>
      <c r="V34" s="436"/>
      <c r="W34" s="436"/>
      <c r="X34" s="436"/>
      <c r="Y34" s="436"/>
      <c r="Z34" s="436"/>
      <c r="AA34" s="436"/>
      <c r="AB34" s="98">
        <f>IF(X34="Si","19",COUNTIF(I34:AA35,"si"))</f>
        <v>5</v>
      </c>
      <c r="AC34" s="98">
        <f>VALUE(IF(AB34&lt;=5,5,IF(AND(AB34&gt;5,AB34&lt;=11),10,IF(AB34&gt;11,20,0))))</f>
        <v>5</v>
      </c>
      <c r="AD34" s="500"/>
      <c r="AE34" s="70" t="e">
        <f>H34*AC34</f>
        <v>#VALUE!</v>
      </c>
      <c r="AF34" s="500"/>
      <c r="AG34" s="56" t="s">
        <v>262</v>
      </c>
      <c r="AH34" s="126" t="s">
        <v>121</v>
      </c>
      <c r="AI34" s="112">
        <f>IF(AH34="asignado",15,0)</f>
        <v>15</v>
      </c>
      <c r="AJ34" s="126" t="s">
        <v>122</v>
      </c>
      <c r="AK34" s="112">
        <f>IF(AJ34="adecuado",15,0)</f>
        <v>15</v>
      </c>
      <c r="AL34" s="126" t="s">
        <v>123</v>
      </c>
      <c r="AM34" s="112">
        <f>IF(AL34="oportuna",15,0)</f>
        <v>15</v>
      </c>
      <c r="AN34" s="126" t="s">
        <v>142</v>
      </c>
      <c r="AO34" s="112">
        <f>IF(AN34="prevenir",15,IF(AN34="detectar",10,0))</f>
        <v>10</v>
      </c>
      <c r="AP34" s="126" t="s">
        <v>125</v>
      </c>
      <c r="AQ34" s="70">
        <f>IF(AP34="confiable",15,0)</f>
        <v>15</v>
      </c>
      <c r="AR34" s="30" t="s">
        <v>126</v>
      </c>
      <c r="AS34" s="70">
        <f>IF(AR34="Se investigan y resuelven oportunamente ",15,0)</f>
        <v>15</v>
      </c>
      <c r="AT34" s="121" t="s">
        <v>127</v>
      </c>
      <c r="AU34" s="70">
        <f>IF(AT34="completa",10,IF(AT34="incompleta",5,0))</f>
        <v>10</v>
      </c>
      <c r="AV34" s="70">
        <f>AI34+AK34+AM34+AO34+AQ34+AS34+AU34</f>
        <v>95</v>
      </c>
      <c r="AW34" s="60"/>
      <c r="AX34" s="106" t="str">
        <f>IF(AV34&lt;=85,"Débil",IF(AND(AV34&gt;=86,AV34&lt;=95),"Moderado",IF(AV34&gt;95,"Fuerte")))</f>
        <v>Moderado</v>
      </c>
      <c r="AY34" s="104" t="s">
        <v>129</v>
      </c>
      <c r="AZ34" s="106" t="str">
        <f>IF(AND(AX34="Fuerte",AY34="Fuerte"),"Fuerte",IF(AND(AX34="Fuerte",AY34="Moderado"),"Moderado",IF(AND(AX34="Fuerte",AY34="Débil"),"Débil",IF(AND(AX34="Moderado",AY34="Fuerte"),"Moderado",IF(AND(AX34="Moderado",AY34="Moderado"),"Moderado",IF(AND(AX34="Moderado",AY34="Débil"),"Débil",IF(AND(AX34="Débil",AY34="Fuerte"),"Débil",IF(AND(AX34="Débil",AY34="Moderado"),"Débil",IF(AND(AX34="Débil",AY34="Débil"),"Débil",)))))))))</f>
        <v>Moderado</v>
      </c>
      <c r="BA34" s="135">
        <f>IF(AZ34="Débil",0,IF(AZ34="Moderado",75,IF(AZ34="Fuerte",100,)))</f>
        <v>75</v>
      </c>
      <c r="BB34" s="394"/>
      <c r="BC34" s="394" t="str">
        <f>IF(BB34&lt;50,"Débil",IF(AND(BB34&gt;=50,BB34&lt;99),"Moderado",IF(BB34=100,"Fuerte",)))</f>
        <v>Débil</v>
      </c>
      <c r="BD34" s="394"/>
      <c r="BE34" s="106" t="e">
        <f>VALUE(IF(AND(BC34="Fuerte",BD34="Si"),H34-2,IF(AND(BC34="Moderado",BD34="Si"),H34-1,H34)))</f>
        <v>#VALUE!</v>
      </c>
      <c r="BF34" s="106" t="e">
        <f>IF(BE34&lt;1,1,BE34)</f>
        <v>#VALUE!</v>
      </c>
      <c r="BG34" s="502"/>
      <c r="BH34" s="106">
        <f>AC34</f>
        <v>5</v>
      </c>
      <c r="BI34" s="502"/>
      <c r="BJ34" s="106" t="e">
        <f>BF34*BH34</f>
        <v>#VALUE!</v>
      </c>
      <c r="BK34" s="502"/>
      <c r="BL34" s="263" t="s">
        <v>263</v>
      </c>
      <c r="BM34" s="273" t="s">
        <v>790</v>
      </c>
      <c r="BN34" s="275" t="s">
        <v>255</v>
      </c>
      <c r="BO34" s="312" t="s">
        <v>256</v>
      </c>
      <c r="BP34" s="507"/>
      <c r="BQ34" s="569"/>
    </row>
    <row r="35" spans="1:69" ht="45.75" thickBot="1">
      <c r="A35" s="388">
        <v>9</v>
      </c>
      <c r="B35" s="411" t="s">
        <v>758</v>
      </c>
      <c r="C35" s="414" t="s">
        <v>758</v>
      </c>
      <c r="D35" s="347" t="s">
        <v>759</v>
      </c>
      <c r="E35" s="599" t="s">
        <v>238</v>
      </c>
      <c r="F35" s="488" t="s">
        <v>762</v>
      </c>
      <c r="G35" s="423" t="s">
        <v>173</v>
      </c>
      <c r="H35" s="278" t="str">
        <f>MID(G35,1,1)</f>
        <v>3</v>
      </c>
      <c r="I35" s="426" t="s">
        <v>119</v>
      </c>
      <c r="J35" s="426" t="s">
        <v>118</v>
      </c>
      <c r="K35" s="426" t="s">
        <v>118</v>
      </c>
      <c r="L35" s="426" t="s">
        <v>118</v>
      </c>
      <c r="M35" s="426" t="s">
        <v>118</v>
      </c>
      <c r="N35" s="426" t="s">
        <v>119</v>
      </c>
      <c r="O35" s="426" t="s">
        <v>119</v>
      </c>
      <c r="P35" s="426" t="s">
        <v>119</v>
      </c>
      <c r="Q35" s="426" t="s">
        <v>118</v>
      </c>
      <c r="R35" s="426" t="s">
        <v>118</v>
      </c>
      <c r="S35" s="426" t="s">
        <v>119</v>
      </c>
      <c r="T35" s="426" t="s">
        <v>118</v>
      </c>
      <c r="U35" s="426" t="s">
        <v>118</v>
      </c>
      <c r="V35" s="426" t="s">
        <v>118</v>
      </c>
      <c r="W35" s="426" t="s">
        <v>118</v>
      </c>
      <c r="X35" s="426" t="s">
        <v>118</v>
      </c>
      <c r="Y35" s="426" t="s">
        <v>118</v>
      </c>
      <c r="Z35" s="426" t="s">
        <v>118</v>
      </c>
      <c r="AA35" s="426" t="s">
        <v>118</v>
      </c>
      <c r="AB35" s="279">
        <f>IF(X35="Si","19",COUNTIF(I35:AA38,"si"))</f>
        <v>5</v>
      </c>
      <c r="AC35" s="279">
        <f>VALUE(IF(AB35&lt;=5,5,IF(AND(AB35&gt;5,AB35&lt;=11),10,IF(AB35&gt;11,20,0))))</f>
        <v>5</v>
      </c>
      <c r="AD35" s="423" t="s">
        <v>144</v>
      </c>
      <c r="AE35" s="280">
        <f t="shared" ref="AE35:AE48" si="28">H35*AC35</f>
        <v>15</v>
      </c>
      <c r="AF35" s="423" t="str">
        <f>VLOOKUP(AE35,Hoja2!$D$25:$E$67,2,0)</f>
        <v>5-Extrema</v>
      </c>
      <c r="AG35" s="281" t="s">
        <v>241</v>
      </c>
      <c r="AH35" s="333" t="s">
        <v>121</v>
      </c>
      <c r="AI35" s="280">
        <f>IF(AH35="asignado",15,0)</f>
        <v>15</v>
      </c>
      <c r="AJ35" s="333" t="s">
        <v>122</v>
      </c>
      <c r="AK35" s="280">
        <f>IF(AJ35="adecuado",15,0)</f>
        <v>15</v>
      </c>
      <c r="AL35" s="333" t="s">
        <v>123</v>
      </c>
      <c r="AM35" s="280">
        <f>IF(AL35="oportuna",15,0)</f>
        <v>15</v>
      </c>
      <c r="AN35" s="333" t="s">
        <v>124</v>
      </c>
      <c r="AO35" s="280">
        <f>IF(AN35="prevenir",15,IF(AN35="detectar",10,0))</f>
        <v>15</v>
      </c>
      <c r="AP35" s="333" t="s">
        <v>125</v>
      </c>
      <c r="AQ35" s="280">
        <f>IF(AP35="confiable",15,0)</f>
        <v>15</v>
      </c>
      <c r="AR35" s="283" t="s">
        <v>126</v>
      </c>
      <c r="AS35" s="280">
        <f>IF(AR35="Se investigan y resuelven oportunamente ",15,0)</f>
        <v>15</v>
      </c>
      <c r="AT35" s="284" t="s">
        <v>127</v>
      </c>
      <c r="AU35" s="280">
        <f>IF(AT35="completa",10,IF(AT35="incompleta",5,0))</f>
        <v>10</v>
      </c>
      <c r="AV35" s="280">
        <f t="shared" ref="AV35:AV48" si="29">AI35+AK35+AM35+AO35+AQ35+AS35+AU35</f>
        <v>100</v>
      </c>
      <c r="AW35" s="285" t="s">
        <v>241</v>
      </c>
      <c r="AX35" s="286" t="str">
        <f t="shared" ref="AX35:AX48" si="30">IF(AV35&lt;=85,"Débil",IF(AND(AV35&gt;=86,AV35&lt;=95),"Moderado",IF(AV35&gt;95,"Fuerte")))</f>
        <v>Fuerte</v>
      </c>
      <c r="AY35" s="287" t="s">
        <v>144</v>
      </c>
      <c r="AZ35" s="287" t="s">
        <v>144</v>
      </c>
      <c r="BA35" s="288">
        <f>IF(AZ35="Débil",0,IF(AZ35="Moderado",75,IF(AZ35="Fuerte",100,)))</f>
        <v>75</v>
      </c>
      <c r="BB35" s="445">
        <f>AVERAGE(BA35:BA39)</f>
        <v>75</v>
      </c>
      <c r="BC35" s="451" t="str">
        <f t="shared" ref="BC35:BC39" si="31">IF(BB35&lt;50,"Débil",IF(AND(BB35&gt;=50,BB35&lt;99),"Moderado",IF(BB35=100,"Fuerte",)))</f>
        <v>Moderado</v>
      </c>
      <c r="BD35" s="451"/>
      <c r="BE35" s="289">
        <f>VALUE(IF(AND(BC35="Fuerte",BD35="Si"),H35-2,IF(AND(BC35="Moderado",BD35="Si"),H35-1,H35)))</f>
        <v>3</v>
      </c>
      <c r="BF35" s="289">
        <f>IF(BE35&lt;1,1,BE35)</f>
        <v>3</v>
      </c>
      <c r="BG35" s="440" t="str">
        <f>IF(BF35=1,Hoja2!$H$3,IF(BF35=2,Hoja2!$H$4,IF(BF35=3,Hoja2!$H$5,IF(BF35=4,Hoja2!$H$6,IF(BF35=5,Hoja2!$H$7,0)))))</f>
        <v>3-Posible</v>
      </c>
      <c r="BH35" s="289">
        <f>AC35</f>
        <v>5</v>
      </c>
      <c r="BI35" s="440" t="str">
        <f>AD35</f>
        <v>Moderado</v>
      </c>
      <c r="BJ35" s="289">
        <f>BF35*BH35</f>
        <v>15</v>
      </c>
      <c r="BK35" s="440" t="str">
        <f>VLOOKUP(BJ35,Hoja2!$D$53:$E$67,2,0)</f>
        <v>15-Alta</v>
      </c>
      <c r="BL35" s="283" t="s">
        <v>768</v>
      </c>
      <c r="BM35" s="414" t="s">
        <v>795</v>
      </c>
      <c r="BN35" s="337">
        <v>44165</v>
      </c>
      <c r="BO35" s="338" t="s">
        <v>772</v>
      </c>
      <c r="BP35" s="596" t="s">
        <v>775</v>
      </c>
      <c r="BQ35" s="260"/>
    </row>
    <row r="36" spans="1:69" ht="45.75" thickBot="1">
      <c r="A36" s="388"/>
      <c r="B36" s="486"/>
      <c r="C36" s="449"/>
      <c r="D36" s="348"/>
      <c r="E36" s="600"/>
      <c r="F36" s="489"/>
      <c r="G36" s="424"/>
      <c r="H36" s="290"/>
      <c r="I36" s="433"/>
      <c r="J36" s="433"/>
      <c r="K36" s="433"/>
      <c r="L36" s="433"/>
      <c r="M36" s="433"/>
      <c r="N36" s="433"/>
      <c r="O36" s="433"/>
      <c r="P36" s="433"/>
      <c r="Q36" s="433"/>
      <c r="R36" s="433"/>
      <c r="S36" s="433"/>
      <c r="T36" s="433"/>
      <c r="U36" s="433"/>
      <c r="V36" s="433"/>
      <c r="W36" s="433"/>
      <c r="X36" s="433"/>
      <c r="Y36" s="433"/>
      <c r="Z36" s="433"/>
      <c r="AA36" s="433"/>
      <c r="AB36" s="291"/>
      <c r="AC36" s="291"/>
      <c r="AD36" s="424"/>
      <c r="AE36" s="292"/>
      <c r="AF36" s="424"/>
      <c r="AG36" s="281" t="s">
        <v>763</v>
      </c>
      <c r="AH36" s="334" t="s">
        <v>121</v>
      </c>
      <c r="AI36" s="292"/>
      <c r="AJ36" s="334" t="s">
        <v>122</v>
      </c>
      <c r="AK36" s="292"/>
      <c r="AL36" s="334" t="s">
        <v>123</v>
      </c>
      <c r="AM36" s="292"/>
      <c r="AN36" s="334" t="s">
        <v>124</v>
      </c>
      <c r="AO36" s="292"/>
      <c r="AP36" s="334" t="s">
        <v>125</v>
      </c>
      <c r="AQ36" s="292"/>
      <c r="AR36" s="294" t="s">
        <v>126</v>
      </c>
      <c r="AS36" s="292"/>
      <c r="AT36" s="295" t="s">
        <v>127</v>
      </c>
      <c r="AU36" s="292"/>
      <c r="AV36" s="280">
        <f t="shared" si="29"/>
        <v>0</v>
      </c>
      <c r="AW36" s="281" t="s">
        <v>763</v>
      </c>
      <c r="AX36" s="286" t="str">
        <f t="shared" si="30"/>
        <v>Débil</v>
      </c>
      <c r="AY36" s="296" t="s">
        <v>144</v>
      </c>
      <c r="AZ36" s="296" t="s">
        <v>144</v>
      </c>
      <c r="BA36" s="297"/>
      <c r="BB36" s="446"/>
      <c r="BC36" s="452"/>
      <c r="BD36" s="452"/>
      <c r="BE36" s="298"/>
      <c r="BF36" s="298"/>
      <c r="BG36" s="441"/>
      <c r="BH36" s="298"/>
      <c r="BI36" s="441"/>
      <c r="BJ36" s="298"/>
      <c r="BK36" s="441"/>
      <c r="BL36" s="294" t="s">
        <v>769</v>
      </c>
      <c r="BM36" s="449"/>
      <c r="BN36" s="337">
        <v>44012</v>
      </c>
      <c r="BO36" s="338" t="s">
        <v>773</v>
      </c>
      <c r="BP36" s="596"/>
      <c r="BQ36" s="260"/>
    </row>
    <row r="37" spans="1:69" ht="60.75" thickBot="1">
      <c r="A37" s="388"/>
      <c r="B37" s="486"/>
      <c r="C37" s="449"/>
      <c r="D37" s="348" t="s">
        <v>242</v>
      </c>
      <c r="E37" s="600"/>
      <c r="F37" s="489"/>
      <c r="G37" s="424"/>
      <c r="H37" s="290"/>
      <c r="I37" s="433"/>
      <c r="J37" s="433"/>
      <c r="K37" s="433"/>
      <c r="L37" s="433"/>
      <c r="M37" s="433"/>
      <c r="N37" s="433"/>
      <c r="O37" s="433"/>
      <c r="P37" s="433"/>
      <c r="Q37" s="433"/>
      <c r="R37" s="433"/>
      <c r="S37" s="433"/>
      <c r="T37" s="433"/>
      <c r="U37" s="433"/>
      <c r="V37" s="433"/>
      <c r="W37" s="433"/>
      <c r="X37" s="433"/>
      <c r="Y37" s="433"/>
      <c r="Z37" s="433"/>
      <c r="AA37" s="433"/>
      <c r="AB37" s="291"/>
      <c r="AC37" s="291"/>
      <c r="AD37" s="424"/>
      <c r="AE37" s="292"/>
      <c r="AF37" s="424"/>
      <c r="AG37" s="281" t="s">
        <v>764</v>
      </c>
      <c r="AH37" s="334" t="s">
        <v>121</v>
      </c>
      <c r="AI37" s="292"/>
      <c r="AJ37" s="334" t="s">
        <v>122</v>
      </c>
      <c r="AK37" s="292"/>
      <c r="AL37" s="334" t="s">
        <v>123</v>
      </c>
      <c r="AM37" s="292"/>
      <c r="AN37" s="334" t="s">
        <v>124</v>
      </c>
      <c r="AO37" s="292"/>
      <c r="AP37" s="334" t="s">
        <v>125</v>
      </c>
      <c r="AQ37" s="292"/>
      <c r="AR37" s="294" t="s">
        <v>126</v>
      </c>
      <c r="AS37" s="292"/>
      <c r="AT37" s="295" t="s">
        <v>127</v>
      </c>
      <c r="AU37" s="292"/>
      <c r="AV37" s="280">
        <f t="shared" si="29"/>
        <v>0</v>
      </c>
      <c r="AW37" s="281" t="s">
        <v>766</v>
      </c>
      <c r="AX37" s="286" t="str">
        <f t="shared" si="30"/>
        <v>Débil</v>
      </c>
      <c r="AY37" s="296" t="s">
        <v>144</v>
      </c>
      <c r="AZ37" s="296" t="s">
        <v>144</v>
      </c>
      <c r="BA37" s="297"/>
      <c r="BB37" s="446"/>
      <c r="BC37" s="452"/>
      <c r="BD37" s="452"/>
      <c r="BE37" s="298"/>
      <c r="BF37" s="298"/>
      <c r="BG37" s="441"/>
      <c r="BH37" s="298"/>
      <c r="BI37" s="441"/>
      <c r="BJ37" s="298"/>
      <c r="BK37" s="441"/>
      <c r="BL37" s="294" t="s">
        <v>770</v>
      </c>
      <c r="BM37" s="449"/>
      <c r="BN37" s="337">
        <v>44165</v>
      </c>
      <c r="BO37" s="338" t="s">
        <v>772</v>
      </c>
      <c r="BP37" s="596"/>
      <c r="BQ37" s="260"/>
    </row>
    <row r="38" spans="1:69" ht="75.75" thickBot="1">
      <c r="A38" s="388"/>
      <c r="B38" s="412"/>
      <c r="C38" s="415"/>
      <c r="D38" s="349" t="s">
        <v>760</v>
      </c>
      <c r="E38" s="600"/>
      <c r="F38" s="490"/>
      <c r="G38" s="478"/>
      <c r="H38" s="299" t="str">
        <f t="shared" ref="H38:H48" si="32">MID(G38,1,1)</f>
        <v/>
      </c>
      <c r="I38" s="427"/>
      <c r="J38" s="427"/>
      <c r="K38" s="427"/>
      <c r="L38" s="427"/>
      <c r="M38" s="427"/>
      <c r="N38" s="427"/>
      <c r="O38" s="427"/>
      <c r="P38" s="427"/>
      <c r="Q38" s="427"/>
      <c r="R38" s="427"/>
      <c r="S38" s="427"/>
      <c r="T38" s="427"/>
      <c r="U38" s="427"/>
      <c r="V38" s="427"/>
      <c r="W38" s="427"/>
      <c r="X38" s="427"/>
      <c r="Y38" s="427"/>
      <c r="Z38" s="427"/>
      <c r="AA38" s="427"/>
      <c r="AB38" s="300">
        <f>IF(X38="Si","19",COUNTIF(I38:AA39,"si"))</f>
        <v>0</v>
      </c>
      <c r="AC38" s="300">
        <f t="shared" ref="AC38:AC48" si="33">VALUE(IF(AB38&lt;=5,5,IF(AND(AB38&gt;5,AB38&lt;=11),10,IF(AB38&gt;11,20,0))))</f>
        <v>5</v>
      </c>
      <c r="AD38" s="478"/>
      <c r="AE38" s="301" t="e">
        <f t="shared" si="28"/>
        <v>#VALUE!</v>
      </c>
      <c r="AF38" s="478"/>
      <c r="AG38" s="281" t="s">
        <v>765</v>
      </c>
      <c r="AH38" s="334" t="s">
        <v>121</v>
      </c>
      <c r="AI38" s="301">
        <f>IF(AH38="asignado",15,0)</f>
        <v>15</v>
      </c>
      <c r="AJ38" s="334" t="s">
        <v>122</v>
      </c>
      <c r="AK38" s="301">
        <f>IF(AJ38="adecuado",15,0)</f>
        <v>15</v>
      </c>
      <c r="AL38" s="334" t="s">
        <v>123</v>
      </c>
      <c r="AM38" s="301">
        <f>IF(AL38="oportuna",15,0)</f>
        <v>15</v>
      </c>
      <c r="AN38" s="334" t="s">
        <v>124</v>
      </c>
      <c r="AO38" s="301">
        <f>IF(AN38="prevenir",15,IF(AN38="detectar",10,0))</f>
        <v>15</v>
      </c>
      <c r="AP38" s="334" t="s">
        <v>125</v>
      </c>
      <c r="AQ38" s="301">
        <f>IF(AP38="confiable",15,0)</f>
        <v>15</v>
      </c>
      <c r="AR38" s="294" t="s">
        <v>126</v>
      </c>
      <c r="AS38" s="301">
        <f>IF(AR38="Se investigan y resuelven oportunamente ",15,0)</f>
        <v>15</v>
      </c>
      <c r="AT38" s="295" t="s">
        <v>127</v>
      </c>
      <c r="AU38" s="301">
        <f t="shared" ref="AU38:AU48" si="34">IF(AT38="completa",10,IF(AT38="incompleta",5,0))</f>
        <v>10</v>
      </c>
      <c r="AV38" s="301">
        <f t="shared" si="29"/>
        <v>100</v>
      </c>
      <c r="AW38" s="281" t="s">
        <v>767</v>
      </c>
      <c r="AX38" s="286" t="str">
        <f t="shared" si="30"/>
        <v>Fuerte</v>
      </c>
      <c r="AY38" s="296" t="s">
        <v>144</v>
      </c>
      <c r="AZ38" s="296" t="s">
        <v>144</v>
      </c>
      <c r="BA38" s="302">
        <f>IF(AZ38="Débil",0,IF(AZ38="Moderado",75,IF(AZ38="Fuerte",100,)))</f>
        <v>75</v>
      </c>
      <c r="BB38" s="447"/>
      <c r="BC38" s="452"/>
      <c r="BD38" s="452"/>
      <c r="BE38" s="303" t="e">
        <f t="shared" ref="BE38:BE48" si="35">VALUE(IF(AND(BC38="Fuerte",BD38="Si"),H38-2,IF(AND(BC38="Moderado",BD38="Si"),H38-1,H38)))</f>
        <v>#VALUE!</v>
      </c>
      <c r="BF38" s="303" t="e">
        <f t="shared" ref="BF38:BF48" si="36">IF(BE38&lt;1,1,BE38)</f>
        <v>#VALUE!</v>
      </c>
      <c r="BG38" s="441"/>
      <c r="BH38" s="303">
        <f t="shared" ref="BH38:BH48" si="37">AC38</f>
        <v>5</v>
      </c>
      <c r="BI38" s="441"/>
      <c r="BJ38" s="303" t="e">
        <f t="shared" ref="BJ38:BJ48" si="38">BF38*BH38</f>
        <v>#VALUE!</v>
      </c>
      <c r="BK38" s="441"/>
      <c r="BL38" s="601" t="s">
        <v>771</v>
      </c>
      <c r="BM38" s="415"/>
      <c r="BN38" s="603">
        <v>44165</v>
      </c>
      <c r="BO38" s="605" t="s">
        <v>774</v>
      </c>
      <c r="BP38" s="596"/>
      <c r="BQ38" s="260"/>
    </row>
    <row r="39" spans="1:69" ht="45.75" thickBot="1">
      <c r="A39" s="388"/>
      <c r="B39" s="487"/>
      <c r="C39" s="450"/>
      <c r="D39" s="350" t="s">
        <v>761</v>
      </c>
      <c r="E39" s="600"/>
      <c r="F39" s="491"/>
      <c r="G39" s="485"/>
      <c r="H39" s="322" t="str">
        <f t="shared" si="32"/>
        <v/>
      </c>
      <c r="I39" s="434"/>
      <c r="J39" s="434"/>
      <c r="K39" s="434"/>
      <c r="L39" s="434"/>
      <c r="M39" s="434"/>
      <c r="N39" s="434"/>
      <c r="O39" s="434"/>
      <c r="P39" s="434"/>
      <c r="Q39" s="434"/>
      <c r="R39" s="434"/>
      <c r="S39" s="434"/>
      <c r="T39" s="434"/>
      <c r="U39" s="434"/>
      <c r="V39" s="434"/>
      <c r="W39" s="434"/>
      <c r="X39" s="434"/>
      <c r="Y39" s="434"/>
      <c r="Z39" s="434"/>
      <c r="AA39" s="434"/>
      <c r="AB39" s="323">
        <f>IF(X39="Si","19",COUNTIF(I39:AA40,"si"))</f>
        <v>9</v>
      </c>
      <c r="AC39" s="323">
        <f t="shared" si="33"/>
        <v>10</v>
      </c>
      <c r="AD39" s="485"/>
      <c r="AE39" s="324" t="e">
        <f t="shared" si="28"/>
        <v>#VALUE!</v>
      </c>
      <c r="AF39" s="485"/>
      <c r="AG39" s="325" t="s">
        <v>243</v>
      </c>
      <c r="AH39" s="295" t="s">
        <v>121</v>
      </c>
      <c r="AI39" s="324">
        <f>IF(AH39="asignado",15,0)</f>
        <v>15</v>
      </c>
      <c r="AJ39" s="295" t="s">
        <v>122</v>
      </c>
      <c r="AK39" s="324">
        <f>IF(AJ39="adecuado",15,0)</f>
        <v>15</v>
      </c>
      <c r="AL39" s="295" t="s">
        <v>123</v>
      </c>
      <c r="AM39" s="324">
        <f>IF(AL39="oportuna",15,0)</f>
        <v>15</v>
      </c>
      <c r="AN39" s="295" t="s">
        <v>124</v>
      </c>
      <c r="AO39" s="324">
        <f>IF(AN39="prevenir",15,IF(AN39="detectar",10,0))</f>
        <v>15</v>
      </c>
      <c r="AP39" s="295" t="s">
        <v>125</v>
      </c>
      <c r="AQ39" s="324">
        <f>IF(AP39="confiable",15,0)</f>
        <v>15</v>
      </c>
      <c r="AR39" s="325" t="s">
        <v>126</v>
      </c>
      <c r="AS39" s="324">
        <f>IF(AR39="Se investigan y resuelven oportunamente ",15,0)</f>
        <v>15</v>
      </c>
      <c r="AT39" s="295" t="s">
        <v>127</v>
      </c>
      <c r="AU39" s="324">
        <f t="shared" si="34"/>
        <v>10</v>
      </c>
      <c r="AV39" s="324">
        <f t="shared" si="29"/>
        <v>100</v>
      </c>
      <c r="AW39" s="326" t="s">
        <v>243</v>
      </c>
      <c r="AX39" s="286" t="str">
        <f t="shared" si="30"/>
        <v>Fuerte</v>
      </c>
      <c r="AY39" s="327" t="s">
        <v>144</v>
      </c>
      <c r="AZ39" s="327" t="s">
        <v>144</v>
      </c>
      <c r="BA39" s="328">
        <f>IF(AZ39="Débil",0,IF(AZ39="Moderado",75,IF(AZ39="Fuerte",100,)))</f>
        <v>75</v>
      </c>
      <c r="BB39" s="448"/>
      <c r="BC39" s="452" t="str">
        <f t="shared" si="31"/>
        <v>Débil</v>
      </c>
      <c r="BD39" s="452"/>
      <c r="BE39" s="329" t="e">
        <f t="shared" si="35"/>
        <v>#VALUE!</v>
      </c>
      <c r="BF39" s="329" t="e">
        <f t="shared" si="36"/>
        <v>#VALUE!</v>
      </c>
      <c r="BG39" s="441"/>
      <c r="BH39" s="329">
        <f t="shared" si="37"/>
        <v>10</v>
      </c>
      <c r="BI39" s="441"/>
      <c r="BJ39" s="329" t="e">
        <f t="shared" si="38"/>
        <v>#VALUE!</v>
      </c>
      <c r="BK39" s="441"/>
      <c r="BL39" s="602"/>
      <c r="BM39" s="450"/>
      <c r="BN39" s="604"/>
      <c r="BO39" s="606"/>
      <c r="BP39" s="596"/>
      <c r="BQ39" s="260"/>
    </row>
    <row r="40" spans="1:69" ht="63" customHeight="1" thickBot="1">
      <c r="A40" s="388">
        <v>10</v>
      </c>
      <c r="B40" s="411" t="s">
        <v>244</v>
      </c>
      <c r="C40" s="414" t="s">
        <v>245</v>
      </c>
      <c r="D40" s="347" t="s">
        <v>776</v>
      </c>
      <c r="E40" s="417" t="s">
        <v>238</v>
      </c>
      <c r="F40" s="420" t="s">
        <v>246</v>
      </c>
      <c r="G40" s="423" t="s">
        <v>173</v>
      </c>
      <c r="H40" s="278" t="str">
        <f t="shared" si="32"/>
        <v>3</v>
      </c>
      <c r="I40" s="426" t="s">
        <v>119</v>
      </c>
      <c r="J40" s="426" t="s">
        <v>119</v>
      </c>
      <c r="K40" s="426" t="s">
        <v>119</v>
      </c>
      <c r="L40" s="426" t="s">
        <v>118</v>
      </c>
      <c r="M40" s="426" t="s">
        <v>118</v>
      </c>
      <c r="N40" s="426" t="s">
        <v>119</v>
      </c>
      <c r="O40" s="426" t="s">
        <v>119</v>
      </c>
      <c r="P40" s="426" t="s">
        <v>118</v>
      </c>
      <c r="Q40" s="426" t="s">
        <v>118</v>
      </c>
      <c r="R40" s="426" t="s">
        <v>118</v>
      </c>
      <c r="S40" s="426" t="s">
        <v>119</v>
      </c>
      <c r="T40" s="426" t="s">
        <v>119</v>
      </c>
      <c r="U40" s="426" t="s">
        <v>119</v>
      </c>
      <c r="V40" s="426" t="s">
        <v>118</v>
      </c>
      <c r="W40" s="426" t="s">
        <v>119</v>
      </c>
      <c r="X40" s="426" t="s">
        <v>118</v>
      </c>
      <c r="Y40" s="426" t="s">
        <v>118</v>
      </c>
      <c r="Z40" s="426" t="s">
        <v>118</v>
      </c>
      <c r="AA40" s="426" t="s">
        <v>118</v>
      </c>
      <c r="AB40" s="279">
        <f>IF(X40="Si","19",COUNTIF(I40:AA41,"si"))</f>
        <v>9</v>
      </c>
      <c r="AC40" s="279">
        <f t="shared" si="33"/>
        <v>10</v>
      </c>
      <c r="AD40" s="423" t="s">
        <v>213</v>
      </c>
      <c r="AE40" s="280">
        <f t="shared" si="28"/>
        <v>30</v>
      </c>
      <c r="AF40" s="423" t="str">
        <f>VLOOKUP(AE40,Hoja2!$D$25:$E$67,2,0)</f>
        <v>30-Extrema</v>
      </c>
      <c r="AG40" s="276" t="s">
        <v>779</v>
      </c>
      <c r="AH40" s="333" t="s">
        <v>121</v>
      </c>
      <c r="AI40" s="280">
        <f t="shared" ref="AI40" si="39">IF(AH40="asignado",15,0)</f>
        <v>15</v>
      </c>
      <c r="AJ40" s="333" t="s">
        <v>122</v>
      </c>
      <c r="AK40" s="280">
        <f t="shared" ref="AK40" si="40">IF(AJ40="adecuado",15,0)</f>
        <v>15</v>
      </c>
      <c r="AL40" s="333" t="s">
        <v>123</v>
      </c>
      <c r="AM40" s="280">
        <f t="shared" ref="AM40" si="41">IF(AL40="oportuna",15,0)</f>
        <v>15</v>
      </c>
      <c r="AN40" s="333" t="s">
        <v>124</v>
      </c>
      <c r="AO40" s="280">
        <f t="shared" ref="AO40" si="42">IF(AN40="prevenir",15,IF(AN40="detectar",10,0))</f>
        <v>15</v>
      </c>
      <c r="AP40" s="333" t="s">
        <v>125</v>
      </c>
      <c r="AQ40" s="280">
        <f t="shared" ref="AQ40" si="43">IF(AP40="confiable",15,0)</f>
        <v>15</v>
      </c>
      <c r="AR40" s="283" t="s">
        <v>126</v>
      </c>
      <c r="AS40" s="280">
        <f t="shared" ref="AS40" si="44">IF(AR40="Se investigan y resuelven oportunamente ",15,0)</f>
        <v>15</v>
      </c>
      <c r="AT40" s="284" t="s">
        <v>127</v>
      </c>
      <c r="AU40" s="280">
        <f t="shared" si="34"/>
        <v>10</v>
      </c>
      <c r="AV40" s="280">
        <f t="shared" si="29"/>
        <v>100</v>
      </c>
      <c r="AW40" s="283" t="s">
        <v>783</v>
      </c>
      <c r="AX40" s="286" t="str">
        <f t="shared" si="30"/>
        <v>Fuerte</v>
      </c>
      <c r="AY40" s="330" t="s">
        <v>144</v>
      </c>
      <c r="AZ40" s="330" t="s">
        <v>144</v>
      </c>
      <c r="BA40" s="282"/>
      <c r="BB40" s="282"/>
      <c r="BC40" s="482" t="s">
        <v>144</v>
      </c>
      <c r="BD40" s="475" t="s">
        <v>118</v>
      </c>
      <c r="BE40" s="289">
        <f t="shared" si="35"/>
        <v>3</v>
      </c>
      <c r="BF40" s="289">
        <f t="shared" si="36"/>
        <v>3</v>
      </c>
      <c r="BG40" s="417" t="str">
        <f>IF(BF40=1,Hoja2!$H$3,IF(BF40=2,Hoja2!$H$4,IF(BF40=3,Hoja2!$H$5,IF(BF40=4,Hoja2!$H$6,IF(BF40=5,Hoja2!$H$7,0)))))</f>
        <v>3-Posible</v>
      </c>
      <c r="BH40" s="289">
        <f t="shared" si="37"/>
        <v>10</v>
      </c>
      <c r="BI40" s="479" t="str">
        <f>AD40</f>
        <v>Mayor</v>
      </c>
      <c r="BJ40" s="289">
        <f t="shared" si="38"/>
        <v>30</v>
      </c>
      <c r="BK40" s="442" t="s">
        <v>439</v>
      </c>
      <c r="BL40" s="283" t="s">
        <v>786</v>
      </c>
      <c r="BM40" s="341" t="s">
        <v>795</v>
      </c>
      <c r="BN40" s="607">
        <v>44165</v>
      </c>
      <c r="BO40" s="338" t="s">
        <v>773</v>
      </c>
      <c r="BP40" s="472" t="s">
        <v>775</v>
      </c>
      <c r="BQ40" s="260"/>
    </row>
    <row r="41" spans="1:69" ht="57.75" customHeight="1" thickBot="1">
      <c r="A41" s="388"/>
      <c r="B41" s="412"/>
      <c r="C41" s="415"/>
      <c r="D41" s="349" t="s">
        <v>777</v>
      </c>
      <c r="E41" s="418"/>
      <c r="F41" s="421"/>
      <c r="G41" s="424"/>
      <c r="H41" s="299" t="str">
        <f t="shared" si="32"/>
        <v/>
      </c>
      <c r="I41" s="427"/>
      <c r="J41" s="427"/>
      <c r="K41" s="427"/>
      <c r="L41" s="427"/>
      <c r="M41" s="427"/>
      <c r="N41" s="427"/>
      <c r="O41" s="427"/>
      <c r="P41" s="427"/>
      <c r="Q41" s="427"/>
      <c r="R41" s="427"/>
      <c r="S41" s="427"/>
      <c r="T41" s="427"/>
      <c r="U41" s="427"/>
      <c r="V41" s="427"/>
      <c r="W41" s="427"/>
      <c r="X41" s="427"/>
      <c r="Y41" s="427"/>
      <c r="Z41" s="427"/>
      <c r="AA41" s="427"/>
      <c r="AB41" s="300">
        <f>IF(X41="Si","19",COUNTIF(I41:AA42,"si"))</f>
        <v>0</v>
      </c>
      <c r="AC41" s="300">
        <f t="shared" si="33"/>
        <v>5</v>
      </c>
      <c r="AD41" s="478"/>
      <c r="AE41" s="301" t="e">
        <f t="shared" si="28"/>
        <v>#VALUE!</v>
      </c>
      <c r="AF41" s="478"/>
      <c r="AG41" s="277" t="s">
        <v>780</v>
      </c>
      <c r="AH41" s="334" t="s">
        <v>121</v>
      </c>
      <c r="AI41" s="292"/>
      <c r="AJ41" s="334" t="s">
        <v>122</v>
      </c>
      <c r="AK41" s="292"/>
      <c r="AL41" s="334" t="s">
        <v>123</v>
      </c>
      <c r="AM41" s="292"/>
      <c r="AN41" s="334" t="s">
        <v>124</v>
      </c>
      <c r="AO41" s="292"/>
      <c r="AP41" s="334" t="s">
        <v>125</v>
      </c>
      <c r="AQ41" s="292"/>
      <c r="AR41" s="294" t="s">
        <v>126</v>
      </c>
      <c r="AS41" s="292"/>
      <c r="AT41" s="295" t="s">
        <v>127</v>
      </c>
      <c r="AU41" s="301">
        <f t="shared" si="34"/>
        <v>10</v>
      </c>
      <c r="AV41" s="301">
        <f t="shared" si="29"/>
        <v>10</v>
      </c>
      <c r="AW41" s="294" t="s">
        <v>784</v>
      </c>
      <c r="AX41" s="286" t="str">
        <f t="shared" si="30"/>
        <v>Débil</v>
      </c>
      <c r="AY41" s="320" t="s">
        <v>144</v>
      </c>
      <c r="AZ41" s="320" t="s">
        <v>144</v>
      </c>
      <c r="BA41" s="293"/>
      <c r="BB41" s="293"/>
      <c r="BC41" s="483"/>
      <c r="BD41" s="476"/>
      <c r="BE41" s="303" t="e">
        <f t="shared" si="35"/>
        <v>#VALUE!</v>
      </c>
      <c r="BF41" s="303" t="e">
        <f t="shared" si="36"/>
        <v>#VALUE!</v>
      </c>
      <c r="BG41" s="418"/>
      <c r="BH41" s="303">
        <f t="shared" si="37"/>
        <v>5</v>
      </c>
      <c r="BI41" s="480"/>
      <c r="BJ41" s="303" t="e">
        <f t="shared" si="38"/>
        <v>#VALUE!</v>
      </c>
      <c r="BK41" s="443"/>
      <c r="BL41" s="601" t="s">
        <v>787</v>
      </c>
      <c r="BM41" s="342" t="s">
        <v>27</v>
      </c>
      <c r="BN41" s="608"/>
      <c r="BO41" s="339" t="s">
        <v>772</v>
      </c>
      <c r="BP41" s="473"/>
      <c r="BQ41" s="260"/>
    </row>
    <row r="42" spans="1:69" ht="72" customHeight="1" thickBot="1">
      <c r="A42" s="388"/>
      <c r="B42" s="412"/>
      <c r="C42" s="415"/>
      <c r="D42" s="349" t="s">
        <v>778</v>
      </c>
      <c r="E42" s="418"/>
      <c r="F42" s="421"/>
      <c r="G42" s="424"/>
      <c r="H42" s="299" t="str">
        <f t="shared" si="32"/>
        <v/>
      </c>
      <c r="I42" s="427"/>
      <c r="J42" s="427"/>
      <c r="K42" s="427"/>
      <c r="L42" s="427"/>
      <c r="M42" s="427"/>
      <c r="N42" s="427"/>
      <c r="O42" s="427"/>
      <c r="P42" s="427"/>
      <c r="Q42" s="427"/>
      <c r="R42" s="427"/>
      <c r="S42" s="427"/>
      <c r="T42" s="427"/>
      <c r="U42" s="427"/>
      <c r="V42" s="427"/>
      <c r="W42" s="427"/>
      <c r="X42" s="427"/>
      <c r="Y42" s="427"/>
      <c r="Z42" s="427"/>
      <c r="AA42" s="427"/>
      <c r="AB42" s="300">
        <f>IF(X42="Si","19",COUNTIF(I42:AA43,"si"))</f>
        <v>0</v>
      </c>
      <c r="AC42" s="300">
        <f t="shared" si="33"/>
        <v>5</v>
      </c>
      <c r="AD42" s="478"/>
      <c r="AE42" s="301" t="e">
        <f t="shared" si="28"/>
        <v>#VALUE!</v>
      </c>
      <c r="AF42" s="478"/>
      <c r="AG42" s="277" t="s">
        <v>781</v>
      </c>
      <c r="AH42" s="334" t="s">
        <v>121</v>
      </c>
      <c r="AI42" s="292"/>
      <c r="AJ42" s="334" t="s">
        <v>122</v>
      </c>
      <c r="AK42" s="292"/>
      <c r="AL42" s="334" t="s">
        <v>123</v>
      </c>
      <c r="AM42" s="292"/>
      <c r="AN42" s="334" t="s">
        <v>124</v>
      </c>
      <c r="AO42" s="292"/>
      <c r="AP42" s="334" t="s">
        <v>125</v>
      </c>
      <c r="AQ42" s="292"/>
      <c r="AR42" s="294" t="s">
        <v>126</v>
      </c>
      <c r="AS42" s="292"/>
      <c r="AT42" s="295" t="s">
        <v>127</v>
      </c>
      <c r="AU42" s="301">
        <f t="shared" si="34"/>
        <v>10</v>
      </c>
      <c r="AV42" s="301">
        <f t="shared" si="29"/>
        <v>10</v>
      </c>
      <c r="AW42" s="294" t="s">
        <v>781</v>
      </c>
      <c r="AX42" s="286" t="str">
        <f t="shared" si="30"/>
        <v>Débil</v>
      </c>
      <c r="AY42" s="320" t="s">
        <v>144</v>
      </c>
      <c r="AZ42" s="320" t="s">
        <v>144</v>
      </c>
      <c r="BA42" s="293"/>
      <c r="BB42" s="293"/>
      <c r="BC42" s="483"/>
      <c r="BD42" s="476"/>
      <c r="BE42" s="303" t="e">
        <f t="shared" si="35"/>
        <v>#VALUE!</v>
      </c>
      <c r="BF42" s="303" t="e">
        <f t="shared" si="36"/>
        <v>#VALUE!</v>
      </c>
      <c r="BG42" s="418"/>
      <c r="BH42" s="303">
        <f t="shared" si="37"/>
        <v>5</v>
      </c>
      <c r="BI42" s="480"/>
      <c r="BJ42" s="303" t="e">
        <f t="shared" si="38"/>
        <v>#VALUE!</v>
      </c>
      <c r="BK42" s="443"/>
      <c r="BL42" s="601"/>
      <c r="BM42" s="341" t="s">
        <v>795</v>
      </c>
      <c r="BN42" s="603">
        <v>44196</v>
      </c>
      <c r="BO42" s="338" t="s">
        <v>772</v>
      </c>
      <c r="BP42" s="473"/>
      <c r="BQ42" s="260"/>
    </row>
    <row r="43" spans="1:69" ht="45.75" thickBot="1">
      <c r="A43" s="388"/>
      <c r="B43" s="413"/>
      <c r="C43" s="416"/>
      <c r="D43" s="351" t="s">
        <v>247</v>
      </c>
      <c r="E43" s="419"/>
      <c r="F43" s="422"/>
      <c r="G43" s="425"/>
      <c r="H43" s="304" t="str">
        <f t="shared" si="32"/>
        <v/>
      </c>
      <c r="I43" s="428"/>
      <c r="J43" s="428"/>
      <c r="K43" s="428"/>
      <c r="L43" s="428"/>
      <c r="M43" s="428"/>
      <c r="N43" s="428"/>
      <c r="O43" s="428"/>
      <c r="P43" s="428"/>
      <c r="Q43" s="428"/>
      <c r="R43" s="428"/>
      <c r="S43" s="428"/>
      <c r="T43" s="428"/>
      <c r="U43" s="428"/>
      <c r="V43" s="428"/>
      <c r="W43" s="428"/>
      <c r="X43" s="428"/>
      <c r="Y43" s="428"/>
      <c r="Z43" s="428"/>
      <c r="AA43" s="428"/>
      <c r="AB43" s="305">
        <f>IF(X43="Si","19",COUNTIF(I43:AA43,"si"))</f>
        <v>0</v>
      </c>
      <c r="AC43" s="305">
        <f t="shared" si="33"/>
        <v>5</v>
      </c>
      <c r="AD43" s="425"/>
      <c r="AE43" s="306" t="e">
        <f t="shared" si="28"/>
        <v>#VALUE!</v>
      </c>
      <c r="AF43" s="425"/>
      <c r="AG43" s="319" t="s">
        <v>782</v>
      </c>
      <c r="AH43" s="308" t="s">
        <v>121</v>
      </c>
      <c r="AI43" s="306">
        <f t="shared" ref="AI43" si="45">IF(AH43="asignado",15,0)</f>
        <v>15</v>
      </c>
      <c r="AJ43" s="308" t="s">
        <v>122</v>
      </c>
      <c r="AK43" s="306">
        <f t="shared" ref="AK43" si="46">IF(AJ43="adecuado",15,0)</f>
        <v>15</v>
      </c>
      <c r="AL43" s="308" t="s">
        <v>123</v>
      </c>
      <c r="AM43" s="306">
        <f t="shared" ref="AM43" si="47">IF(AL43="oportuna",15,0)</f>
        <v>15</v>
      </c>
      <c r="AN43" s="308" t="s">
        <v>124</v>
      </c>
      <c r="AO43" s="306">
        <f t="shared" ref="AO43" si="48">IF(AN43="prevenir",15,IF(AN43="detectar",10,0))</f>
        <v>15</v>
      </c>
      <c r="AP43" s="308" t="s">
        <v>125</v>
      </c>
      <c r="AQ43" s="306">
        <f t="shared" ref="AQ43" si="49">IF(AP43="confiable",15,0)</f>
        <v>15</v>
      </c>
      <c r="AR43" s="307" t="s">
        <v>126</v>
      </c>
      <c r="AS43" s="306">
        <f t="shared" ref="AS43" si="50">IF(AR43="Se investigan y resuelven oportunamente ",15,0)</f>
        <v>15</v>
      </c>
      <c r="AT43" s="308" t="s">
        <v>127</v>
      </c>
      <c r="AU43" s="306">
        <f t="shared" si="34"/>
        <v>10</v>
      </c>
      <c r="AV43" s="306">
        <f t="shared" si="29"/>
        <v>100</v>
      </c>
      <c r="AW43" s="307" t="s">
        <v>785</v>
      </c>
      <c r="AX43" s="331" t="str">
        <f t="shared" si="30"/>
        <v>Fuerte</v>
      </c>
      <c r="AY43" s="309" t="s">
        <v>144</v>
      </c>
      <c r="AZ43" s="309" t="s">
        <v>144</v>
      </c>
      <c r="BA43" s="321"/>
      <c r="BB43" s="321"/>
      <c r="BC43" s="484"/>
      <c r="BD43" s="477"/>
      <c r="BE43" s="310" t="e">
        <f t="shared" si="35"/>
        <v>#VALUE!</v>
      </c>
      <c r="BF43" s="310" t="e">
        <f t="shared" si="36"/>
        <v>#VALUE!</v>
      </c>
      <c r="BG43" s="419"/>
      <c r="BH43" s="310">
        <f t="shared" si="37"/>
        <v>5</v>
      </c>
      <c r="BI43" s="481"/>
      <c r="BJ43" s="310" t="e">
        <f t="shared" si="38"/>
        <v>#VALUE!</v>
      </c>
      <c r="BK43" s="444"/>
      <c r="BL43" s="307" t="s">
        <v>788</v>
      </c>
      <c r="BM43" s="343" t="s">
        <v>795</v>
      </c>
      <c r="BN43" s="608"/>
      <c r="BO43" s="338" t="s">
        <v>789</v>
      </c>
      <c r="BP43" s="474"/>
      <c r="BQ43" s="260"/>
    </row>
    <row r="44" spans="1:69" ht="45">
      <c r="A44" s="388">
        <v>11</v>
      </c>
      <c r="B44" s="396" t="s">
        <v>265</v>
      </c>
      <c r="C44" s="399" t="s">
        <v>266</v>
      </c>
      <c r="D44" s="74" t="s">
        <v>267</v>
      </c>
      <c r="E44" s="402" t="s">
        <v>268</v>
      </c>
      <c r="F44" s="405" t="s">
        <v>269</v>
      </c>
      <c r="G44" s="408" t="s">
        <v>228</v>
      </c>
      <c r="H44" s="132" t="str">
        <f t="shared" si="32"/>
        <v>1</v>
      </c>
      <c r="I44" s="408" t="s">
        <v>119</v>
      </c>
      <c r="J44" s="408" t="s">
        <v>118</v>
      </c>
      <c r="K44" s="408" t="s">
        <v>118</v>
      </c>
      <c r="L44" s="408" t="s">
        <v>118</v>
      </c>
      <c r="M44" s="408" t="s">
        <v>119</v>
      </c>
      <c r="N44" s="408" t="s">
        <v>118</v>
      </c>
      <c r="O44" s="408" t="s">
        <v>119</v>
      </c>
      <c r="P44" s="408" t="s">
        <v>119</v>
      </c>
      <c r="Q44" s="408" t="s">
        <v>118</v>
      </c>
      <c r="R44" s="408" t="s">
        <v>119</v>
      </c>
      <c r="S44" s="408" t="s">
        <v>119</v>
      </c>
      <c r="T44" s="408" t="s">
        <v>119</v>
      </c>
      <c r="U44" s="408" t="s">
        <v>119</v>
      </c>
      <c r="V44" s="408" t="s">
        <v>119</v>
      </c>
      <c r="W44" s="408" t="s">
        <v>119</v>
      </c>
      <c r="X44" s="408" t="s">
        <v>118</v>
      </c>
      <c r="Y44" s="408" t="s">
        <v>118</v>
      </c>
      <c r="Z44" s="408" t="s">
        <v>118</v>
      </c>
      <c r="AA44" s="408" t="s">
        <v>118</v>
      </c>
      <c r="AB44" s="146">
        <f>IF(X44="Si","19",COUNTIF(I44:AA45,"si"))</f>
        <v>10</v>
      </c>
      <c r="AC44" s="146">
        <f t="shared" si="33"/>
        <v>10</v>
      </c>
      <c r="AD44" s="466" t="s">
        <v>213</v>
      </c>
      <c r="AE44" s="82">
        <f t="shared" si="28"/>
        <v>10</v>
      </c>
      <c r="AF44" s="469" t="str">
        <f>VLOOKUP(AE44,Hoja2!$D$25:$E$67,2,0)</f>
        <v>10-Alta</v>
      </c>
      <c r="AG44" s="147" t="s">
        <v>270</v>
      </c>
      <c r="AH44" s="148" t="s">
        <v>121</v>
      </c>
      <c r="AI44" s="114">
        <f>IF(AH44="asignado",15,0)</f>
        <v>15</v>
      </c>
      <c r="AJ44" s="148" t="s">
        <v>122</v>
      </c>
      <c r="AK44" s="114">
        <f>IF(AJ44="adecuado",15,0)</f>
        <v>15</v>
      </c>
      <c r="AL44" s="148" t="s">
        <v>123</v>
      </c>
      <c r="AM44" s="114">
        <f>IF(AL44="oportuna",15,0)</f>
        <v>15</v>
      </c>
      <c r="AN44" s="148" t="s">
        <v>124</v>
      </c>
      <c r="AO44" s="114">
        <f>IF(AN44="prevenir",15,IF(AN44="detectar",10,0))</f>
        <v>15</v>
      </c>
      <c r="AP44" s="148" t="s">
        <v>125</v>
      </c>
      <c r="AQ44" s="82">
        <f>IF(AP44="confiable",15,0)</f>
        <v>15</v>
      </c>
      <c r="AR44" s="147" t="s">
        <v>126</v>
      </c>
      <c r="AS44" s="82">
        <f>IF(AR44="Se investigan y resuelven oportunamente ",15,0)</f>
        <v>15</v>
      </c>
      <c r="AT44" s="148" t="s">
        <v>127</v>
      </c>
      <c r="AU44" s="82">
        <f t="shared" si="34"/>
        <v>10</v>
      </c>
      <c r="AV44" s="82">
        <f t="shared" si="29"/>
        <v>100</v>
      </c>
      <c r="AW44" s="83"/>
      <c r="AX44" s="130" t="str">
        <f t="shared" si="30"/>
        <v>Fuerte</v>
      </c>
      <c r="AY44" s="131" t="s">
        <v>129</v>
      </c>
      <c r="AZ44" s="130" t="str">
        <f>IF(AND(AX44="Fuerte",AY44="Fuerte"),"Fuerte",IF(AND(AX44="Fuerte",AY44="Moderado"),"Moderado",IF(AND(AX44="Fuerte",AY44="Débil"),"Débil",IF(AND(AX44="Moderado",AY44="Fuerte"),"Moderado",IF(AND(AX44="Moderado",AY44="Moderado"),"Moderado",IF(AND(AX44="Moderado",AY44="Débil"),"Débil",IF(AND(AX44="Débil",AY44="Fuerte"),"Débil",IF(AND(AX44="Débil",AY44="Moderado"),"Débil",IF(AND(AX44="Débil",AY44="Débil"),"Débil",)))))))))</f>
        <v>Fuerte</v>
      </c>
      <c r="BA44" s="134">
        <f>IF(AZ44="Débil",0,IF(AZ44="Moderado",75,IF(AZ44="Fuerte",100,)))</f>
        <v>100</v>
      </c>
      <c r="BB44" s="453">
        <f>AVERAGE(BA44:BA48)</f>
        <v>100</v>
      </c>
      <c r="BC44" s="439" t="str">
        <f t="shared" ref="BC44" si="51">IF(BB44&lt;50,"Débil",IF(AND(BB44&gt;=50,BB44&lt;99),"Moderado",IF(BB44=100,"Fuerte",)))</f>
        <v>Fuerte</v>
      </c>
      <c r="BD44" s="439" t="s">
        <v>119</v>
      </c>
      <c r="BE44" s="130">
        <f t="shared" si="35"/>
        <v>-1</v>
      </c>
      <c r="BF44" s="130">
        <f t="shared" si="36"/>
        <v>1</v>
      </c>
      <c r="BG44" s="453" t="str">
        <f>IF(BF44=1,Hoja2!$H$3,IF(BF44=2,Hoja2!$H$4,IF(BF44=3,Hoja2!$H$5,IF(BF44=4,Hoja2!$H$6,IF(BF44=5,Hoja2!$H$7,0)))))</f>
        <v>1-Rara vez</v>
      </c>
      <c r="BH44" s="130">
        <f t="shared" si="37"/>
        <v>10</v>
      </c>
      <c r="BI44" s="453" t="str">
        <f>AD44</f>
        <v>Mayor</v>
      </c>
      <c r="BJ44" s="130">
        <f t="shared" si="38"/>
        <v>10</v>
      </c>
      <c r="BK44" s="439" t="str">
        <f>VLOOKUP(BJ44,Hoja2!$D$53:$E$67,2,0)</f>
        <v>10-Alta</v>
      </c>
      <c r="BL44" s="399" t="s">
        <v>755</v>
      </c>
      <c r="BM44" s="464" t="s">
        <v>756</v>
      </c>
      <c r="BN44" s="453" t="s">
        <v>264</v>
      </c>
      <c r="BO44" s="456" t="s">
        <v>755</v>
      </c>
      <c r="BP44" s="459" t="s">
        <v>757</v>
      </c>
      <c r="BQ44" s="260"/>
    </row>
    <row r="45" spans="1:69" ht="45">
      <c r="A45" s="388"/>
      <c r="B45" s="397"/>
      <c r="C45" s="400"/>
      <c r="D45" s="77" t="s">
        <v>271</v>
      </c>
      <c r="E45" s="403"/>
      <c r="F45" s="406"/>
      <c r="G45" s="409"/>
      <c r="H45" s="140" t="str">
        <f t="shared" si="32"/>
        <v/>
      </c>
      <c r="I45" s="409"/>
      <c r="J45" s="409"/>
      <c r="K45" s="409"/>
      <c r="L45" s="409"/>
      <c r="M45" s="409"/>
      <c r="N45" s="409"/>
      <c r="O45" s="409"/>
      <c r="P45" s="409"/>
      <c r="Q45" s="409"/>
      <c r="R45" s="409"/>
      <c r="S45" s="409"/>
      <c r="T45" s="409"/>
      <c r="U45" s="409"/>
      <c r="V45" s="409"/>
      <c r="W45" s="409"/>
      <c r="X45" s="409"/>
      <c r="Y45" s="409"/>
      <c r="Z45" s="409"/>
      <c r="AA45" s="409"/>
      <c r="AB45" s="99">
        <f>IF(X45="Si","19",COUNTIF(I45:AA46,"si"))</f>
        <v>0</v>
      </c>
      <c r="AC45" s="99">
        <f t="shared" si="33"/>
        <v>5</v>
      </c>
      <c r="AD45" s="467"/>
      <c r="AE45" s="68" t="e">
        <f t="shared" si="28"/>
        <v>#VALUE!</v>
      </c>
      <c r="AF45" s="470"/>
      <c r="AG45" s="71" t="s">
        <v>272</v>
      </c>
      <c r="AH45" s="57" t="s">
        <v>121</v>
      </c>
      <c r="AI45" s="125">
        <f>IF(AH45="asignado",15,0)</f>
        <v>15</v>
      </c>
      <c r="AJ45" s="57" t="s">
        <v>122</v>
      </c>
      <c r="AK45" s="125">
        <f>IF(AJ45="adecuado",15,0)</f>
        <v>15</v>
      </c>
      <c r="AL45" s="57" t="s">
        <v>123</v>
      </c>
      <c r="AM45" s="125">
        <f>IF(AL45="oportuna",15,0)</f>
        <v>15</v>
      </c>
      <c r="AN45" s="57" t="s">
        <v>124</v>
      </c>
      <c r="AO45" s="125">
        <f>IF(AN45="prevenir",15,IF(AN45="detectar",10,0))</f>
        <v>15</v>
      </c>
      <c r="AP45" s="57" t="s">
        <v>125</v>
      </c>
      <c r="AQ45" s="68">
        <f>IF(AP45="confiable",15,0)</f>
        <v>15</v>
      </c>
      <c r="AR45" s="71" t="s">
        <v>126</v>
      </c>
      <c r="AS45" s="68">
        <f>IF(AR45="Se investigan y resuelven oportunamente ",15,0)</f>
        <v>15</v>
      </c>
      <c r="AT45" s="57" t="s">
        <v>127</v>
      </c>
      <c r="AU45" s="68">
        <f t="shared" si="34"/>
        <v>10</v>
      </c>
      <c r="AV45" s="68">
        <f t="shared" si="29"/>
        <v>100</v>
      </c>
      <c r="AW45" s="65"/>
      <c r="AX45" s="142" t="str">
        <f t="shared" si="30"/>
        <v>Fuerte</v>
      </c>
      <c r="AY45" s="128" t="s">
        <v>129</v>
      </c>
      <c r="AZ45" s="142" t="str">
        <f>IF(AND(AX45="Fuerte",AY45="Fuerte"),"Fuerte",IF(AND(AX45="Fuerte",AY45="Moderado"),"Moderado",IF(AND(AX45="Fuerte",AY45="Débil"),"Débil",IF(AND(AX45="Moderado",AY45="Fuerte"),"Moderado",IF(AND(AX45="Moderado",AY45="Moderado"),"Moderado",IF(AND(AX45="Moderado",AY45="Débil"),"Débil",IF(AND(AX45="Débil",AY45="Fuerte"),"Débil",IF(AND(AX45="Débil",AY45="Moderado"),"Débil",IF(AND(AX45="Débil",AY45="Débil"),"Débil",)))))))))</f>
        <v>Fuerte</v>
      </c>
      <c r="BA45" s="141">
        <f>IF(AZ45="Débil",0,IF(AZ45="Moderado",75,IF(AZ45="Fuerte",100,)))</f>
        <v>100</v>
      </c>
      <c r="BB45" s="454"/>
      <c r="BC45" s="462"/>
      <c r="BD45" s="462"/>
      <c r="BE45" s="142" t="e">
        <f t="shared" si="35"/>
        <v>#VALUE!</v>
      </c>
      <c r="BF45" s="142" t="e">
        <f t="shared" si="36"/>
        <v>#VALUE!</v>
      </c>
      <c r="BG45" s="454"/>
      <c r="BH45" s="142">
        <f t="shared" si="37"/>
        <v>5</v>
      </c>
      <c r="BI45" s="454"/>
      <c r="BJ45" s="142" t="e">
        <f t="shared" si="38"/>
        <v>#VALUE!</v>
      </c>
      <c r="BK45" s="462"/>
      <c r="BL45" s="400"/>
      <c r="BM45" s="464"/>
      <c r="BN45" s="454"/>
      <c r="BO45" s="457"/>
      <c r="BP45" s="460"/>
      <c r="BQ45" s="260"/>
    </row>
    <row r="46" spans="1:69" ht="45">
      <c r="A46" s="388"/>
      <c r="B46" s="397"/>
      <c r="C46" s="400"/>
      <c r="D46" s="77" t="s">
        <v>273</v>
      </c>
      <c r="E46" s="403"/>
      <c r="F46" s="406"/>
      <c r="G46" s="409"/>
      <c r="H46" s="140" t="str">
        <f t="shared" si="32"/>
        <v/>
      </c>
      <c r="I46" s="409"/>
      <c r="J46" s="409"/>
      <c r="K46" s="409"/>
      <c r="L46" s="409"/>
      <c r="M46" s="409"/>
      <c r="N46" s="409"/>
      <c r="O46" s="409"/>
      <c r="P46" s="409"/>
      <c r="Q46" s="409"/>
      <c r="R46" s="409"/>
      <c r="S46" s="409"/>
      <c r="T46" s="409"/>
      <c r="U46" s="409"/>
      <c r="V46" s="409"/>
      <c r="W46" s="409"/>
      <c r="X46" s="409"/>
      <c r="Y46" s="409"/>
      <c r="Z46" s="409"/>
      <c r="AA46" s="409"/>
      <c r="AB46" s="99">
        <f>IF(X46="Si","19",COUNTIF(I46:AA47,"si"))</f>
        <v>0</v>
      </c>
      <c r="AC46" s="99">
        <f t="shared" si="33"/>
        <v>5</v>
      </c>
      <c r="AD46" s="467"/>
      <c r="AE46" s="68" t="e">
        <f t="shared" si="28"/>
        <v>#VALUE!</v>
      </c>
      <c r="AF46" s="470"/>
      <c r="AG46" s="71" t="s">
        <v>274</v>
      </c>
      <c r="AH46" s="57" t="s">
        <v>121</v>
      </c>
      <c r="AI46" s="125">
        <f>IF(AH46="asignado",15,0)</f>
        <v>15</v>
      </c>
      <c r="AJ46" s="57" t="s">
        <v>122</v>
      </c>
      <c r="AK46" s="125">
        <f>IF(AJ46="adecuado",15,0)</f>
        <v>15</v>
      </c>
      <c r="AL46" s="57" t="s">
        <v>123</v>
      </c>
      <c r="AM46" s="125">
        <f>IF(AL46="oportuna",15,0)</f>
        <v>15</v>
      </c>
      <c r="AN46" s="57" t="s">
        <v>124</v>
      </c>
      <c r="AO46" s="125">
        <f>IF(AN46="prevenir",15,IF(AN46="detectar",10,0))</f>
        <v>15</v>
      </c>
      <c r="AP46" s="57" t="s">
        <v>125</v>
      </c>
      <c r="AQ46" s="68">
        <f>IF(AP46="confiable",15,0)</f>
        <v>15</v>
      </c>
      <c r="AR46" s="71" t="s">
        <v>126</v>
      </c>
      <c r="AS46" s="68">
        <f>IF(AR46="Se investigan y resuelven oportunamente ",15,0)</f>
        <v>15</v>
      </c>
      <c r="AT46" s="57" t="s">
        <v>127</v>
      </c>
      <c r="AU46" s="68">
        <f t="shared" si="34"/>
        <v>10</v>
      </c>
      <c r="AV46" s="68">
        <f t="shared" si="29"/>
        <v>100</v>
      </c>
      <c r="AW46" s="65"/>
      <c r="AX46" s="142" t="str">
        <f t="shared" si="30"/>
        <v>Fuerte</v>
      </c>
      <c r="AY46" s="128" t="s">
        <v>129</v>
      </c>
      <c r="AZ46" s="142" t="str">
        <f>IF(AND(AX46="Fuerte",AY46="Fuerte"),"Fuerte",IF(AND(AX46="Fuerte",AY46="Moderado"),"Moderado",IF(AND(AX46="Fuerte",AY46="Débil"),"Débil",IF(AND(AX46="Moderado",AY46="Fuerte"),"Moderado",IF(AND(AX46="Moderado",AY46="Moderado"),"Moderado",IF(AND(AX46="Moderado",AY46="Débil"),"Débil",IF(AND(AX46="Débil",AY46="Fuerte"),"Débil",IF(AND(AX46="Débil",AY46="Moderado"),"Débil",IF(AND(AX46="Débil",AY46="Débil"),"Débil",)))))))))</f>
        <v>Fuerte</v>
      </c>
      <c r="BA46" s="141">
        <f>IF(AZ46="Débil",0,IF(AZ46="Moderado",75,IF(AZ46="Fuerte",100,)))</f>
        <v>100</v>
      </c>
      <c r="BB46" s="454"/>
      <c r="BC46" s="462" t="str">
        <f t="shared" ref="BC46" si="52">IF(BB46&lt;50,"Débil",IF(AND(BB46&gt;=50,BB46&lt;99),"Moderado",IF(BB46=100,"Fuerte",)))</f>
        <v>Débil</v>
      </c>
      <c r="BD46" s="462"/>
      <c r="BE46" s="142" t="e">
        <f t="shared" si="35"/>
        <v>#VALUE!</v>
      </c>
      <c r="BF46" s="142" t="e">
        <f t="shared" si="36"/>
        <v>#VALUE!</v>
      </c>
      <c r="BG46" s="454"/>
      <c r="BH46" s="142">
        <f t="shared" si="37"/>
        <v>5</v>
      </c>
      <c r="BI46" s="454"/>
      <c r="BJ46" s="142" t="e">
        <f t="shared" si="38"/>
        <v>#VALUE!</v>
      </c>
      <c r="BK46" s="462"/>
      <c r="BL46" s="400"/>
      <c r="BM46" s="464"/>
      <c r="BN46" s="454"/>
      <c r="BO46" s="457"/>
      <c r="BP46" s="460"/>
      <c r="BQ46" s="260"/>
    </row>
    <row r="47" spans="1:69" ht="45">
      <c r="A47" s="388"/>
      <c r="B47" s="397"/>
      <c r="C47" s="400"/>
      <c r="D47" s="496" t="s">
        <v>275</v>
      </c>
      <c r="E47" s="403"/>
      <c r="F47" s="406"/>
      <c r="G47" s="409"/>
      <c r="H47" s="140" t="str">
        <f t="shared" si="32"/>
        <v/>
      </c>
      <c r="I47" s="409"/>
      <c r="J47" s="409"/>
      <c r="K47" s="409"/>
      <c r="L47" s="409"/>
      <c r="M47" s="409"/>
      <c r="N47" s="409"/>
      <c r="O47" s="409"/>
      <c r="P47" s="409"/>
      <c r="Q47" s="409"/>
      <c r="R47" s="409"/>
      <c r="S47" s="409"/>
      <c r="T47" s="409"/>
      <c r="U47" s="409"/>
      <c r="V47" s="409"/>
      <c r="W47" s="409"/>
      <c r="X47" s="409"/>
      <c r="Y47" s="409"/>
      <c r="Z47" s="409"/>
      <c r="AA47" s="409"/>
      <c r="AB47" s="99">
        <f>IF(X47="Si","19",COUNTIF(I47:AA48,"si"))</f>
        <v>0</v>
      </c>
      <c r="AC47" s="99">
        <f t="shared" si="33"/>
        <v>5</v>
      </c>
      <c r="AD47" s="467"/>
      <c r="AE47" s="68" t="e">
        <f t="shared" si="28"/>
        <v>#VALUE!</v>
      </c>
      <c r="AF47" s="470"/>
      <c r="AG47" s="57" t="s">
        <v>276</v>
      </c>
      <c r="AH47" s="57" t="s">
        <v>121</v>
      </c>
      <c r="AI47" s="125">
        <f>IF(AH47="asignado",15,0)</f>
        <v>15</v>
      </c>
      <c r="AJ47" s="57" t="s">
        <v>122</v>
      </c>
      <c r="AK47" s="125">
        <f>IF(AJ47="adecuado",15,0)</f>
        <v>15</v>
      </c>
      <c r="AL47" s="57" t="s">
        <v>123</v>
      </c>
      <c r="AM47" s="125">
        <f>IF(AL47="oportuna",15,0)</f>
        <v>15</v>
      </c>
      <c r="AN47" s="57" t="s">
        <v>124</v>
      </c>
      <c r="AO47" s="125">
        <f>IF(AN47="prevenir",15,IF(AN47="detectar",10,0))</f>
        <v>15</v>
      </c>
      <c r="AP47" s="57" t="s">
        <v>125</v>
      </c>
      <c r="AQ47" s="68">
        <f>IF(AP47="confiable",15,0)</f>
        <v>15</v>
      </c>
      <c r="AR47" s="71" t="s">
        <v>126</v>
      </c>
      <c r="AS47" s="68">
        <f>IF(AR47="Se investigan y resuelven oportunamente ",15,0)</f>
        <v>15</v>
      </c>
      <c r="AT47" s="57" t="s">
        <v>127</v>
      </c>
      <c r="AU47" s="68">
        <f t="shared" si="34"/>
        <v>10</v>
      </c>
      <c r="AV47" s="68">
        <f t="shared" si="29"/>
        <v>100</v>
      </c>
      <c r="AW47" s="65"/>
      <c r="AX47" s="142" t="str">
        <f t="shared" si="30"/>
        <v>Fuerte</v>
      </c>
      <c r="AY47" s="128" t="s">
        <v>129</v>
      </c>
      <c r="AZ47" s="142" t="str">
        <f>IF(AND(AX47="Fuerte",AY47="Fuerte"),"Fuerte",IF(AND(AX47="Fuerte",AY47="Moderado"),"Moderado",IF(AND(AX47="Fuerte",AY47="Débil"),"Débil",IF(AND(AX47="Moderado",AY47="Fuerte"),"Moderado",IF(AND(AX47="Moderado",AY47="Moderado"),"Moderado",IF(AND(AX47="Moderado",AY47="Débil"),"Débil",IF(AND(AX47="Débil",AY47="Fuerte"),"Débil",IF(AND(AX47="Débil",AY47="Moderado"),"Débil",IF(AND(AX47="Débil",AY47="Débil"),"Débil",)))))))))</f>
        <v>Fuerte</v>
      </c>
      <c r="BA47" s="141">
        <f>IF(AZ47="Débil",0,IF(AZ47="Moderado",75,IF(AZ47="Fuerte",100,)))</f>
        <v>100</v>
      </c>
      <c r="BB47" s="454"/>
      <c r="BC47" s="462"/>
      <c r="BD47" s="462"/>
      <c r="BE47" s="142" t="e">
        <f t="shared" si="35"/>
        <v>#VALUE!</v>
      </c>
      <c r="BF47" s="142" t="e">
        <f t="shared" si="36"/>
        <v>#VALUE!</v>
      </c>
      <c r="BG47" s="454"/>
      <c r="BH47" s="142">
        <f t="shared" si="37"/>
        <v>5</v>
      </c>
      <c r="BI47" s="454"/>
      <c r="BJ47" s="142" t="e">
        <f t="shared" si="38"/>
        <v>#VALUE!</v>
      </c>
      <c r="BK47" s="462"/>
      <c r="BL47" s="400"/>
      <c r="BM47" s="464"/>
      <c r="BN47" s="454"/>
      <c r="BO47" s="457"/>
      <c r="BP47" s="460"/>
      <c r="BQ47" s="260"/>
    </row>
    <row r="48" spans="1:69" ht="45.75" thickBot="1">
      <c r="A48" s="389"/>
      <c r="B48" s="398"/>
      <c r="C48" s="401"/>
      <c r="D48" s="527"/>
      <c r="E48" s="404"/>
      <c r="F48" s="407"/>
      <c r="G48" s="410"/>
      <c r="H48" s="143" t="str">
        <f t="shared" si="32"/>
        <v/>
      </c>
      <c r="I48" s="410"/>
      <c r="J48" s="410"/>
      <c r="K48" s="410"/>
      <c r="L48" s="410"/>
      <c r="M48" s="410"/>
      <c r="N48" s="410"/>
      <c r="O48" s="410"/>
      <c r="P48" s="410"/>
      <c r="Q48" s="410"/>
      <c r="R48" s="410"/>
      <c r="S48" s="410"/>
      <c r="T48" s="410"/>
      <c r="U48" s="410"/>
      <c r="V48" s="410"/>
      <c r="W48" s="410"/>
      <c r="X48" s="410"/>
      <c r="Y48" s="410"/>
      <c r="Z48" s="410"/>
      <c r="AA48" s="410"/>
      <c r="AB48" s="100" t="e">
        <f>IF(X48="Si","19",COUNTIF(#REF!,"si"))</f>
        <v>#REF!</v>
      </c>
      <c r="AC48" s="100" t="e">
        <f t="shared" si="33"/>
        <v>#REF!</v>
      </c>
      <c r="AD48" s="468"/>
      <c r="AE48" s="69" t="e">
        <f t="shared" si="28"/>
        <v>#VALUE!</v>
      </c>
      <c r="AF48" s="471"/>
      <c r="AG48" s="61" t="s">
        <v>277</v>
      </c>
      <c r="AH48" s="61" t="s">
        <v>121</v>
      </c>
      <c r="AI48" s="124">
        <f>IF(AH48="asignado",15,0)</f>
        <v>15</v>
      </c>
      <c r="AJ48" s="61" t="s">
        <v>122</v>
      </c>
      <c r="AK48" s="124">
        <f>IF(AJ48="adecuado",15,0)</f>
        <v>15</v>
      </c>
      <c r="AL48" s="61" t="s">
        <v>123</v>
      </c>
      <c r="AM48" s="124">
        <f>IF(AL48="oportuna",15,0)</f>
        <v>15</v>
      </c>
      <c r="AN48" s="61" t="s">
        <v>124</v>
      </c>
      <c r="AO48" s="124">
        <f>IF(AN48="prevenir",15,IF(AN48="detectar",10,0))</f>
        <v>15</v>
      </c>
      <c r="AP48" s="61" t="s">
        <v>125</v>
      </c>
      <c r="AQ48" s="69">
        <f>IF(AP48="confiable",15,0)</f>
        <v>15</v>
      </c>
      <c r="AR48" s="72" t="s">
        <v>126</v>
      </c>
      <c r="AS48" s="69">
        <f>IF(AR48="Se investigan y resuelven oportunamente ",15,0)</f>
        <v>15</v>
      </c>
      <c r="AT48" s="61" t="s">
        <v>127</v>
      </c>
      <c r="AU48" s="69">
        <f t="shared" si="34"/>
        <v>10</v>
      </c>
      <c r="AV48" s="69">
        <f t="shared" si="29"/>
        <v>100</v>
      </c>
      <c r="AW48" s="66"/>
      <c r="AX48" s="145" t="str">
        <f t="shared" si="30"/>
        <v>Fuerte</v>
      </c>
      <c r="AY48" s="129" t="s">
        <v>129</v>
      </c>
      <c r="AZ48" s="145" t="str">
        <f>IF(AND(AX48="Fuerte",AY48="Fuerte"),"Fuerte",IF(AND(AX48="Fuerte",AY48="Moderado"),"Moderado",IF(AND(AX48="Fuerte",AY48="Débil"),"Débil",IF(AND(AX48="Moderado",AY48="Fuerte"),"Moderado",IF(AND(AX48="Moderado",AY48="Moderado"),"Moderado",IF(AND(AX48="Moderado",AY48="Débil"),"Débil",IF(AND(AX48="Débil",AY48="Fuerte"),"Débil",IF(AND(AX48="Débil",AY48="Moderado"),"Débil",IF(AND(AX48="Débil",AY48="Débil"),"Débil",)))))))))</f>
        <v>Fuerte</v>
      </c>
      <c r="BA48" s="144">
        <f>IF(AZ48="Débil",0,IF(AZ48="Moderado",75,IF(AZ48="Fuerte",100,)))</f>
        <v>100</v>
      </c>
      <c r="BB48" s="455"/>
      <c r="BC48" s="463" t="str">
        <f t="shared" ref="BC48" si="53">IF(BB48&lt;50,"Débil",IF(AND(BB48&gt;=50,BB48&lt;99),"Moderado",IF(BB48=100,"Fuerte",)))</f>
        <v>Débil</v>
      </c>
      <c r="BD48" s="463"/>
      <c r="BE48" s="145" t="e">
        <f t="shared" si="35"/>
        <v>#VALUE!</v>
      </c>
      <c r="BF48" s="145" t="e">
        <f t="shared" si="36"/>
        <v>#VALUE!</v>
      </c>
      <c r="BG48" s="455"/>
      <c r="BH48" s="145" t="e">
        <f t="shared" si="37"/>
        <v>#REF!</v>
      </c>
      <c r="BI48" s="455"/>
      <c r="BJ48" s="145" t="e">
        <f t="shared" si="38"/>
        <v>#VALUE!</v>
      </c>
      <c r="BK48" s="463"/>
      <c r="BL48" s="401"/>
      <c r="BM48" s="465"/>
      <c r="BN48" s="455"/>
      <c r="BO48" s="458"/>
      <c r="BP48" s="461"/>
      <c r="BQ48" s="260"/>
    </row>
    <row r="49" spans="69:69">
      <c r="BQ49" s="260"/>
    </row>
    <row r="50" spans="69:69">
      <c r="BQ50" s="260"/>
    </row>
    <row r="51" spans="69:69">
      <c r="BQ51" s="260"/>
    </row>
    <row r="52" spans="69:69">
      <c r="BQ52" s="260"/>
    </row>
    <row r="53" spans="69:69">
      <c r="BQ53" s="260"/>
    </row>
    <row r="54" spans="69:69">
      <c r="BQ54" s="260"/>
    </row>
    <row r="55" spans="69:69">
      <c r="BQ55" s="260"/>
    </row>
    <row r="56" spans="69:69">
      <c r="BQ56" s="260"/>
    </row>
    <row r="57" spans="69:69">
      <c r="BQ57" s="260"/>
    </row>
    <row r="58" spans="69:69">
      <c r="BQ58" s="260"/>
    </row>
    <row r="59" spans="69:69">
      <c r="BQ59" s="260"/>
    </row>
    <row r="60" spans="69:69">
      <c r="BQ60" s="260"/>
    </row>
    <row r="61" spans="69:69">
      <c r="BQ61" s="260"/>
    </row>
    <row r="62" spans="69:69">
      <c r="BQ62" s="260"/>
    </row>
    <row r="63" spans="69:69">
      <c r="BQ63" s="260"/>
    </row>
    <row r="64" spans="69:69">
      <c r="BQ64" s="260"/>
    </row>
    <row r="65" spans="69:69">
      <c r="BQ65" s="260"/>
    </row>
    <row r="66" spans="69:69">
      <c r="BQ66" s="260"/>
    </row>
    <row r="67" spans="69:69">
      <c r="BQ67" s="260"/>
    </row>
    <row r="68" spans="69:69">
      <c r="BQ68" s="260"/>
    </row>
    <row r="69" spans="69:69">
      <c r="BQ69" s="260"/>
    </row>
    <row r="70" spans="69:69">
      <c r="BQ70" s="260"/>
    </row>
    <row r="71" spans="69:69">
      <c r="BQ71" s="260"/>
    </row>
    <row r="72" spans="69:69">
      <c r="BQ72" s="260"/>
    </row>
    <row r="73" spans="69:69">
      <c r="BQ73" s="260"/>
    </row>
    <row r="74" spans="69:69">
      <c r="BQ74" s="260"/>
    </row>
    <row r="75" spans="69:69">
      <c r="BQ75" s="260"/>
    </row>
    <row r="76" spans="69:69">
      <c r="BQ76" s="260"/>
    </row>
  </sheetData>
  <sheetProtection formatCells="0" formatColumns="0" formatRows="0" insertColumns="0" insertRows="0" insertHyperlinks="0" deleteRows="0" sort="0" autoFilter="0" pivotTables="0"/>
  <dataConsolidate/>
  <mergeCells count="440">
    <mergeCell ref="E10:E11"/>
    <mergeCell ref="E12:E13"/>
    <mergeCell ref="E14:E19"/>
    <mergeCell ref="E24:E26"/>
    <mergeCell ref="E27:E29"/>
    <mergeCell ref="E30:E31"/>
    <mergeCell ref="BP15:BP19"/>
    <mergeCell ref="BP12:BP13"/>
    <mergeCell ref="BO10:BO11"/>
    <mergeCell ref="BP27:BP29"/>
    <mergeCell ref="H12:H13"/>
    <mergeCell ref="AE12:AE13"/>
    <mergeCell ref="H14:H19"/>
    <mergeCell ref="J14:J19"/>
    <mergeCell ref="K14:K19"/>
    <mergeCell ref="AD12:AD13"/>
    <mergeCell ref="AF12:AF13"/>
    <mergeCell ref="W12:W13"/>
    <mergeCell ref="X12:X13"/>
    <mergeCell ref="Y12:Y13"/>
    <mergeCell ref="Z12:Z13"/>
    <mergeCell ref="AA12:AA13"/>
    <mergeCell ref="BI10:BI11"/>
    <mergeCell ref="BK10:BK11"/>
    <mergeCell ref="BP35:BP39"/>
    <mergeCell ref="D47:D48"/>
    <mergeCell ref="BO22:BO23"/>
    <mergeCell ref="E35:E39"/>
    <mergeCell ref="BL38:BL39"/>
    <mergeCell ref="BN38:BN39"/>
    <mergeCell ref="BO38:BO39"/>
    <mergeCell ref="BL41:BL42"/>
    <mergeCell ref="BN40:BN41"/>
    <mergeCell ref="BN42:BN43"/>
    <mergeCell ref="H24:H26"/>
    <mergeCell ref="H20:H23"/>
    <mergeCell ref="AA20:AA23"/>
    <mergeCell ref="T24:T26"/>
    <mergeCell ref="W20:W23"/>
    <mergeCell ref="X20:X23"/>
    <mergeCell ref="O20:O23"/>
    <mergeCell ref="Y24:Y26"/>
    <mergeCell ref="I24:I26"/>
    <mergeCell ref="J24:J26"/>
    <mergeCell ref="K24:K26"/>
    <mergeCell ref="L24:L26"/>
    <mergeCell ref="M24:M26"/>
    <mergeCell ref="N24:N26"/>
    <mergeCell ref="BK12:BK13"/>
    <mergeCell ref="BC12:BC13"/>
    <mergeCell ref="BD12:BD13"/>
    <mergeCell ref="BB12:BB13"/>
    <mergeCell ref="BL7:BP8"/>
    <mergeCell ref="G8:G9"/>
    <mergeCell ref="I8:AA8"/>
    <mergeCell ref="AD8:AD9"/>
    <mergeCell ref="AF8:AF9"/>
    <mergeCell ref="BE9:BF9"/>
    <mergeCell ref="AX7:AX9"/>
    <mergeCell ref="AY7:AY9"/>
    <mergeCell ref="AZ7:AZ9"/>
    <mergeCell ref="AQ7:AQ9"/>
    <mergeCell ref="G7:AF7"/>
    <mergeCell ref="AG7:AG9"/>
    <mergeCell ref="AH7:AH9"/>
    <mergeCell ref="AI7:AI9"/>
    <mergeCell ref="AJ7:AJ9"/>
    <mergeCell ref="AK7:AK9"/>
    <mergeCell ref="AP7:AP9"/>
    <mergeCell ref="AT7:AT9"/>
    <mergeCell ref="AW7:AW9"/>
    <mergeCell ref="BA7:BB9"/>
    <mergeCell ref="BE7:BK8"/>
    <mergeCell ref="BQ12:BQ13"/>
    <mergeCell ref="BQ32:BQ34"/>
    <mergeCell ref="A2:B5"/>
    <mergeCell ref="C2:E3"/>
    <mergeCell ref="C4:E5"/>
    <mergeCell ref="F4:F5"/>
    <mergeCell ref="B7:B9"/>
    <mergeCell ref="C7:C9"/>
    <mergeCell ref="D7:D9"/>
    <mergeCell ref="E7:E9"/>
    <mergeCell ref="F7:F9"/>
    <mergeCell ref="Y10:Y11"/>
    <mergeCell ref="Z10:Z11"/>
    <mergeCell ref="O10:O11"/>
    <mergeCell ref="P10:P11"/>
    <mergeCell ref="Q10:Q11"/>
    <mergeCell ref="BD7:BD9"/>
    <mergeCell ref="AR7:AR9"/>
    <mergeCell ref="AS7:AS9"/>
    <mergeCell ref="BG12:BG13"/>
    <mergeCell ref="BI12:BI13"/>
    <mergeCell ref="F10:F11"/>
    <mergeCell ref="G10:G11"/>
    <mergeCell ref="H10:H11"/>
    <mergeCell ref="V10:V11"/>
    <mergeCell ref="BC7:BC9"/>
    <mergeCell ref="AL7:AL9"/>
    <mergeCell ref="AM7:AM9"/>
    <mergeCell ref="AN7:AN9"/>
    <mergeCell ref="AO7:AO9"/>
    <mergeCell ref="AD10:AD11"/>
    <mergeCell ref="AE10:AE11"/>
    <mergeCell ref="AF10:AF11"/>
    <mergeCell ref="W10:W11"/>
    <mergeCell ref="X10:X11"/>
    <mergeCell ref="AA10:AA11"/>
    <mergeCell ref="I10:I11"/>
    <mergeCell ref="J10:J11"/>
    <mergeCell ref="K10:K11"/>
    <mergeCell ref="L10:L11"/>
    <mergeCell ref="M10:M11"/>
    <mergeCell ref="N10:N11"/>
    <mergeCell ref="U10:U11"/>
    <mergeCell ref="AU7:AU9"/>
    <mergeCell ref="AV7:AV9"/>
    <mergeCell ref="B12:B13"/>
    <mergeCell ref="C12:C13"/>
    <mergeCell ref="G12:G13"/>
    <mergeCell ref="I12:I13"/>
    <mergeCell ref="F12:F13"/>
    <mergeCell ref="BP10:BP11"/>
    <mergeCell ref="BG10:BG11"/>
    <mergeCell ref="R10:R11"/>
    <mergeCell ref="S10:S11"/>
    <mergeCell ref="T10:T11"/>
    <mergeCell ref="BB10:BB11"/>
    <mergeCell ref="BC10:BC11"/>
    <mergeCell ref="BD10:BD11"/>
    <mergeCell ref="U12:U13"/>
    <mergeCell ref="J12:J13"/>
    <mergeCell ref="K12:K13"/>
    <mergeCell ref="L12:L13"/>
    <mergeCell ref="M12:M13"/>
    <mergeCell ref="N12:N13"/>
    <mergeCell ref="O12:O13"/>
    <mergeCell ref="B10:B11"/>
    <mergeCell ref="C10:C11"/>
    <mergeCell ref="V12:V13"/>
    <mergeCell ref="P12:P13"/>
    <mergeCell ref="Q12:Q13"/>
    <mergeCell ref="R12:R13"/>
    <mergeCell ref="S12:S13"/>
    <mergeCell ref="T12:T13"/>
    <mergeCell ref="L14:L19"/>
    <mergeCell ref="M14:M19"/>
    <mergeCell ref="N14:N19"/>
    <mergeCell ref="O14:O19"/>
    <mergeCell ref="P14:P19"/>
    <mergeCell ref="Q14:Q19"/>
    <mergeCell ref="AD14:AD19"/>
    <mergeCell ref="AF14:AF19"/>
    <mergeCell ref="R14:R19"/>
    <mergeCell ref="S14:S19"/>
    <mergeCell ref="T14:T19"/>
    <mergeCell ref="U14:U19"/>
    <mergeCell ref="V14:V19"/>
    <mergeCell ref="W14:W19"/>
    <mergeCell ref="B14:B19"/>
    <mergeCell ref="C14:C19"/>
    <mergeCell ref="I14:I19"/>
    <mergeCell ref="F14:F19"/>
    <mergeCell ref="G14:G19"/>
    <mergeCell ref="BI14:BI19"/>
    <mergeCell ref="BK14:BK19"/>
    <mergeCell ref="D17:D19"/>
    <mergeCell ref="X14:X19"/>
    <mergeCell ref="Y14:Y19"/>
    <mergeCell ref="G20:G23"/>
    <mergeCell ref="I20:I23"/>
    <mergeCell ref="J20:J23"/>
    <mergeCell ref="K20:K23"/>
    <mergeCell ref="L20:L23"/>
    <mergeCell ref="M20:M23"/>
    <mergeCell ref="BC14:BC19"/>
    <mergeCell ref="BD14:BD19"/>
    <mergeCell ref="BG14:BG19"/>
    <mergeCell ref="P20:P23"/>
    <mergeCell ref="Q20:Q23"/>
    <mergeCell ref="R20:R23"/>
    <mergeCell ref="S20:S23"/>
    <mergeCell ref="BG20:BG23"/>
    <mergeCell ref="Z14:Z19"/>
    <mergeCell ref="AA14:AA19"/>
    <mergeCell ref="T20:T23"/>
    <mergeCell ref="U20:U23"/>
    <mergeCell ref="V20:V23"/>
    <mergeCell ref="B20:B23"/>
    <mergeCell ref="C20:C23"/>
    <mergeCell ref="D20:D23"/>
    <mergeCell ref="E20:E23"/>
    <mergeCell ref="F20:F23"/>
    <mergeCell ref="Y20:Y23"/>
    <mergeCell ref="N20:N23"/>
    <mergeCell ref="BM20:BM23"/>
    <mergeCell ref="BP20:BP23"/>
    <mergeCell ref="AD20:AD23"/>
    <mergeCell ref="AF20:AF23"/>
    <mergeCell ref="Z20:Z23"/>
    <mergeCell ref="R24:R26"/>
    <mergeCell ref="S24:S26"/>
    <mergeCell ref="BP24:BP26"/>
    <mergeCell ref="BI24:BI26"/>
    <mergeCell ref="AA24:AA26"/>
    <mergeCell ref="AD24:AD26"/>
    <mergeCell ref="U24:U26"/>
    <mergeCell ref="V24:V26"/>
    <mergeCell ref="BC24:BC26"/>
    <mergeCell ref="AE27:AE28"/>
    <mergeCell ref="B24:B26"/>
    <mergeCell ref="C24:C26"/>
    <mergeCell ref="F24:F26"/>
    <mergeCell ref="G24:G26"/>
    <mergeCell ref="BB27:BB28"/>
    <mergeCell ref="L27:L29"/>
    <mergeCell ref="M27:M29"/>
    <mergeCell ref="N27:N29"/>
    <mergeCell ref="O27:O29"/>
    <mergeCell ref="P27:P29"/>
    <mergeCell ref="H27:H28"/>
    <mergeCell ref="AF24:AF26"/>
    <mergeCell ref="Z27:Z29"/>
    <mergeCell ref="AA27:AA29"/>
    <mergeCell ref="AD27:AD29"/>
    <mergeCell ref="AF27:AF29"/>
    <mergeCell ref="Y27:Y29"/>
    <mergeCell ref="W24:W26"/>
    <mergeCell ref="X24:X26"/>
    <mergeCell ref="Z24:Z26"/>
    <mergeCell ref="O24:O26"/>
    <mergeCell ref="P24:P26"/>
    <mergeCell ref="Q24:Q26"/>
    <mergeCell ref="B30:B31"/>
    <mergeCell ref="C30:C31"/>
    <mergeCell ref="F30:F31"/>
    <mergeCell ref="G30:G31"/>
    <mergeCell ref="I30:I31"/>
    <mergeCell ref="BI30:BI31"/>
    <mergeCell ref="BK30:BK31"/>
    <mergeCell ref="J30:J31"/>
    <mergeCell ref="K30:K31"/>
    <mergeCell ref="X32:X34"/>
    <mergeCell ref="BP30:BP31"/>
    <mergeCell ref="X30:X31"/>
    <mergeCell ref="Y30:Y31"/>
    <mergeCell ref="Z30:Z31"/>
    <mergeCell ref="AA30:AA31"/>
    <mergeCell ref="AD30:AD31"/>
    <mergeCell ref="AF30:AF31"/>
    <mergeCell ref="L30:L31"/>
    <mergeCell ref="M30:M31"/>
    <mergeCell ref="N30:N31"/>
    <mergeCell ref="O30:O31"/>
    <mergeCell ref="P30:P31"/>
    <mergeCell ref="Q30:Q31"/>
    <mergeCell ref="BD30:BD31"/>
    <mergeCell ref="BG30:BG31"/>
    <mergeCell ref="R30:R31"/>
    <mergeCell ref="S30:S31"/>
    <mergeCell ref="T30:T31"/>
    <mergeCell ref="U30:U31"/>
    <mergeCell ref="V30:V31"/>
    <mergeCell ref="W30:W31"/>
    <mergeCell ref="BB30:BB31"/>
    <mergeCell ref="BP32:BP34"/>
    <mergeCell ref="Y32:Y34"/>
    <mergeCell ref="Z32:Z34"/>
    <mergeCell ref="AA32:AA34"/>
    <mergeCell ref="AD32:AD34"/>
    <mergeCell ref="BD32:BD34"/>
    <mergeCell ref="BG32:BG34"/>
    <mergeCell ref="BK32:BK34"/>
    <mergeCell ref="BB32:BB34"/>
    <mergeCell ref="AF32:AF34"/>
    <mergeCell ref="BI32:BI34"/>
    <mergeCell ref="Q32:Q34"/>
    <mergeCell ref="U32:U34"/>
    <mergeCell ref="V32:V34"/>
    <mergeCell ref="R32:R34"/>
    <mergeCell ref="T32:T34"/>
    <mergeCell ref="W32:W34"/>
    <mergeCell ref="B35:B39"/>
    <mergeCell ref="C35:C39"/>
    <mergeCell ref="F35:F39"/>
    <mergeCell ref="G35:G39"/>
    <mergeCell ref="I35:I39"/>
    <mergeCell ref="P35:P39"/>
    <mergeCell ref="Q35:Q39"/>
    <mergeCell ref="R35:R39"/>
    <mergeCell ref="S35:S39"/>
    <mergeCell ref="J32:J34"/>
    <mergeCell ref="K32:K34"/>
    <mergeCell ref="B32:B34"/>
    <mergeCell ref="C32:C34"/>
    <mergeCell ref="F32:F34"/>
    <mergeCell ref="G32:G34"/>
    <mergeCell ref="I32:I34"/>
    <mergeCell ref="S32:S34"/>
    <mergeCell ref="K40:K43"/>
    <mergeCell ref="AD35:AD39"/>
    <mergeCell ref="AF35:AF39"/>
    <mergeCell ref="T35:T39"/>
    <mergeCell ref="U35:U39"/>
    <mergeCell ref="V35:V39"/>
    <mergeCell ref="W35:W39"/>
    <mergeCell ref="X35:X39"/>
    <mergeCell ref="Y35:Y39"/>
    <mergeCell ref="L44:L48"/>
    <mergeCell ref="BP40:BP43"/>
    <mergeCell ref="P40:P43"/>
    <mergeCell ref="Q40:Q43"/>
    <mergeCell ref="R40:R43"/>
    <mergeCell ref="S40:S43"/>
    <mergeCell ref="T40:T43"/>
    <mergeCell ref="U40:U43"/>
    <mergeCell ref="V40:V43"/>
    <mergeCell ref="BD40:BD43"/>
    <mergeCell ref="AD40:AD43"/>
    <mergeCell ref="AF40:AF43"/>
    <mergeCell ref="BG40:BG43"/>
    <mergeCell ref="BI40:BI43"/>
    <mergeCell ref="W40:W43"/>
    <mergeCell ref="X40:X43"/>
    <mergeCell ref="Y40:Y43"/>
    <mergeCell ref="Z40:Z43"/>
    <mergeCell ref="BC40:BC43"/>
    <mergeCell ref="L40:L43"/>
    <mergeCell ref="M40:M43"/>
    <mergeCell ref="N40:N43"/>
    <mergeCell ref="O40:O43"/>
    <mergeCell ref="AA40:AA43"/>
    <mergeCell ref="M44:M48"/>
    <mergeCell ref="N44:N48"/>
    <mergeCell ref="O44:O48"/>
    <mergeCell ref="P44:P48"/>
    <mergeCell ref="Q44:Q48"/>
    <mergeCell ref="R44:R48"/>
    <mergeCell ref="S44:S48"/>
    <mergeCell ref="T44:T48"/>
    <mergeCell ref="U44:U48"/>
    <mergeCell ref="V44:V48"/>
    <mergeCell ref="W44:W48"/>
    <mergeCell ref="X44:X48"/>
    <mergeCell ref="Y44:Y48"/>
    <mergeCell ref="Z44:Z48"/>
    <mergeCell ref="AA44:AA48"/>
    <mergeCell ref="AD44:AD48"/>
    <mergeCell ref="AF44:AF48"/>
    <mergeCell ref="BC44:BC48"/>
    <mergeCell ref="BB44:BB48"/>
    <mergeCell ref="BN44:BN48"/>
    <mergeCell ref="BO44:BO48"/>
    <mergeCell ref="BP44:BP48"/>
    <mergeCell ref="BD44:BD48"/>
    <mergeCell ref="BG44:BG48"/>
    <mergeCell ref="BI44:BI48"/>
    <mergeCell ref="BK44:BK48"/>
    <mergeCell ref="BL44:BL48"/>
    <mergeCell ref="BM44:BM48"/>
    <mergeCell ref="BI35:BI39"/>
    <mergeCell ref="BK35:BK39"/>
    <mergeCell ref="BK40:BK43"/>
    <mergeCell ref="BB35:BB39"/>
    <mergeCell ref="BC30:BC31"/>
    <mergeCell ref="BM35:BM39"/>
    <mergeCell ref="BD35:BD39"/>
    <mergeCell ref="BG35:BG39"/>
    <mergeCell ref="BC32:BC34"/>
    <mergeCell ref="BC35:BC39"/>
    <mergeCell ref="BC27:BC28"/>
    <mergeCell ref="BD27:BD28"/>
    <mergeCell ref="BG27:BG28"/>
    <mergeCell ref="BI27:BI28"/>
    <mergeCell ref="BI20:BI23"/>
    <mergeCell ref="BK20:BK23"/>
    <mergeCell ref="BC20:BC23"/>
    <mergeCell ref="BD20:BD23"/>
    <mergeCell ref="BK24:BK26"/>
    <mergeCell ref="BK27:BK28"/>
    <mergeCell ref="BD24:BD26"/>
    <mergeCell ref="BG24:BG26"/>
    <mergeCell ref="A10:A11"/>
    <mergeCell ref="A12:A13"/>
    <mergeCell ref="A14:A19"/>
    <mergeCell ref="A20:A23"/>
    <mergeCell ref="A24:A26"/>
    <mergeCell ref="A30:A31"/>
    <mergeCell ref="A32:A34"/>
    <mergeCell ref="A35:A39"/>
    <mergeCell ref="BB14:BB19"/>
    <mergeCell ref="BB20:BB23"/>
    <mergeCell ref="BB24:BB26"/>
    <mergeCell ref="Z35:Z39"/>
    <mergeCell ref="AA35:AA39"/>
    <mergeCell ref="J35:J39"/>
    <mergeCell ref="K35:K39"/>
    <mergeCell ref="L35:L39"/>
    <mergeCell ref="M35:M39"/>
    <mergeCell ref="N35:N39"/>
    <mergeCell ref="O35:O39"/>
    <mergeCell ref="L32:L34"/>
    <mergeCell ref="M32:M34"/>
    <mergeCell ref="N32:N34"/>
    <mergeCell ref="O32:O34"/>
    <mergeCell ref="P32:P34"/>
    <mergeCell ref="A40:A43"/>
    <mergeCell ref="A44:A48"/>
    <mergeCell ref="B27:B29"/>
    <mergeCell ref="C27:C29"/>
    <mergeCell ref="F27:F29"/>
    <mergeCell ref="G27:G29"/>
    <mergeCell ref="I27:I29"/>
    <mergeCell ref="J27:J29"/>
    <mergeCell ref="K27:K29"/>
    <mergeCell ref="B44:B48"/>
    <mergeCell ref="C44:C48"/>
    <mergeCell ref="E44:E48"/>
    <mergeCell ref="F44:F48"/>
    <mergeCell ref="G44:G48"/>
    <mergeCell ref="I44:I48"/>
    <mergeCell ref="J44:J48"/>
    <mergeCell ref="K44:K48"/>
    <mergeCell ref="B40:B43"/>
    <mergeCell ref="C40:C43"/>
    <mergeCell ref="E40:E43"/>
    <mergeCell ref="F40:F43"/>
    <mergeCell ref="G40:G43"/>
    <mergeCell ref="I40:I43"/>
    <mergeCell ref="J40:J43"/>
    <mergeCell ref="A27:A29"/>
    <mergeCell ref="Q27:Q29"/>
    <mergeCell ref="R27:R29"/>
    <mergeCell ref="S27:S29"/>
    <mergeCell ref="T27:T29"/>
    <mergeCell ref="U27:U29"/>
    <mergeCell ref="V27:V29"/>
    <mergeCell ref="W27:W29"/>
    <mergeCell ref="X27:X29"/>
  </mergeCells>
  <conditionalFormatting sqref="BK10:BK11 AF10:AF11 BK35:BK37 BK29">
    <cfRule type="containsText" dxfId="153" priority="344" operator="containsText" text="baja">
      <formula>NOT(ISERROR(SEARCH("baja",AF10)))</formula>
    </cfRule>
    <cfRule type="containsText" dxfId="152" priority="345" operator="containsText" text="Alta">
      <formula>NOT(ISERROR(SEARCH("Alta",AF10)))</formula>
    </cfRule>
  </conditionalFormatting>
  <conditionalFormatting sqref="BK10:BK11 AF10:AF11 BK35:BK37 BK29">
    <cfRule type="containsText" dxfId="151" priority="342" operator="containsText" text="Moderada">
      <formula>NOT(ISERROR(SEARCH("Moderada",AF10)))</formula>
    </cfRule>
    <cfRule type="containsText" dxfId="150" priority="343" operator="containsText" text="Extrema">
      <formula>NOT(ISERROR(SEARCH("Extrema",AF10)))</formula>
    </cfRule>
  </conditionalFormatting>
  <conditionalFormatting sqref="AX44:BA48 AX32:AY34 AX10:BA31 BA32:BA39">
    <cfRule type="cellIs" dxfId="149" priority="338" operator="between">
      <formula>76</formula>
      <formula>100</formula>
    </cfRule>
    <cfRule type="cellIs" dxfId="148" priority="339" operator="between">
      <formula>1</formula>
      <formula>50</formula>
    </cfRule>
    <cfRule type="cellIs" dxfId="147" priority="340" operator="between">
      <formula>50</formula>
      <formula>75</formula>
    </cfRule>
    <cfRule type="cellIs" dxfId="146" priority="341" operator="between">
      <formula>0</formula>
      <formula>0</formula>
    </cfRule>
  </conditionalFormatting>
  <conditionalFormatting sqref="AX44:BA48 AX32:AY34 AX10:BA31 BA32:BA39">
    <cfRule type="containsText" dxfId="145" priority="335" operator="containsText" text="Débil">
      <formula>NOT(ISERROR(SEARCH("Débil",AX10)))</formula>
    </cfRule>
    <cfRule type="containsText" dxfId="144" priority="336" operator="containsText" text="Moderado">
      <formula>NOT(ISERROR(SEARCH("Moderado",AX10)))</formula>
    </cfRule>
    <cfRule type="containsText" dxfId="143" priority="337" operator="containsText" text="Fuerte">
      <formula>NOT(ISERROR(SEARCH("Fuerte",AX10)))</formula>
    </cfRule>
  </conditionalFormatting>
  <conditionalFormatting sqref="BK20 AF20">
    <cfRule type="containsText" dxfId="142" priority="311" operator="containsText" text="baja">
      <formula>NOT(ISERROR(SEARCH("baja",AF20)))</formula>
    </cfRule>
    <cfRule type="containsText" dxfId="141" priority="312" operator="containsText" text="Alta">
      <formula>NOT(ISERROR(SEARCH("Alta",AF20)))</formula>
    </cfRule>
  </conditionalFormatting>
  <conditionalFormatting sqref="BK20 AF20">
    <cfRule type="containsText" dxfId="140" priority="309" operator="containsText" text="Moderada">
      <formula>NOT(ISERROR(SEARCH("Moderada",AF20)))</formula>
    </cfRule>
    <cfRule type="containsText" dxfId="139" priority="310" operator="containsText" text="Extrema">
      <formula>NOT(ISERROR(SEARCH("Extrema",AF20)))</formula>
    </cfRule>
  </conditionalFormatting>
  <conditionalFormatting sqref="BK14 AF14">
    <cfRule type="containsText" dxfId="138" priority="322" operator="containsText" text="baja">
      <formula>NOT(ISERROR(SEARCH("baja",AF14)))</formula>
    </cfRule>
    <cfRule type="containsText" dxfId="137" priority="323" operator="containsText" text="Alta">
      <formula>NOT(ISERROR(SEARCH("Alta",AF14)))</formula>
    </cfRule>
  </conditionalFormatting>
  <conditionalFormatting sqref="BK14 AF14">
    <cfRule type="containsText" dxfId="136" priority="320" operator="containsText" text="Moderada">
      <formula>NOT(ISERROR(SEARCH("Moderada",AF14)))</formula>
    </cfRule>
    <cfRule type="containsText" dxfId="135" priority="321" operator="containsText" text="Extrema">
      <formula>NOT(ISERROR(SEARCH("Extrema",AF14)))</formula>
    </cfRule>
  </conditionalFormatting>
  <conditionalFormatting sqref="BK24 AF24">
    <cfRule type="containsText" dxfId="134" priority="300" operator="containsText" text="baja">
      <formula>NOT(ISERROR(SEARCH("baja",AF24)))</formula>
    </cfRule>
    <cfRule type="containsText" dxfId="133" priority="301" operator="containsText" text="Alta">
      <formula>NOT(ISERROR(SEARCH("Alta",AF24)))</formula>
    </cfRule>
  </conditionalFormatting>
  <conditionalFormatting sqref="BK24 AF24">
    <cfRule type="containsText" dxfId="132" priority="298" operator="containsText" text="Moderada">
      <formula>NOT(ISERROR(SEARCH("Moderada",AF24)))</formula>
    </cfRule>
    <cfRule type="containsText" dxfId="131" priority="299" operator="containsText" text="Extrema">
      <formula>NOT(ISERROR(SEARCH("Extrema",AF24)))</formula>
    </cfRule>
  </conditionalFormatting>
  <conditionalFormatting sqref="AF27">
    <cfRule type="containsText" dxfId="130" priority="278" operator="containsText" text="baja">
      <formula>NOT(ISERROR(SEARCH("baja",AF27)))</formula>
    </cfRule>
    <cfRule type="containsText" dxfId="129" priority="279" operator="containsText" text="Alta">
      <formula>NOT(ISERROR(SEARCH("Alta",AF27)))</formula>
    </cfRule>
  </conditionalFormatting>
  <conditionalFormatting sqref="AF27">
    <cfRule type="containsText" dxfId="128" priority="276" operator="containsText" text="Moderada">
      <formula>NOT(ISERROR(SEARCH("Moderada",AF27)))</formula>
    </cfRule>
    <cfRule type="containsText" dxfId="127" priority="277" operator="containsText" text="Extrema">
      <formula>NOT(ISERROR(SEARCH("Extrema",AF27)))</formula>
    </cfRule>
  </conditionalFormatting>
  <conditionalFormatting sqref="BK27">
    <cfRule type="containsText" dxfId="126" priority="267" operator="containsText" text="baja">
      <formula>NOT(ISERROR(SEARCH("baja",BK27)))</formula>
    </cfRule>
    <cfRule type="containsText" dxfId="125" priority="268" operator="containsText" text="Alta">
      <formula>NOT(ISERROR(SEARCH("Alta",BK27)))</formula>
    </cfRule>
  </conditionalFormatting>
  <conditionalFormatting sqref="BK27">
    <cfRule type="containsText" dxfId="124" priority="265" operator="containsText" text="Moderada">
      <formula>NOT(ISERROR(SEARCH("Moderada",BK27)))</formula>
    </cfRule>
    <cfRule type="containsText" dxfId="123" priority="266" operator="containsText" text="Extrema">
      <formula>NOT(ISERROR(SEARCH("Extrema",BK27)))</formula>
    </cfRule>
  </conditionalFormatting>
  <conditionalFormatting sqref="AF30">
    <cfRule type="containsText" dxfId="122" priority="252" operator="containsText" text="baja">
      <formula>NOT(ISERROR(SEARCH("baja",AF30)))</formula>
    </cfRule>
    <cfRule type="containsText" dxfId="121" priority="253" operator="containsText" text="Alta">
      <formula>NOT(ISERROR(SEARCH("Alta",AF30)))</formula>
    </cfRule>
  </conditionalFormatting>
  <conditionalFormatting sqref="AF30">
    <cfRule type="containsText" dxfId="120" priority="250" operator="containsText" text="Moderada">
      <formula>NOT(ISERROR(SEARCH("Moderada",AF30)))</formula>
    </cfRule>
    <cfRule type="containsText" dxfId="119" priority="251" operator="containsText" text="Extrema">
      <formula>NOT(ISERROR(SEARCH("Extrema",AF30)))</formula>
    </cfRule>
  </conditionalFormatting>
  <conditionalFormatting sqref="AF32">
    <cfRule type="containsText" dxfId="118" priority="223" operator="containsText" text="baja">
      <formula>NOT(ISERROR(SEARCH("baja",AF32)))</formula>
    </cfRule>
    <cfRule type="containsText" dxfId="117" priority="224" operator="containsText" text="Alta">
      <formula>NOT(ISERROR(SEARCH("Alta",AF32)))</formula>
    </cfRule>
  </conditionalFormatting>
  <conditionalFormatting sqref="AF32">
    <cfRule type="containsText" dxfId="116" priority="221" operator="containsText" text="Moderada">
      <formula>NOT(ISERROR(SEARCH("Moderada",AF32)))</formula>
    </cfRule>
    <cfRule type="containsText" dxfId="115" priority="222" operator="containsText" text="Extrema">
      <formula>NOT(ISERROR(SEARCH("Extrema",AF32)))</formula>
    </cfRule>
  </conditionalFormatting>
  <conditionalFormatting sqref="BK32">
    <cfRule type="containsText" dxfId="114" priority="212" operator="containsText" text="baja">
      <formula>NOT(ISERROR(SEARCH("baja",BK32)))</formula>
    </cfRule>
    <cfRule type="containsText" dxfId="113" priority="213" operator="containsText" text="Alta">
      <formula>NOT(ISERROR(SEARCH("Alta",BK32)))</formula>
    </cfRule>
  </conditionalFormatting>
  <conditionalFormatting sqref="BK32">
    <cfRule type="containsText" dxfId="112" priority="210" operator="containsText" text="Moderada">
      <formula>NOT(ISERROR(SEARCH("Moderada",BK32)))</formula>
    </cfRule>
    <cfRule type="containsText" dxfId="111" priority="211" operator="containsText" text="Extrema">
      <formula>NOT(ISERROR(SEARCH("Extrema",BK32)))</formula>
    </cfRule>
  </conditionalFormatting>
  <conditionalFormatting sqref="AF35:AF37">
    <cfRule type="containsText" dxfId="110" priority="208" operator="containsText" text="baja">
      <formula>NOT(ISERROR(SEARCH("baja",AF35)))</formula>
    </cfRule>
    <cfRule type="containsText" dxfId="109" priority="209" operator="containsText" text="Alta">
      <formula>NOT(ISERROR(SEARCH("Alta",AF35)))</formula>
    </cfRule>
  </conditionalFormatting>
  <conditionalFormatting sqref="AF35:AF37">
    <cfRule type="containsText" dxfId="108" priority="206" operator="containsText" text="Moderada">
      <formula>NOT(ISERROR(SEARCH("Moderada",AF35)))</formula>
    </cfRule>
    <cfRule type="containsText" dxfId="107" priority="207" operator="containsText" text="Extrema">
      <formula>NOT(ISERROR(SEARCH("Extrema",AF35)))</formula>
    </cfRule>
  </conditionalFormatting>
  <conditionalFormatting sqref="AF40:AF43">
    <cfRule type="containsText" dxfId="106" priority="204" operator="containsText" text="baja">
      <formula>NOT(ISERROR(SEARCH("baja",AF40)))</formula>
    </cfRule>
    <cfRule type="containsText" dxfId="105" priority="205" operator="containsText" text="Alta">
      <formula>NOT(ISERROR(SEARCH("Alta",AF40)))</formula>
    </cfRule>
  </conditionalFormatting>
  <conditionalFormatting sqref="AF40:AF43">
    <cfRule type="containsText" dxfId="104" priority="202" operator="containsText" text="Moderada">
      <formula>NOT(ISERROR(SEARCH("Moderada",AF40)))</formula>
    </cfRule>
    <cfRule type="containsText" dxfId="103" priority="203" operator="containsText" text="Extrema">
      <formula>NOT(ISERROR(SEARCH("Extrema",AF40)))</formula>
    </cfRule>
  </conditionalFormatting>
  <conditionalFormatting sqref="AF44">
    <cfRule type="containsText" dxfId="102" priority="196" operator="containsText" text="baja">
      <formula>NOT(ISERROR(SEARCH("baja",AF44)))</formula>
    </cfRule>
    <cfRule type="containsText" dxfId="101" priority="197" operator="containsText" text="Alta">
      <formula>NOT(ISERROR(SEARCH("Alta",AF44)))</formula>
    </cfRule>
  </conditionalFormatting>
  <conditionalFormatting sqref="AF44">
    <cfRule type="containsText" dxfId="100" priority="194" operator="containsText" text="Moderada">
      <formula>NOT(ISERROR(SEARCH("Moderada",AF44)))</formula>
    </cfRule>
    <cfRule type="containsText" dxfId="99" priority="195" operator="containsText" text="Extrema">
      <formula>NOT(ISERROR(SEARCH("Extrema",AF44)))</formula>
    </cfRule>
  </conditionalFormatting>
  <conditionalFormatting sqref="BK12 AF12">
    <cfRule type="containsText" dxfId="98" priority="174" operator="containsText" text="baja">
      <formula>NOT(ISERROR(SEARCH("baja",AF12)))</formula>
    </cfRule>
    <cfRule type="containsText" dxfId="97" priority="175" operator="containsText" text="Alta">
      <formula>NOT(ISERROR(SEARCH("Alta",AF12)))</formula>
    </cfRule>
  </conditionalFormatting>
  <conditionalFormatting sqref="BK12 AF12">
    <cfRule type="containsText" dxfId="96" priority="172" operator="containsText" text="Moderada">
      <formula>NOT(ISERROR(SEARCH("Moderada",AF12)))</formula>
    </cfRule>
    <cfRule type="containsText" dxfId="95" priority="173" operator="containsText" text="Extrema">
      <formula>NOT(ISERROR(SEARCH("Extrema",AF12)))</formula>
    </cfRule>
  </conditionalFormatting>
  <conditionalFormatting sqref="AZ32:AZ34">
    <cfRule type="cellIs" dxfId="94" priority="154" operator="between">
      <formula>76</formula>
      <formula>100</formula>
    </cfRule>
    <cfRule type="cellIs" dxfId="93" priority="155" operator="between">
      <formula>1</formula>
      <formula>50</formula>
    </cfRule>
    <cfRule type="cellIs" dxfId="92" priority="156" operator="between">
      <formula>50</formula>
      <formula>75</formula>
    </cfRule>
    <cfRule type="cellIs" dxfId="91" priority="157" operator="between">
      <formula>0</formula>
      <formula>0</formula>
    </cfRule>
  </conditionalFormatting>
  <conditionalFormatting sqref="AZ32:AZ34">
    <cfRule type="containsText" dxfId="90" priority="151" operator="containsText" text="Débil">
      <formula>NOT(ISERROR(SEARCH("Débil",AZ32)))</formula>
    </cfRule>
    <cfRule type="containsText" dxfId="89" priority="152" operator="containsText" text="Moderado">
      <formula>NOT(ISERROR(SEARCH("Moderado",AZ32)))</formula>
    </cfRule>
    <cfRule type="containsText" dxfId="88" priority="153" operator="containsText" text="Fuerte">
      <formula>NOT(ISERROR(SEARCH("Fuerte",AZ32)))</formula>
    </cfRule>
  </conditionalFormatting>
  <conditionalFormatting sqref="BK44">
    <cfRule type="containsText" dxfId="87" priority="138" operator="containsText" text="baja">
      <formula>NOT(ISERROR(SEARCH("baja",BK44)))</formula>
    </cfRule>
    <cfRule type="containsText" dxfId="86" priority="139" operator="containsText" text="Alta">
      <formula>NOT(ISERROR(SEARCH("Alta",BK44)))</formula>
    </cfRule>
  </conditionalFormatting>
  <conditionalFormatting sqref="BK44">
    <cfRule type="containsText" dxfId="85" priority="136" operator="containsText" text="Moderada">
      <formula>NOT(ISERROR(SEARCH("Moderada",BK44)))</formula>
    </cfRule>
    <cfRule type="containsText" dxfId="84" priority="137" operator="containsText" text="Extrema">
      <formula>NOT(ISERROR(SEARCH("Extrema",BK44)))</formula>
    </cfRule>
  </conditionalFormatting>
  <conditionalFormatting sqref="AY35:AY39">
    <cfRule type="cellIs" dxfId="83" priority="132" operator="between">
      <formula>76</formula>
      <formula>100</formula>
    </cfRule>
    <cfRule type="cellIs" dxfId="82" priority="133" operator="between">
      <formula>1</formula>
      <formula>50</formula>
    </cfRule>
    <cfRule type="cellIs" dxfId="81" priority="134" operator="between">
      <formula>50</formula>
      <formula>75</formula>
    </cfRule>
    <cfRule type="cellIs" dxfId="80" priority="135" operator="between">
      <formula>0</formula>
      <formula>0</formula>
    </cfRule>
  </conditionalFormatting>
  <conditionalFormatting sqref="AY35:AY39">
    <cfRule type="containsText" dxfId="79" priority="129" operator="containsText" text="Débil">
      <formula>NOT(ISERROR(SEARCH("Débil",AY35)))</formula>
    </cfRule>
    <cfRule type="containsText" dxfId="78" priority="130" operator="containsText" text="Moderado">
      <formula>NOT(ISERROR(SEARCH("Moderado",AY35)))</formula>
    </cfRule>
    <cfRule type="containsText" dxfId="77" priority="131" operator="containsText" text="Fuerte">
      <formula>NOT(ISERROR(SEARCH("Fuerte",AY35)))</formula>
    </cfRule>
  </conditionalFormatting>
  <conditionalFormatting sqref="AZ35:AZ39">
    <cfRule type="cellIs" dxfId="76" priority="125" operator="between">
      <formula>76</formula>
      <formula>100</formula>
    </cfRule>
    <cfRule type="cellIs" dxfId="75" priority="126" operator="between">
      <formula>1</formula>
      <formula>50</formula>
    </cfRule>
    <cfRule type="cellIs" dxfId="74" priority="127" operator="between">
      <formula>50</formula>
      <formula>75</formula>
    </cfRule>
    <cfRule type="cellIs" dxfId="73" priority="128" operator="between">
      <formula>0</formula>
      <formula>0</formula>
    </cfRule>
  </conditionalFormatting>
  <conditionalFormatting sqref="AZ35:AZ39">
    <cfRule type="containsText" dxfId="72" priority="122" operator="containsText" text="Débil">
      <formula>NOT(ISERROR(SEARCH("Débil",AZ35)))</formula>
    </cfRule>
    <cfRule type="containsText" dxfId="71" priority="123" operator="containsText" text="Moderado">
      <formula>NOT(ISERROR(SEARCH("Moderado",AZ35)))</formula>
    </cfRule>
    <cfRule type="containsText" dxfId="70" priority="124" operator="containsText" text="Fuerte">
      <formula>NOT(ISERROR(SEARCH("Fuerte",AZ35)))</formula>
    </cfRule>
  </conditionalFormatting>
  <conditionalFormatting sqref="AX35">
    <cfRule type="cellIs" dxfId="69" priority="118" operator="between">
      <formula>76</formula>
      <formula>100</formula>
    </cfRule>
    <cfRule type="cellIs" dxfId="68" priority="119" operator="between">
      <formula>1</formula>
      <formula>50</formula>
    </cfRule>
    <cfRule type="cellIs" dxfId="67" priority="120" operator="between">
      <formula>50</formula>
      <formula>75</formula>
    </cfRule>
    <cfRule type="cellIs" dxfId="66" priority="121" operator="between">
      <formula>0</formula>
      <formula>0</formula>
    </cfRule>
  </conditionalFormatting>
  <conditionalFormatting sqref="AX35">
    <cfRule type="containsText" dxfId="65" priority="115" operator="containsText" text="Débil">
      <formula>NOT(ISERROR(SEARCH("Débil",AX35)))</formula>
    </cfRule>
    <cfRule type="containsText" dxfId="64" priority="116" operator="containsText" text="Moderado">
      <formula>NOT(ISERROR(SEARCH("Moderado",AX35)))</formula>
    </cfRule>
    <cfRule type="containsText" dxfId="63" priority="117" operator="containsText" text="Fuerte">
      <formula>NOT(ISERROR(SEARCH("Fuerte",AX35)))</formula>
    </cfRule>
  </conditionalFormatting>
  <conditionalFormatting sqref="AX38">
    <cfRule type="cellIs" dxfId="62" priority="97" operator="between">
      <formula>76</formula>
      <formula>100</formula>
    </cfRule>
    <cfRule type="cellIs" dxfId="61" priority="98" operator="between">
      <formula>1</formula>
      <formula>50</formula>
    </cfRule>
    <cfRule type="cellIs" dxfId="60" priority="99" operator="between">
      <formula>50</formula>
      <formula>75</formula>
    </cfRule>
    <cfRule type="cellIs" dxfId="59" priority="100" operator="between">
      <formula>0</formula>
      <formula>0</formula>
    </cfRule>
  </conditionalFormatting>
  <conditionalFormatting sqref="AX38">
    <cfRule type="containsText" dxfId="58" priority="94" operator="containsText" text="Débil">
      <formula>NOT(ISERROR(SEARCH("Débil",AX38)))</formula>
    </cfRule>
    <cfRule type="containsText" dxfId="57" priority="95" operator="containsText" text="Moderado">
      <formula>NOT(ISERROR(SEARCH("Moderado",AX38)))</formula>
    </cfRule>
    <cfRule type="containsText" dxfId="56" priority="96" operator="containsText" text="Fuerte">
      <formula>NOT(ISERROR(SEARCH("Fuerte",AX38)))</formula>
    </cfRule>
  </conditionalFormatting>
  <conditionalFormatting sqref="AX39">
    <cfRule type="cellIs" dxfId="55" priority="90" operator="between">
      <formula>76</formula>
      <formula>100</formula>
    </cfRule>
    <cfRule type="cellIs" dxfId="54" priority="91" operator="between">
      <formula>1</formula>
      <formula>50</formula>
    </cfRule>
    <cfRule type="cellIs" dxfId="53" priority="92" operator="between">
      <formula>50</formula>
      <formula>75</formula>
    </cfRule>
    <cfRule type="cellIs" dxfId="52" priority="93" operator="between">
      <formula>0</formula>
      <formula>0</formula>
    </cfRule>
  </conditionalFormatting>
  <conditionalFormatting sqref="AX39">
    <cfRule type="containsText" dxfId="51" priority="87" operator="containsText" text="Débil">
      <formula>NOT(ISERROR(SEARCH("Débil",AX39)))</formula>
    </cfRule>
    <cfRule type="containsText" dxfId="50" priority="88" operator="containsText" text="Moderado">
      <formula>NOT(ISERROR(SEARCH("Moderado",AX39)))</formula>
    </cfRule>
    <cfRule type="containsText" dxfId="49" priority="89" operator="containsText" text="Fuerte">
      <formula>NOT(ISERROR(SEARCH("Fuerte",AX39)))</formula>
    </cfRule>
  </conditionalFormatting>
  <conditionalFormatting sqref="AX36:AX37">
    <cfRule type="cellIs" dxfId="48" priority="83" operator="between">
      <formula>76</formula>
      <formula>100</formula>
    </cfRule>
    <cfRule type="cellIs" dxfId="47" priority="84" operator="between">
      <formula>1</formula>
      <formula>50</formula>
    </cfRule>
    <cfRule type="cellIs" dxfId="46" priority="85" operator="between">
      <formula>50</formula>
      <formula>75</formula>
    </cfRule>
    <cfRule type="cellIs" dxfId="45" priority="86" operator="between">
      <formula>0</formula>
      <formula>0</formula>
    </cfRule>
  </conditionalFormatting>
  <conditionalFormatting sqref="AX36:AX37">
    <cfRule type="containsText" dxfId="44" priority="80" operator="containsText" text="Débil">
      <formula>NOT(ISERROR(SEARCH("Débil",AX36)))</formula>
    </cfRule>
    <cfRule type="containsText" dxfId="43" priority="81" operator="containsText" text="Moderado">
      <formula>NOT(ISERROR(SEARCH("Moderado",AX36)))</formula>
    </cfRule>
    <cfRule type="containsText" dxfId="42" priority="82" operator="containsText" text="Fuerte">
      <formula>NOT(ISERROR(SEARCH("Fuerte",AX36)))</formula>
    </cfRule>
  </conditionalFormatting>
  <conditionalFormatting sqref="AY40:AY43">
    <cfRule type="cellIs" dxfId="41" priority="76" operator="between">
      <formula>76</formula>
      <formula>100</formula>
    </cfRule>
    <cfRule type="cellIs" dxfId="40" priority="77" operator="between">
      <formula>1</formula>
      <formula>50</formula>
    </cfRule>
    <cfRule type="cellIs" dxfId="39" priority="78" operator="between">
      <formula>50</formula>
      <formula>75</formula>
    </cfRule>
    <cfRule type="cellIs" dxfId="38" priority="79" operator="between">
      <formula>0</formula>
      <formula>0</formula>
    </cfRule>
  </conditionalFormatting>
  <conditionalFormatting sqref="AY40:AY43">
    <cfRule type="containsText" dxfId="37" priority="73" operator="containsText" text="Débil">
      <formula>NOT(ISERROR(SEARCH("Débil",AY40)))</formula>
    </cfRule>
    <cfRule type="containsText" dxfId="36" priority="74" operator="containsText" text="Moderado">
      <formula>NOT(ISERROR(SEARCH("Moderado",AY40)))</formula>
    </cfRule>
    <cfRule type="containsText" dxfId="35" priority="75" operator="containsText" text="Fuerte">
      <formula>NOT(ISERROR(SEARCH("Fuerte",AY40)))</formula>
    </cfRule>
  </conditionalFormatting>
  <conditionalFormatting sqref="AZ40:AZ43">
    <cfRule type="cellIs" dxfId="34" priority="69" operator="between">
      <formula>76</formula>
      <formula>100</formula>
    </cfRule>
    <cfRule type="cellIs" dxfId="33" priority="70" operator="between">
      <formula>1</formula>
      <formula>50</formula>
    </cfRule>
    <cfRule type="cellIs" dxfId="32" priority="71" operator="between">
      <formula>50</formula>
      <formula>75</formula>
    </cfRule>
    <cfRule type="cellIs" dxfId="31" priority="72" operator="between">
      <formula>0</formula>
      <formula>0</formula>
    </cfRule>
  </conditionalFormatting>
  <conditionalFormatting sqref="AZ40:AZ43">
    <cfRule type="containsText" dxfId="30" priority="66" operator="containsText" text="Débil">
      <formula>NOT(ISERROR(SEARCH("Débil",AZ40)))</formula>
    </cfRule>
    <cfRule type="containsText" dxfId="29" priority="67" operator="containsText" text="Moderado">
      <formula>NOT(ISERROR(SEARCH("Moderado",AZ40)))</formula>
    </cfRule>
    <cfRule type="containsText" dxfId="28" priority="68" operator="containsText" text="Fuerte">
      <formula>NOT(ISERROR(SEARCH("Fuerte",AZ40)))</formula>
    </cfRule>
  </conditionalFormatting>
  <conditionalFormatting sqref="AX40">
    <cfRule type="cellIs" dxfId="27" priority="62" operator="between">
      <formula>76</formula>
      <formula>100</formula>
    </cfRule>
    <cfRule type="cellIs" dxfId="26" priority="63" operator="between">
      <formula>1</formula>
      <formula>50</formula>
    </cfRule>
    <cfRule type="cellIs" dxfId="25" priority="64" operator="between">
      <formula>50</formula>
      <formula>75</formula>
    </cfRule>
    <cfRule type="cellIs" dxfId="24" priority="65" operator="between">
      <formula>0</formula>
      <formula>0</formula>
    </cfRule>
  </conditionalFormatting>
  <conditionalFormatting sqref="AX40">
    <cfRule type="containsText" dxfId="23" priority="59" operator="containsText" text="Débil">
      <formula>NOT(ISERROR(SEARCH("Débil",AX40)))</formula>
    </cfRule>
    <cfRule type="containsText" dxfId="22" priority="60" operator="containsText" text="Moderado">
      <formula>NOT(ISERROR(SEARCH("Moderado",AX40)))</formula>
    </cfRule>
    <cfRule type="containsText" dxfId="21" priority="61" operator="containsText" text="Fuerte">
      <formula>NOT(ISERROR(SEARCH("Fuerte",AX40)))</formula>
    </cfRule>
  </conditionalFormatting>
  <conditionalFormatting sqref="AX41">
    <cfRule type="cellIs" dxfId="20" priority="55" operator="between">
      <formula>76</formula>
      <formula>100</formula>
    </cfRule>
    <cfRule type="cellIs" dxfId="19" priority="56" operator="between">
      <formula>1</formula>
      <formula>50</formula>
    </cfRule>
    <cfRule type="cellIs" dxfId="18" priority="57" operator="between">
      <formula>50</formula>
      <formula>75</formula>
    </cfRule>
    <cfRule type="cellIs" dxfId="17" priority="58" operator="between">
      <formula>0</formula>
      <formula>0</formula>
    </cfRule>
  </conditionalFormatting>
  <conditionalFormatting sqref="AX41">
    <cfRule type="containsText" dxfId="16" priority="52" operator="containsText" text="Débil">
      <formula>NOT(ISERROR(SEARCH("Débil",AX41)))</formula>
    </cfRule>
    <cfRule type="containsText" dxfId="15" priority="53" operator="containsText" text="Moderado">
      <formula>NOT(ISERROR(SEARCH("Moderado",AX41)))</formula>
    </cfRule>
    <cfRule type="containsText" dxfId="14" priority="54" operator="containsText" text="Fuerte">
      <formula>NOT(ISERROR(SEARCH("Fuerte",AX41)))</formula>
    </cfRule>
  </conditionalFormatting>
  <conditionalFormatting sqref="AX42">
    <cfRule type="cellIs" dxfId="13" priority="48" operator="between">
      <formula>76</formula>
      <formula>100</formula>
    </cfRule>
    <cfRule type="cellIs" dxfId="12" priority="49" operator="between">
      <formula>1</formula>
      <formula>50</formula>
    </cfRule>
    <cfRule type="cellIs" dxfId="11" priority="50" operator="between">
      <formula>50</formula>
      <formula>75</formula>
    </cfRule>
    <cfRule type="cellIs" dxfId="10" priority="51" operator="between">
      <formula>0</formula>
      <formula>0</formula>
    </cfRule>
  </conditionalFormatting>
  <conditionalFormatting sqref="AX42">
    <cfRule type="containsText" dxfId="9" priority="45" operator="containsText" text="Débil">
      <formula>NOT(ISERROR(SEARCH("Débil",AX42)))</formula>
    </cfRule>
    <cfRule type="containsText" dxfId="8" priority="46" operator="containsText" text="Moderado">
      <formula>NOT(ISERROR(SEARCH("Moderado",AX42)))</formula>
    </cfRule>
    <cfRule type="containsText" dxfId="7" priority="47" operator="containsText" text="Fuerte">
      <formula>NOT(ISERROR(SEARCH("Fuerte",AX42)))</formula>
    </cfRule>
  </conditionalFormatting>
  <conditionalFormatting sqref="AX43">
    <cfRule type="cellIs" dxfId="6" priority="41" operator="between">
      <formula>76</formula>
      <formula>100</formula>
    </cfRule>
    <cfRule type="cellIs" dxfId="5" priority="42" operator="between">
      <formula>1</formula>
      <formula>50</formula>
    </cfRule>
    <cfRule type="cellIs" dxfId="4" priority="43" operator="between">
      <formula>50</formula>
      <formula>75</formula>
    </cfRule>
    <cfRule type="cellIs" dxfId="3" priority="44" operator="between">
      <formula>0</formula>
      <formula>0</formula>
    </cfRule>
  </conditionalFormatting>
  <conditionalFormatting sqref="AX43">
    <cfRule type="containsText" dxfId="2" priority="38" operator="containsText" text="Débil">
      <formula>NOT(ISERROR(SEARCH("Débil",AX43)))</formula>
    </cfRule>
    <cfRule type="containsText" dxfId="1" priority="39" operator="containsText" text="Moderado">
      <formula>NOT(ISERROR(SEARCH("Moderado",AX43)))</formula>
    </cfRule>
    <cfRule type="containsText" dxfId="0" priority="40" operator="containsText" text="Fuerte">
      <formula>NOT(ISERROR(SEARCH("Fuerte",AX43)))</formula>
    </cfRule>
  </conditionalFormatting>
  <dataValidations count="6">
    <dataValidation type="list" allowBlank="1" showInputMessage="1" showErrorMessage="1" sqref="AH35:AH43" xr:uid="{00000000-0002-0000-0100-000000000000}">
      <formula1>Asignacionresp</formula1>
    </dataValidation>
    <dataValidation type="list" allowBlank="1" showInputMessage="1" showErrorMessage="1" sqref="AJ35:AJ43" xr:uid="{00000000-0002-0000-0100-000001000000}">
      <formula1>Autoridadresp</formula1>
    </dataValidation>
    <dataValidation type="list" allowBlank="1" showInputMessage="1" showErrorMessage="1" sqref="AL35:AL43" xr:uid="{00000000-0002-0000-0100-000002000000}">
      <formula1>Periodicidad</formula1>
    </dataValidation>
    <dataValidation type="list" allowBlank="1" showInputMessage="1" showErrorMessage="1" sqref="AN35:AN43" xr:uid="{00000000-0002-0000-0100-000003000000}">
      <formula1>Proposito</formula1>
    </dataValidation>
    <dataValidation type="list" allowBlank="1" showInputMessage="1" showErrorMessage="1" sqref="AP35:AP43" xr:uid="{00000000-0002-0000-0100-000004000000}">
      <formula1>Actcontrol</formula1>
    </dataValidation>
    <dataValidation type="list" allowBlank="1" showInputMessage="1" showErrorMessage="1" sqref="AR35:AR43" xr:uid="{00000000-0002-0000-0100-000005000000}">
      <formula1>desviaciones</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6000000}">
          <x14:formula1>
            <xm:f>Hoja2!$AK$3:$AK$4</xm:f>
          </x14:formula1>
          <xm:sqref>BD10:BD48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32"/>
  <sheetViews>
    <sheetView tabSelected="1" topLeftCell="I32" zoomScale="73" zoomScaleNormal="73" workbookViewId="0">
      <selection activeCell="P34" sqref="P34"/>
    </sheetView>
  </sheetViews>
  <sheetFormatPr baseColWidth="10" defaultRowHeight="15"/>
  <cols>
    <col min="1" max="1" width="27.140625" customWidth="1"/>
    <col min="2" max="2" width="15.42578125" customWidth="1"/>
    <col min="3" max="3" width="20.85546875" customWidth="1"/>
    <col min="4" max="4" width="9.140625" customWidth="1"/>
    <col min="5" max="5" width="9.28515625" customWidth="1"/>
    <col min="6" max="6" width="19.42578125" customWidth="1"/>
    <col min="8" max="8" width="30.42578125" customWidth="1"/>
    <col min="9" max="9" width="24.5703125" customWidth="1"/>
    <col min="11" max="11" width="17.7109375" customWidth="1"/>
    <col min="12" max="12" width="27.85546875" customWidth="1"/>
    <col min="13" max="13" width="29.28515625" customWidth="1"/>
    <col min="14" max="14" width="20.7109375" customWidth="1"/>
    <col min="15" max="15" width="30.7109375" customWidth="1"/>
    <col min="16" max="16" width="41.5703125" customWidth="1"/>
    <col min="17" max="17" width="29" customWidth="1"/>
    <col min="18" max="18" width="22.7109375" customWidth="1"/>
    <col min="257" max="257" width="27.140625" customWidth="1"/>
    <col min="258" max="258" width="15.42578125" customWidth="1"/>
    <col min="259" max="259" width="20.85546875" customWidth="1"/>
    <col min="260" max="260" width="9.140625" customWidth="1"/>
    <col min="261" max="261" width="9.28515625" customWidth="1"/>
    <col min="262" max="262" width="19.42578125" customWidth="1"/>
    <col min="264" max="264" width="30.42578125" customWidth="1"/>
    <col min="265" max="265" width="19.28515625" customWidth="1"/>
    <col min="268" max="268" width="24" customWidth="1"/>
    <col min="269" max="269" width="23.7109375" customWidth="1"/>
    <col min="270" max="270" width="19.28515625" customWidth="1"/>
    <col min="271" max="271" width="24.85546875" customWidth="1"/>
    <col min="272" max="272" width="40.140625" customWidth="1"/>
    <col min="273" max="273" width="29" customWidth="1"/>
    <col min="274" max="274" width="22.7109375" customWidth="1"/>
    <col min="513" max="513" width="27.140625" customWidth="1"/>
    <col min="514" max="514" width="15.42578125" customWidth="1"/>
    <col min="515" max="515" width="20.85546875" customWidth="1"/>
    <col min="516" max="516" width="9.140625" customWidth="1"/>
    <col min="517" max="517" width="9.28515625" customWidth="1"/>
    <col min="518" max="518" width="19.42578125" customWidth="1"/>
    <col min="520" max="520" width="30.42578125" customWidth="1"/>
    <col min="521" max="521" width="19.28515625" customWidth="1"/>
    <col min="524" max="524" width="24" customWidth="1"/>
    <col min="525" max="525" width="23.7109375" customWidth="1"/>
    <col min="526" max="526" width="19.28515625" customWidth="1"/>
    <col min="527" max="527" width="24.85546875" customWidth="1"/>
    <col min="528" max="528" width="40.140625" customWidth="1"/>
    <col min="529" max="529" width="29" customWidth="1"/>
    <col min="530" max="530" width="22.7109375" customWidth="1"/>
    <col min="769" max="769" width="27.140625" customWidth="1"/>
    <col min="770" max="770" width="15.42578125" customWidth="1"/>
    <col min="771" max="771" width="20.85546875" customWidth="1"/>
    <col min="772" max="772" width="9.140625" customWidth="1"/>
    <col min="773" max="773" width="9.28515625" customWidth="1"/>
    <col min="774" max="774" width="19.42578125" customWidth="1"/>
    <col min="776" max="776" width="30.42578125" customWidth="1"/>
    <col min="777" max="777" width="19.28515625" customWidth="1"/>
    <col min="780" max="780" width="24" customWidth="1"/>
    <col min="781" max="781" width="23.7109375" customWidth="1"/>
    <col min="782" max="782" width="19.28515625" customWidth="1"/>
    <col min="783" max="783" width="24.85546875" customWidth="1"/>
    <col min="784" max="784" width="40.140625" customWidth="1"/>
    <col min="785" max="785" width="29" customWidth="1"/>
    <col min="786" max="786" width="22.7109375" customWidth="1"/>
    <col min="1025" max="1025" width="27.140625" customWidth="1"/>
    <col min="1026" max="1026" width="15.42578125" customWidth="1"/>
    <col min="1027" max="1027" width="20.85546875" customWidth="1"/>
    <col min="1028" max="1028" width="9.140625" customWidth="1"/>
    <col min="1029" max="1029" width="9.28515625" customWidth="1"/>
    <col min="1030" max="1030" width="19.42578125" customWidth="1"/>
    <col min="1032" max="1032" width="30.42578125" customWidth="1"/>
    <col min="1033" max="1033" width="19.28515625" customWidth="1"/>
    <col min="1036" max="1036" width="24" customWidth="1"/>
    <col min="1037" max="1037" width="23.7109375" customWidth="1"/>
    <col min="1038" max="1038" width="19.28515625" customWidth="1"/>
    <col min="1039" max="1039" width="24.85546875" customWidth="1"/>
    <col min="1040" max="1040" width="40.140625" customWidth="1"/>
    <col min="1041" max="1041" width="29" customWidth="1"/>
    <col min="1042" max="1042" width="22.7109375" customWidth="1"/>
    <col min="1281" max="1281" width="27.140625" customWidth="1"/>
    <col min="1282" max="1282" width="15.42578125" customWidth="1"/>
    <col min="1283" max="1283" width="20.85546875" customWidth="1"/>
    <col min="1284" max="1284" width="9.140625" customWidth="1"/>
    <col min="1285" max="1285" width="9.28515625" customWidth="1"/>
    <col min="1286" max="1286" width="19.42578125" customWidth="1"/>
    <col min="1288" max="1288" width="30.42578125" customWidth="1"/>
    <col min="1289" max="1289" width="19.28515625" customWidth="1"/>
    <col min="1292" max="1292" width="24" customWidth="1"/>
    <col min="1293" max="1293" width="23.7109375" customWidth="1"/>
    <col min="1294" max="1294" width="19.28515625" customWidth="1"/>
    <col min="1295" max="1295" width="24.85546875" customWidth="1"/>
    <col min="1296" max="1296" width="40.140625" customWidth="1"/>
    <col min="1297" max="1297" width="29" customWidth="1"/>
    <col min="1298" max="1298" width="22.7109375" customWidth="1"/>
    <col min="1537" max="1537" width="27.140625" customWidth="1"/>
    <col min="1538" max="1538" width="15.42578125" customWidth="1"/>
    <col min="1539" max="1539" width="20.85546875" customWidth="1"/>
    <col min="1540" max="1540" width="9.140625" customWidth="1"/>
    <col min="1541" max="1541" width="9.28515625" customWidth="1"/>
    <col min="1542" max="1542" width="19.42578125" customWidth="1"/>
    <col min="1544" max="1544" width="30.42578125" customWidth="1"/>
    <col min="1545" max="1545" width="19.28515625" customWidth="1"/>
    <col min="1548" max="1548" width="24" customWidth="1"/>
    <col min="1549" max="1549" width="23.7109375" customWidth="1"/>
    <col min="1550" max="1550" width="19.28515625" customWidth="1"/>
    <col min="1551" max="1551" width="24.85546875" customWidth="1"/>
    <col min="1552" max="1552" width="40.140625" customWidth="1"/>
    <col min="1553" max="1553" width="29" customWidth="1"/>
    <col min="1554" max="1554" width="22.7109375" customWidth="1"/>
    <col min="1793" max="1793" width="27.140625" customWidth="1"/>
    <col min="1794" max="1794" width="15.42578125" customWidth="1"/>
    <col min="1795" max="1795" width="20.85546875" customWidth="1"/>
    <col min="1796" max="1796" width="9.140625" customWidth="1"/>
    <col min="1797" max="1797" width="9.28515625" customWidth="1"/>
    <col min="1798" max="1798" width="19.42578125" customWidth="1"/>
    <col min="1800" max="1800" width="30.42578125" customWidth="1"/>
    <col min="1801" max="1801" width="19.28515625" customWidth="1"/>
    <col min="1804" max="1804" width="24" customWidth="1"/>
    <col min="1805" max="1805" width="23.7109375" customWidth="1"/>
    <col min="1806" max="1806" width="19.28515625" customWidth="1"/>
    <col min="1807" max="1807" width="24.85546875" customWidth="1"/>
    <col min="1808" max="1808" width="40.140625" customWidth="1"/>
    <col min="1809" max="1809" width="29" customWidth="1"/>
    <col min="1810" max="1810" width="22.7109375" customWidth="1"/>
    <col min="2049" max="2049" width="27.140625" customWidth="1"/>
    <col min="2050" max="2050" width="15.42578125" customWidth="1"/>
    <col min="2051" max="2051" width="20.85546875" customWidth="1"/>
    <col min="2052" max="2052" width="9.140625" customWidth="1"/>
    <col min="2053" max="2053" width="9.28515625" customWidth="1"/>
    <col min="2054" max="2054" width="19.42578125" customWidth="1"/>
    <col min="2056" max="2056" width="30.42578125" customWidth="1"/>
    <col min="2057" max="2057" width="19.28515625" customWidth="1"/>
    <col min="2060" max="2060" width="24" customWidth="1"/>
    <col min="2061" max="2061" width="23.7109375" customWidth="1"/>
    <col min="2062" max="2062" width="19.28515625" customWidth="1"/>
    <col min="2063" max="2063" width="24.85546875" customWidth="1"/>
    <col min="2064" max="2064" width="40.140625" customWidth="1"/>
    <col min="2065" max="2065" width="29" customWidth="1"/>
    <col min="2066" max="2066" width="22.7109375" customWidth="1"/>
    <col min="2305" max="2305" width="27.140625" customWidth="1"/>
    <col min="2306" max="2306" width="15.42578125" customWidth="1"/>
    <col min="2307" max="2307" width="20.85546875" customWidth="1"/>
    <col min="2308" max="2308" width="9.140625" customWidth="1"/>
    <col min="2309" max="2309" width="9.28515625" customWidth="1"/>
    <col min="2310" max="2310" width="19.42578125" customWidth="1"/>
    <col min="2312" max="2312" width="30.42578125" customWidth="1"/>
    <col min="2313" max="2313" width="19.28515625" customWidth="1"/>
    <col min="2316" max="2316" width="24" customWidth="1"/>
    <col min="2317" max="2317" width="23.7109375" customWidth="1"/>
    <col min="2318" max="2318" width="19.28515625" customWidth="1"/>
    <col min="2319" max="2319" width="24.85546875" customWidth="1"/>
    <col min="2320" max="2320" width="40.140625" customWidth="1"/>
    <col min="2321" max="2321" width="29" customWidth="1"/>
    <col min="2322" max="2322" width="22.7109375" customWidth="1"/>
    <col min="2561" max="2561" width="27.140625" customWidth="1"/>
    <col min="2562" max="2562" width="15.42578125" customWidth="1"/>
    <col min="2563" max="2563" width="20.85546875" customWidth="1"/>
    <col min="2564" max="2564" width="9.140625" customWidth="1"/>
    <col min="2565" max="2565" width="9.28515625" customWidth="1"/>
    <col min="2566" max="2566" width="19.42578125" customWidth="1"/>
    <col min="2568" max="2568" width="30.42578125" customWidth="1"/>
    <col min="2569" max="2569" width="19.28515625" customWidth="1"/>
    <col min="2572" max="2572" width="24" customWidth="1"/>
    <col min="2573" max="2573" width="23.7109375" customWidth="1"/>
    <col min="2574" max="2574" width="19.28515625" customWidth="1"/>
    <col min="2575" max="2575" width="24.85546875" customWidth="1"/>
    <col min="2576" max="2576" width="40.140625" customWidth="1"/>
    <col min="2577" max="2577" width="29" customWidth="1"/>
    <col min="2578" max="2578" width="22.7109375" customWidth="1"/>
    <col min="2817" max="2817" width="27.140625" customWidth="1"/>
    <col min="2818" max="2818" width="15.42578125" customWidth="1"/>
    <col min="2819" max="2819" width="20.85546875" customWidth="1"/>
    <col min="2820" max="2820" width="9.140625" customWidth="1"/>
    <col min="2821" max="2821" width="9.28515625" customWidth="1"/>
    <col min="2822" max="2822" width="19.42578125" customWidth="1"/>
    <col min="2824" max="2824" width="30.42578125" customWidth="1"/>
    <col min="2825" max="2825" width="19.28515625" customWidth="1"/>
    <col min="2828" max="2828" width="24" customWidth="1"/>
    <col min="2829" max="2829" width="23.7109375" customWidth="1"/>
    <col min="2830" max="2830" width="19.28515625" customWidth="1"/>
    <col min="2831" max="2831" width="24.85546875" customWidth="1"/>
    <col min="2832" max="2832" width="40.140625" customWidth="1"/>
    <col min="2833" max="2833" width="29" customWidth="1"/>
    <col min="2834" max="2834" width="22.7109375" customWidth="1"/>
    <col min="3073" max="3073" width="27.140625" customWidth="1"/>
    <col min="3074" max="3074" width="15.42578125" customWidth="1"/>
    <col min="3075" max="3075" width="20.85546875" customWidth="1"/>
    <col min="3076" max="3076" width="9.140625" customWidth="1"/>
    <col min="3077" max="3077" width="9.28515625" customWidth="1"/>
    <col min="3078" max="3078" width="19.42578125" customWidth="1"/>
    <col min="3080" max="3080" width="30.42578125" customWidth="1"/>
    <col min="3081" max="3081" width="19.28515625" customWidth="1"/>
    <col min="3084" max="3084" width="24" customWidth="1"/>
    <col min="3085" max="3085" width="23.7109375" customWidth="1"/>
    <col min="3086" max="3086" width="19.28515625" customWidth="1"/>
    <col min="3087" max="3087" width="24.85546875" customWidth="1"/>
    <col min="3088" max="3088" width="40.140625" customWidth="1"/>
    <col min="3089" max="3089" width="29" customWidth="1"/>
    <col min="3090" max="3090" width="22.7109375" customWidth="1"/>
    <col min="3329" max="3329" width="27.140625" customWidth="1"/>
    <col min="3330" max="3330" width="15.42578125" customWidth="1"/>
    <col min="3331" max="3331" width="20.85546875" customWidth="1"/>
    <col min="3332" max="3332" width="9.140625" customWidth="1"/>
    <col min="3333" max="3333" width="9.28515625" customWidth="1"/>
    <col min="3334" max="3334" width="19.42578125" customWidth="1"/>
    <col min="3336" max="3336" width="30.42578125" customWidth="1"/>
    <col min="3337" max="3337" width="19.28515625" customWidth="1"/>
    <col min="3340" max="3340" width="24" customWidth="1"/>
    <col min="3341" max="3341" width="23.7109375" customWidth="1"/>
    <col min="3342" max="3342" width="19.28515625" customWidth="1"/>
    <col min="3343" max="3343" width="24.85546875" customWidth="1"/>
    <col min="3344" max="3344" width="40.140625" customWidth="1"/>
    <col min="3345" max="3345" width="29" customWidth="1"/>
    <col min="3346" max="3346" width="22.7109375" customWidth="1"/>
    <col min="3585" max="3585" width="27.140625" customWidth="1"/>
    <col min="3586" max="3586" width="15.42578125" customWidth="1"/>
    <col min="3587" max="3587" width="20.85546875" customWidth="1"/>
    <col min="3588" max="3588" width="9.140625" customWidth="1"/>
    <col min="3589" max="3589" width="9.28515625" customWidth="1"/>
    <col min="3590" max="3590" width="19.42578125" customWidth="1"/>
    <col min="3592" max="3592" width="30.42578125" customWidth="1"/>
    <col min="3593" max="3593" width="19.28515625" customWidth="1"/>
    <col min="3596" max="3596" width="24" customWidth="1"/>
    <col min="3597" max="3597" width="23.7109375" customWidth="1"/>
    <col min="3598" max="3598" width="19.28515625" customWidth="1"/>
    <col min="3599" max="3599" width="24.85546875" customWidth="1"/>
    <col min="3600" max="3600" width="40.140625" customWidth="1"/>
    <col min="3601" max="3601" width="29" customWidth="1"/>
    <col min="3602" max="3602" width="22.7109375" customWidth="1"/>
    <col min="3841" max="3841" width="27.140625" customWidth="1"/>
    <col min="3842" max="3842" width="15.42578125" customWidth="1"/>
    <col min="3843" max="3843" width="20.85546875" customWidth="1"/>
    <col min="3844" max="3844" width="9.140625" customWidth="1"/>
    <col min="3845" max="3845" width="9.28515625" customWidth="1"/>
    <col min="3846" max="3846" width="19.42578125" customWidth="1"/>
    <col min="3848" max="3848" width="30.42578125" customWidth="1"/>
    <col min="3849" max="3849" width="19.28515625" customWidth="1"/>
    <col min="3852" max="3852" width="24" customWidth="1"/>
    <col min="3853" max="3853" width="23.7109375" customWidth="1"/>
    <col min="3854" max="3854" width="19.28515625" customWidth="1"/>
    <col min="3855" max="3855" width="24.85546875" customWidth="1"/>
    <col min="3856" max="3856" width="40.140625" customWidth="1"/>
    <col min="3857" max="3857" width="29" customWidth="1"/>
    <col min="3858" max="3858" width="22.7109375" customWidth="1"/>
    <col min="4097" max="4097" width="27.140625" customWidth="1"/>
    <col min="4098" max="4098" width="15.42578125" customWidth="1"/>
    <col min="4099" max="4099" width="20.85546875" customWidth="1"/>
    <col min="4100" max="4100" width="9.140625" customWidth="1"/>
    <col min="4101" max="4101" width="9.28515625" customWidth="1"/>
    <col min="4102" max="4102" width="19.42578125" customWidth="1"/>
    <col min="4104" max="4104" width="30.42578125" customWidth="1"/>
    <col min="4105" max="4105" width="19.28515625" customWidth="1"/>
    <col min="4108" max="4108" width="24" customWidth="1"/>
    <col min="4109" max="4109" width="23.7109375" customWidth="1"/>
    <col min="4110" max="4110" width="19.28515625" customWidth="1"/>
    <col min="4111" max="4111" width="24.85546875" customWidth="1"/>
    <col min="4112" max="4112" width="40.140625" customWidth="1"/>
    <col min="4113" max="4113" width="29" customWidth="1"/>
    <col min="4114" max="4114" width="22.7109375" customWidth="1"/>
    <col min="4353" max="4353" width="27.140625" customWidth="1"/>
    <col min="4354" max="4354" width="15.42578125" customWidth="1"/>
    <col min="4355" max="4355" width="20.85546875" customWidth="1"/>
    <col min="4356" max="4356" width="9.140625" customWidth="1"/>
    <col min="4357" max="4357" width="9.28515625" customWidth="1"/>
    <col min="4358" max="4358" width="19.42578125" customWidth="1"/>
    <col min="4360" max="4360" width="30.42578125" customWidth="1"/>
    <col min="4361" max="4361" width="19.28515625" customWidth="1"/>
    <col min="4364" max="4364" width="24" customWidth="1"/>
    <col min="4365" max="4365" width="23.7109375" customWidth="1"/>
    <col min="4366" max="4366" width="19.28515625" customWidth="1"/>
    <col min="4367" max="4367" width="24.85546875" customWidth="1"/>
    <col min="4368" max="4368" width="40.140625" customWidth="1"/>
    <col min="4369" max="4369" width="29" customWidth="1"/>
    <col min="4370" max="4370" width="22.7109375" customWidth="1"/>
    <col min="4609" max="4609" width="27.140625" customWidth="1"/>
    <col min="4610" max="4610" width="15.42578125" customWidth="1"/>
    <col min="4611" max="4611" width="20.85546875" customWidth="1"/>
    <col min="4612" max="4612" width="9.140625" customWidth="1"/>
    <col min="4613" max="4613" width="9.28515625" customWidth="1"/>
    <col min="4614" max="4614" width="19.42578125" customWidth="1"/>
    <col min="4616" max="4616" width="30.42578125" customWidth="1"/>
    <col min="4617" max="4617" width="19.28515625" customWidth="1"/>
    <col min="4620" max="4620" width="24" customWidth="1"/>
    <col min="4621" max="4621" width="23.7109375" customWidth="1"/>
    <col min="4622" max="4622" width="19.28515625" customWidth="1"/>
    <col min="4623" max="4623" width="24.85546875" customWidth="1"/>
    <col min="4624" max="4624" width="40.140625" customWidth="1"/>
    <col min="4625" max="4625" width="29" customWidth="1"/>
    <col min="4626" max="4626" width="22.7109375" customWidth="1"/>
    <col min="4865" max="4865" width="27.140625" customWidth="1"/>
    <col min="4866" max="4866" width="15.42578125" customWidth="1"/>
    <col min="4867" max="4867" width="20.85546875" customWidth="1"/>
    <col min="4868" max="4868" width="9.140625" customWidth="1"/>
    <col min="4869" max="4869" width="9.28515625" customWidth="1"/>
    <col min="4870" max="4870" width="19.42578125" customWidth="1"/>
    <col min="4872" max="4872" width="30.42578125" customWidth="1"/>
    <col min="4873" max="4873" width="19.28515625" customWidth="1"/>
    <col min="4876" max="4876" width="24" customWidth="1"/>
    <col min="4877" max="4877" width="23.7109375" customWidth="1"/>
    <col min="4878" max="4878" width="19.28515625" customWidth="1"/>
    <col min="4879" max="4879" width="24.85546875" customWidth="1"/>
    <col min="4880" max="4880" width="40.140625" customWidth="1"/>
    <col min="4881" max="4881" width="29" customWidth="1"/>
    <col min="4882" max="4882" width="22.7109375" customWidth="1"/>
    <col min="5121" max="5121" width="27.140625" customWidth="1"/>
    <col min="5122" max="5122" width="15.42578125" customWidth="1"/>
    <col min="5123" max="5123" width="20.85546875" customWidth="1"/>
    <col min="5124" max="5124" width="9.140625" customWidth="1"/>
    <col min="5125" max="5125" width="9.28515625" customWidth="1"/>
    <col min="5126" max="5126" width="19.42578125" customWidth="1"/>
    <col min="5128" max="5128" width="30.42578125" customWidth="1"/>
    <col min="5129" max="5129" width="19.28515625" customWidth="1"/>
    <col min="5132" max="5132" width="24" customWidth="1"/>
    <col min="5133" max="5133" width="23.7109375" customWidth="1"/>
    <col min="5134" max="5134" width="19.28515625" customWidth="1"/>
    <col min="5135" max="5135" width="24.85546875" customWidth="1"/>
    <col min="5136" max="5136" width="40.140625" customWidth="1"/>
    <col min="5137" max="5137" width="29" customWidth="1"/>
    <col min="5138" max="5138" width="22.7109375" customWidth="1"/>
    <col min="5377" max="5377" width="27.140625" customWidth="1"/>
    <col min="5378" max="5378" width="15.42578125" customWidth="1"/>
    <col min="5379" max="5379" width="20.85546875" customWidth="1"/>
    <col min="5380" max="5380" width="9.140625" customWidth="1"/>
    <col min="5381" max="5381" width="9.28515625" customWidth="1"/>
    <col min="5382" max="5382" width="19.42578125" customWidth="1"/>
    <col min="5384" max="5384" width="30.42578125" customWidth="1"/>
    <col min="5385" max="5385" width="19.28515625" customWidth="1"/>
    <col min="5388" max="5388" width="24" customWidth="1"/>
    <col min="5389" max="5389" width="23.7109375" customWidth="1"/>
    <col min="5390" max="5390" width="19.28515625" customWidth="1"/>
    <col min="5391" max="5391" width="24.85546875" customWidth="1"/>
    <col min="5392" max="5392" width="40.140625" customWidth="1"/>
    <col min="5393" max="5393" width="29" customWidth="1"/>
    <col min="5394" max="5394" width="22.7109375" customWidth="1"/>
    <col min="5633" max="5633" width="27.140625" customWidth="1"/>
    <col min="5634" max="5634" width="15.42578125" customWidth="1"/>
    <col min="5635" max="5635" width="20.85546875" customWidth="1"/>
    <col min="5636" max="5636" width="9.140625" customWidth="1"/>
    <col min="5637" max="5637" width="9.28515625" customWidth="1"/>
    <col min="5638" max="5638" width="19.42578125" customWidth="1"/>
    <col min="5640" max="5640" width="30.42578125" customWidth="1"/>
    <col min="5641" max="5641" width="19.28515625" customWidth="1"/>
    <col min="5644" max="5644" width="24" customWidth="1"/>
    <col min="5645" max="5645" width="23.7109375" customWidth="1"/>
    <col min="5646" max="5646" width="19.28515625" customWidth="1"/>
    <col min="5647" max="5647" width="24.85546875" customWidth="1"/>
    <col min="5648" max="5648" width="40.140625" customWidth="1"/>
    <col min="5649" max="5649" width="29" customWidth="1"/>
    <col min="5650" max="5650" width="22.7109375" customWidth="1"/>
    <col min="5889" max="5889" width="27.140625" customWidth="1"/>
    <col min="5890" max="5890" width="15.42578125" customWidth="1"/>
    <col min="5891" max="5891" width="20.85546875" customWidth="1"/>
    <col min="5892" max="5892" width="9.140625" customWidth="1"/>
    <col min="5893" max="5893" width="9.28515625" customWidth="1"/>
    <col min="5894" max="5894" width="19.42578125" customWidth="1"/>
    <col min="5896" max="5896" width="30.42578125" customWidth="1"/>
    <col min="5897" max="5897" width="19.28515625" customWidth="1"/>
    <col min="5900" max="5900" width="24" customWidth="1"/>
    <col min="5901" max="5901" width="23.7109375" customWidth="1"/>
    <col min="5902" max="5902" width="19.28515625" customWidth="1"/>
    <col min="5903" max="5903" width="24.85546875" customWidth="1"/>
    <col min="5904" max="5904" width="40.140625" customWidth="1"/>
    <col min="5905" max="5905" width="29" customWidth="1"/>
    <col min="5906" max="5906" width="22.7109375" customWidth="1"/>
    <col min="6145" max="6145" width="27.140625" customWidth="1"/>
    <col min="6146" max="6146" width="15.42578125" customWidth="1"/>
    <col min="6147" max="6147" width="20.85546875" customWidth="1"/>
    <col min="6148" max="6148" width="9.140625" customWidth="1"/>
    <col min="6149" max="6149" width="9.28515625" customWidth="1"/>
    <col min="6150" max="6150" width="19.42578125" customWidth="1"/>
    <col min="6152" max="6152" width="30.42578125" customWidth="1"/>
    <col min="6153" max="6153" width="19.28515625" customWidth="1"/>
    <col min="6156" max="6156" width="24" customWidth="1"/>
    <col min="6157" max="6157" width="23.7109375" customWidth="1"/>
    <col min="6158" max="6158" width="19.28515625" customWidth="1"/>
    <col min="6159" max="6159" width="24.85546875" customWidth="1"/>
    <col min="6160" max="6160" width="40.140625" customWidth="1"/>
    <col min="6161" max="6161" width="29" customWidth="1"/>
    <col min="6162" max="6162" width="22.7109375" customWidth="1"/>
    <col min="6401" max="6401" width="27.140625" customWidth="1"/>
    <col min="6402" max="6402" width="15.42578125" customWidth="1"/>
    <col min="6403" max="6403" width="20.85546875" customWidth="1"/>
    <col min="6404" max="6404" width="9.140625" customWidth="1"/>
    <col min="6405" max="6405" width="9.28515625" customWidth="1"/>
    <col min="6406" max="6406" width="19.42578125" customWidth="1"/>
    <col min="6408" max="6408" width="30.42578125" customWidth="1"/>
    <col min="6409" max="6409" width="19.28515625" customWidth="1"/>
    <col min="6412" max="6412" width="24" customWidth="1"/>
    <col min="6413" max="6413" width="23.7109375" customWidth="1"/>
    <col min="6414" max="6414" width="19.28515625" customWidth="1"/>
    <col min="6415" max="6415" width="24.85546875" customWidth="1"/>
    <col min="6416" max="6416" width="40.140625" customWidth="1"/>
    <col min="6417" max="6417" width="29" customWidth="1"/>
    <col min="6418" max="6418" width="22.7109375" customWidth="1"/>
    <col min="6657" max="6657" width="27.140625" customWidth="1"/>
    <col min="6658" max="6658" width="15.42578125" customWidth="1"/>
    <col min="6659" max="6659" width="20.85546875" customWidth="1"/>
    <col min="6660" max="6660" width="9.140625" customWidth="1"/>
    <col min="6661" max="6661" width="9.28515625" customWidth="1"/>
    <col min="6662" max="6662" width="19.42578125" customWidth="1"/>
    <col min="6664" max="6664" width="30.42578125" customWidth="1"/>
    <col min="6665" max="6665" width="19.28515625" customWidth="1"/>
    <col min="6668" max="6668" width="24" customWidth="1"/>
    <col min="6669" max="6669" width="23.7109375" customWidth="1"/>
    <col min="6670" max="6670" width="19.28515625" customWidth="1"/>
    <col min="6671" max="6671" width="24.85546875" customWidth="1"/>
    <col min="6672" max="6672" width="40.140625" customWidth="1"/>
    <col min="6673" max="6673" width="29" customWidth="1"/>
    <col min="6674" max="6674" width="22.7109375" customWidth="1"/>
    <col min="6913" max="6913" width="27.140625" customWidth="1"/>
    <col min="6914" max="6914" width="15.42578125" customWidth="1"/>
    <col min="6915" max="6915" width="20.85546875" customWidth="1"/>
    <col min="6916" max="6916" width="9.140625" customWidth="1"/>
    <col min="6917" max="6917" width="9.28515625" customWidth="1"/>
    <col min="6918" max="6918" width="19.42578125" customWidth="1"/>
    <col min="6920" max="6920" width="30.42578125" customWidth="1"/>
    <col min="6921" max="6921" width="19.28515625" customWidth="1"/>
    <col min="6924" max="6924" width="24" customWidth="1"/>
    <col min="6925" max="6925" width="23.7109375" customWidth="1"/>
    <col min="6926" max="6926" width="19.28515625" customWidth="1"/>
    <col min="6927" max="6927" width="24.85546875" customWidth="1"/>
    <col min="6928" max="6928" width="40.140625" customWidth="1"/>
    <col min="6929" max="6929" width="29" customWidth="1"/>
    <col min="6930" max="6930" width="22.7109375" customWidth="1"/>
    <col min="7169" max="7169" width="27.140625" customWidth="1"/>
    <col min="7170" max="7170" width="15.42578125" customWidth="1"/>
    <col min="7171" max="7171" width="20.85546875" customWidth="1"/>
    <col min="7172" max="7172" width="9.140625" customWidth="1"/>
    <col min="7173" max="7173" width="9.28515625" customWidth="1"/>
    <col min="7174" max="7174" width="19.42578125" customWidth="1"/>
    <col min="7176" max="7176" width="30.42578125" customWidth="1"/>
    <col min="7177" max="7177" width="19.28515625" customWidth="1"/>
    <col min="7180" max="7180" width="24" customWidth="1"/>
    <col min="7181" max="7181" width="23.7109375" customWidth="1"/>
    <col min="7182" max="7182" width="19.28515625" customWidth="1"/>
    <col min="7183" max="7183" width="24.85546875" customWidth="1"/>
    <col min="7184" max="7184" width="40.140625" customWidth="1"/>
    <col min="7185" max="7185" width="29" customWidth="1"/>
    <col min="7186" max="7186" width="22.7109375" customWidth="1"/>
    <col min="7425" max="7425" width="27.140625" customWidth="1"/>
    <col min="7426" max="7426" width="15.42578125" customWidth="1"/>
    <col min="7427" max="7427" width="20.85546875" customWidth="1"/>
    <col min="7428" max="7428" width="9.140625" customWidth="1"/>
    <col min="7429" max="7429" width="9.28515625" customWidth="1"/>
    <col min="7430" max="7430" width="19.42578125" customWidth="1"/>
    <col min="7432" max="7432" width="30.42578125" customWidth="1"/>
    <col min="7433" max="7433" width="19.28515625" customWidth="1"/>
    <col min="7436" max="7436" width="24" customWidth="1"/>
    <col min="7437" max="7437" width="23.7109375" customWidth="1"/>
    <col min="7438" max="7438" width="19.28515625" customWidth="1"/>
    <col min="7439" max="7439" width="24.85546875" customWidth="1"/>
    <col min="7440" max="7440" width="40.140625" customWidth="1"/>
    <col min="7441" max="7441" width="29" customWidth="1"/>
    <col min="7442" max="7442" width="22.7109375" customWidth="1"/>
    <col min="7681" max="7681" width="27.140625" customWidth="1"/>
    <col min="7682" max="7682" width="15.42578125" customWidth="1"/>
    <col min="7683" max="7683" width="20.85546875" customWidth="1"/>
    <col min="7684" max="7684" width="9.140625" customWidth="1"/>
    <col min="7685" max="7685" width="9.28515625" customWidth="1"/>
    <col min="7686" max="7686" width="19.42578125" customWidth="1"/>
    <col min="7688" max="7688" width="30.42578125" customWidth="1"/>
    <col min="7689" max="7689" width="19.28515625" customWidth="1"/>
    <col min="7692" max="7692" width="24" customWidth="1"/>
    <col min="7693" max="7693" width="23.7109375" customWidth="1"/>
    <col min="7694" max="7694" width="19.28515625" customWidth="1"/>
    <col min="7695" max="7695" width="24.85546875" customWidth="1"/>
    <col min="7696" max="7696" width="40.140625" customWidth="1"/>
    <col min="7697" max="7697" width="29" customWidth="1"/>
    <col min="7698" max="7698" width="22.7109375" customWidth="1"/>
    <col min="7937" max="7937" width="27.140625" customWidth="1"/>
    <col min="7938" max="7938" width="15.42578125" customWidth="1"/>
    <col min="7939" max="7939" width="20.85546875" customWidth="1"/>
    <col min="7940" max="7940" width="9.140625" customWidth="1"/>
    <col min="7941" max="7941" width="9.28515625" customWidth="1"/>
    <col min="7942" max="7942" width="19.42578125" customWidth="1"/>
    <col min="7944" max="7944" width="30.42578125" customWidth="1"/>
    <col min="7945" max="7945" width="19.28515625" customWidth="1"/>
    <col min="7948" max="7948" width="24" customWidth="1"/>
    <col min="7949" max="7949" width="23.7109375" customWidth="1"/>
    <col min="7950" max="7950" width="19.28515625" customWidth="1"/>
    <col min="7951" max="7951" width="24.85546875" customWidth="1"/>
    <col min="7952" max="7952" width="40.140625" customWidth="1"/>
    <col min="7953" max="7953" width="29" customWidth="1"/>
    <col min="7954" max="7954" width="22.7109375" customWidth="1"/>
    <col min="8193" max="8193" width="27.140625" customWidth="1"/>
    <col min="8194" max="8194" width="15.42578125" customWidth="1"/>
    <col min="8195" max="8195" width="20.85546875" customWidth="1"/>
    <col min="8196" max="8196" width="9.140625" customWidth="1"/>
    <col min="8197" max="8197" width="9.28515625" customWidth="1"/>
    <col min="8198" max="8198" width="19.42578125" customWidth="1"/>
    <col min="8200" max="8200" width="30.42578125" customWidth="1"/>
    <col min="8201" max="8201" width="19.28515625" customWidth="1"/>
    <col min="8204" max="8204" width="24" customWidth="1"/>
    <col min="8205" max="8205" width="23.7109375" customWidth="1"/>
    <col min="8206" max="8206" width="19.28515625" customWidth="1"/>
    <col min="8207" max="8207" width="24.85546875" customWidth="1"/>
    <col min="8208" max="8208" width="40.140625" customWidth="1"/>
    <col min="8209" max="8209" width="29" customWidth="1"/>
    <col min="8210" max="8210" width="22.7109375" customWidth="1"/>
    <col min="8449" max="8449" width="27.140625" customWidth="1"/>
    <col min="8450" max="8450" width="15.42578125" customWidth="1"/>
    <col min="8451" max="8451" width="20.85546875" customWidth="1"/>
    <col min="8452" max="8452" width="9.140625" customWidth="1"/>
    <col min="8453" max="8453" width="9.28515625" customWidth="1"/>
    <col min="8454" max="8454" width="19.42578125" customWidth="1"/>
    <col min="8456" max="8456" width="30.42578125" customWidth="1"/>
    <col min="8457" max="8457" width="19.28515625" customWidth="1"/>
    <col min="8460" max="8460" width="24" customWidth="1"/>
    <col min="8461" max="8461" width="23.7109375" customWidth="1"/>
    <col min="8462" max="8462" width="19.28515625" customWidth="1"/>
    <col min="8463" max="8463" width="24.85546875" customWidth="1"/>
    <col min="8464" max="8464" width="40.140625" customWidth="1"/>
    <col min="8465" max="8465" width="29" customWidth="1"/>
    <col min="8466" max="8466" width="22.7109375" customWidth="1"/>
    <col min="8705" max="8705" width="27.140625" customWidth="1"/>
    <col min="8706" max="8706" width="15.42578125" customWidth="1"/>
    <col min="8707" max="8707" width="20.85546875" customWidth="1"/>
    <col min="8708" max="8708" width="9.140625" customWidth="1"/>
    <col min="8709" max="8709" width="9.28515625" customWidth="1"/>
    <col min="8710" max="8710" width="19.42578125" customWidth="1"/>
    <col min="8712" max="8712" width="30.42578125" customWidth="1"/>
    <col min="8713" max="8713" width="19.28515625" customWidth="1"/>
    <col min="8716" max="8716" width="24" customWidth="1"/>
    <col min="8717" max="8717" width="23.7109375" customWidth="1"/>
    <col min="8718" max="8718" width="19.28515625" customWidth="1"/>
    <col min="8719" max="8719" width="24.85546875" customWidth="1"/>
    <col min="8720" max="8720" width="40.140625" customWidth="1"/>
    <col min="8721" max="8721" width="29" customWidth="1"/>
    <col min="8722" max="8722" width="22.7109375" customWidth="1"/>
    <col min="8961" max="8961" width="27.140625" customWidth="1"/>
    <col min="8962" max="8962" width="15.42578125" customWidth="1"/>
    <col min="8963" max="8963" width="20.85546875" customWidth="1"/>
    <col min="8964" max="8964" width="9.140625" customWidth="1"/>
    <col min="8965" max="8965" width="9.28515625" customWidth="1"/>
    <col min="8966" max="8966" width="19.42578125" customWidth="1"/>
    <col min="8968" max="8968" width="30.42578125" customWidth="1"/>
    <col min="8969" max="8969" width="19.28515625" customWidth="1"/>
    <col min="8972" max="8972" width="24" customWidth="1"/>
    <col min="8973" max="8973" width="23.7109375" customWidth="1"/>
    <col min="8974" max="8974" width="19.28515625" customWidth="1"/>
    <col min="8975" max="8975" width="24.85546875" customWidth="1"/>
    <col min="8976" max="8976" width="40.140625" customWidth="1"/>
    <col min="8977" max="8977" width="29" customWidth="1"/>
    <col min="8978" max="8978" width="22.7109375" customWidth="1"/>
    <col min="9217" max="9217" width="27.140625" customWidth="1"/>
    <col min="9218" max="9218" width="15.42578125" customWidth="1"/>
    <col min="9219" max="9219" width="20.85546875" customWidth="1"/>
    <col min="9220" max="9220" width="9.140625" customWidth="1"/>
    <col min="9221" max="9221" width="9.28515625" customWidth="1"/>
    <col min="9222" max="9222" width="19.42578125" customWidth="1"/>
    <col min="9224" max="9224" width="30.42578125" customWidth="1"/>
    <col min="9225" max="9225" width="19.28515625" customWidth="1"/>
    <col min="9228" max="9228" width="24" customWidth="1"/>
    <col min="9229" max="9229" width="23.7109375" customWidth="1"/>
    <col min="9230" max="9230" width="19.28515625" customWidth="1"/>
    <col min="9231" max="9231" width="24.85546875" customWidth="1"/>
    <col min="9232" max="9232" width="40.140625" customWidth="1"/>
    <col min="9233" max="9233" width="29" customWidth="1"/>
    <col min="9234" max="9234" width="22.7109375" customWidth="1"/>
    <col min="9473" max="9473" width="27.140625" customWidth="1"/>
    <col min="9474" max="9474" width="15.42578125" customWidth="1"/>
    <col min="9475" max="9475" width="20.85546875" customWidth="1"/>
    <col min="9476" max="9476" width="9.140625" customWidth="1"/>
    <col min="9477" max="9477" width="9.28515625" customWidth="1"/>
    <col min="9478" max="9478" width="19.42578125" customWidth="1"/>
    <col min="9480" max="9480" width="30.42578125" customWidth="1"/>
    <col min="9481" max="9481" width="19.28515625" customWidth="1"/>
    <col min="9484" max="9484" width="24" customWidth="1"/>
    <col min="9485" max="9485" width="23.7109375" customWidth="1"/>
    <col min="9486" max="9486" width="19.28515625" customWidth="1"/>
    <col min="9487" max="9487" width="24.85546875" customWidth="1"/>
    <col min="9488" max="9488" width="40.140625" customWidth="1"/>
    <col min="9489" max="9489" width="29" customWidth="1"/>
    <col min="9490" max="9490" width="22.7109375" customWidth="1"/>
    <col min="9729" max="9729" width="27.140625" customWidth="1"/>
    <col min="9730" max="9730" width="15.42578125" customWidth="1"/>
    <col min="9731" max="9731" width="20.85546875" customWidth="1"/>
    <col min="9732" max="9732" width="9.140625" customWidth="1"/>
    <col min="9733" max="9733" width="9.28515625" customWidth="1"/>
    <col min="9734" max="9734" width="19.42578125" customWidth="1"/>
    <col min="9736" max="9736" width="30.42578125" customWidth="1"/>
    <col min="9737" max="9737" width="19.28515625" customWidth="1"/>
    <col min="9740" max="9740" width="24" customWidth="1"/>
    <col min="9741" max="9741" width="23.7109375" customWidth="1"/>
    <col min="9742" max="9742" width="19.28515625" customWidth="1"/>
    <col min="9743" max="9743" width="24.85546875" customWidth="1"/>
    <col min="9744" max="9744" width="40.140625" customWidth="1"/>
    <col min="9745" max="9745" width="29" customWidth="1"/>
    <col min="9746" max="9746" width="22.7109375" customWidth="1"/>
    <col min="9985" max="9985" width="27.140625" customWidth="1"/>
    <col min="9986" max="9986" width="15.42578125" customWidth="1"/>
    <col min="9987" max="9987" width="20.85546875" customWidth="1"/>
    <col min="9988" max="9988" width="9.140625" customWidth="1"/>
    <col min="9989" max="9989" width="9.28515625" customWidth="1"/>
    <col min="9990" max="9990" width="19.42578125" customWidth="1"/>
    <col min="9992" max="9992" width="30.42578125" customWidth="1"/>
    <col min="9993" max="9993" width="19.28515625" customWidth="1"/>
    <col min="9996" max="9996" width="24" customWidth="1"/>
    <col min="9997" max="9997" width="23.7109375" customWidth="1"/>
    <col min="9998" max="9998" width="19.28515625" customWidth="1"/>
    <col min="9999" max="9999" width="24.85546875" customWidth="1"/>
    <col min="10000" max="10000" width="40.140625" customWidth="1"/>
    <col min="10001" max="10001" width="29" customWidth="1"/>
    <col min="10002" max="10002" width="22.7109375" customWidth="1"/>
    <col min="10241" max="10241" width="27.140625" customWidth="1"/>
    <col min="10242" max="10242" width="15.42578125" customWidth="1"/>
    <col min="10243" max="10243" width="20.85546875" customWidth="1"/>
    <col min="10244" max="10244" width="9.140625" customWidth="1"/>
    <col min="10245" max="10245" width="9.28515625" customWidth="1"/>
    <col min="10246" max="10246" width="19.42578125" customWidth="1"/>
    <col min="10248" max="10248" width="30.42578125" customWidth="1"/>
    <col min="10249" max="10249" width="19.28515625" customWidth="1"/>
    <col min="10252" max="10252" width="24" customWidth="1"/>
    <col min="10253" max="10253" width="23.7109375" customWidth="1"/>
    <col min="10254" max="10254" width="19.28515625" customWidth="1"/>
    <col min="10255" max="10255" width="24.85546875" customWidth="1"/>
    <col min="10256" max="10256" width="40.140625" customWidth="1"/>
    <col min="10257" max="10257" width="29" customWidth="1"/>
    <col min="10258" max="10258" width="22.7109375" customWidth="1"/>
    <col min="10497" max="10497" width="27.140625" customWidth="1"/>
    <col min="10498" max="10498" width="15.42578125" customWidth="1"/>
    <col min="10499" max="10499" width="20.85546875" customWidth="1"/>
    <col min="10500" max="10500" width="9.140625" customWidth="1"/>
    <col min="10501" max="10501" width="9.28515625" customWidth="1"/>
    <col min="10502" max="10502" width="19.42578125" customWidth="1"/>
    <col min="10504" max="10504" width="30.42578125" customWidth="1"/>
    <col min="10505" max="10505" width="19.28515625" customWidth="1"/>
    <col min="10508" max="10508" width="24" customWidth="1"/>
    <col min="10509" max="10509" width="23.7109375" customWidth="1"/>
    <col min="10510" max="10510" width="19.28515625" customWidth="1"/>
    <col min="10511" max="10511" width="24.85546875" customWidth="1"/>
    <col min="10512" max="10512" width="40.140625" customWidth="1"/>
    <col min="10513" max="10513" width="29" customWidth="1"/>
    <col min="10514" max="10514" width="22.7109375" customWidth="1"/>
    <col min="10753" max="10753" width="27.140625" customWidth="1"/>
    <col min="10754" max="10754" width="15.42578125" customWidth="1"/>
    <col min="10755" max="10755" width="20.85546875" customWidth="1"/>
    <col min="10756" max="10756" width="9.140625" customWidth="1"/>
    <col min="10757" max="10757" width="9.28515625" customWidth="1"/>
    <col min="10758" max="10758" width="19.42578125" customWidth="1"/>
    <col min="10760" max="10760" width="30.42578125" customWidth="1"/>
    <col min="10761" max="10761" width="19.28515625" customWidth="1"/>
    <col min="10764" max="10764" width="24" customWidth="1"/>
    <col min="10765" max="10765" width="23.7109375" customWidth="1"/>
    <col min="10766" max="10766" width="19.28515625" customWidth="1"/>
    <col min="10767" max="10767" width="24.85546875" customWidth="1"/>
    <col min="10768" max="10768" width="40.140625" customWidth="1"/>
    <col min="10769" max="10769" width="29" customWidth="1"/>
    <col min="10770" max="10770" width="22.7109375" customWidth="1"/>
    <col min="11009" max="11009" width="27.140625" customWidth="1"/>
    <col min="11010" max="11010" width="15.42578125" customWidth="1"/>
    <col min="11011" max="11011" width="20.85546875" customWidth="1"/>
    <col min="11012" max="11012" width="9.140625" customWidth="1"/>
    <col min="11013" max="11013" width="9.28515625" customWidth="1"/>
    <col min="11014" max="11014" width="19.42578125" customWidth="1"/>
    <col min="11016" max="11016" width="30.42578125" customWidth="1"/>
    <col min="11017" max="11017" width="19.28515625" customWidth="1"/>
    <col min="11020" max="11020" width="24" customWidth="1"/>
    <col min="11021" max="11021" width="23.7109375" customWidth="1"/>
    <col min="11022" max="11022" width="19.28515625" customWidth="1"/>
    <col min="11023" max="11023" width="24.85546875" customWidth="1"/>
    <col min="11024" max="11024" width="40.140625" customWidth="1"/>
    <col min="11025" max="11025" width="29" customWidth="1"/>
    <col min="11026" max="11026" width="22.7109375" customWidth="1"/>
    <col min="11265" max="11265" width="27.140625" customWidth="1"/>
    <col min="11266" max="11266" width="15.42578125" customWidth="1"/>
    <col min="11267" max="11267" width="20.85546875" customWidth="1"/>
    <col min="11268" max="11268" width="9.140625" customWidth="1"/>
    <col min="11269" max="11269" width="9.28515625" customWidth="1"/>
    <col min="11270" max="11270" width="19.42578125" customWidth="1"/>
    <col min="11272" max="11272" width="30.42578125" customWidth="1"/>
    <col min="11273" max="11273" width="19.28515625" customWidth="1"/>
    <col min="11276" max="11276" width="24" customWidth="1"/>
    <col min="11277" max="11277" width="23.7109375" customWidth="1"/>
    <col min="11278" max="11278" width="19.28515625" customWidth="1"/>
    <col min="11279" max="11279" width="24.85546875" customWidth="1"/>
    <col min="11280" max="11280" width="40.140625" customWidth="1"/>
    <col min="11281" max="11281" width="29" customWidth="1"/>
    <col min="11282" max="11282" width="22.7109375" customWidth="1"/>
    <col min="11521" max="11521" width="27.140625" customWidth="1"/>
    <col min="11522" max="11522" width="15.42578125" customWidth="1"/>
    <col min="11523" max="11523" width="20.85546875" customWidth="1"/>
    <col min="11524" max="11524" width="9.140625" customWidth="1"/>
    <col min="11525" max="11525" width="9.28515625" customWidth="1"/>
    <col min="11526" max="11526" width="19.42578125" customWidth="1"/>
    <col min="11528" max="11528" width="30.42578125" customWidth="1"/>
    <col min="11529" max="11529" width="19.28515625" customWidth="1"/>
    <col min="11532" max="11532" width="24" customWidth="1"/>
    <col min="11533" max="11533" width="23.7109375" customWidth="1"/>
    <col min="11534" max="11534" width="19.28515625" customWidth="1"/>
    <col min="11535" max="11535" width="24.85546875" customWidth="1"/>
    <col min="11536" max="11536" width="40.140625" customWidth="1"/>
    <col min="11537" max="11537" width="29" customWidth="1"/>
    <col min="11538" max="11538" width="22.7109375" customWidth="1"/>
    <col min="11777" max="11777" width="27.140625" customWidth="1"/>
    <col min="11778" max="11778" width="15.42578125" customWidth="1"/>
    <col min="11779" max="11779" width="20.85546875" customWidth="1"/>
    <col min="11780" max="11780" width="9.140625" customWidth="1"/>
    <col min="11781" max="11781" width="9.28515625" customWidth="1"/>
    <col min="11782" max="11782" width="19.42578125" customWidth="1"/>
    <col min="11784" max="11784" width="30.42578125" customWidth="1"/>
    <col min="11785" max="11785" width="19.28515625" customWidth="1"/>
    <col min="11788" max="11788" width="24" customWidth="1"/>
    <col min="11789" max="11789" width="23.7109375" customWidth="1"/>
    <col min="11790" max="11790" width="19.28515625" customWidth="1"/>
    <col min="11791" max="11791" width="24.85546875" customWidth="1"/>
    <col min="11792" max="11792" width="40.140625" customWidth="1"/>
    <col min="11793" max="11793" width="29" customWidth="1"/>
    <col min="11794" max="11794" width="22.7109375" customWidth="1"/>
    <col min="12033" max="12033" width="27.140625" customWidth="1"/>
    <col min="12034" max="12034" width="15.42578125" customWidth="1"/>
    <col min="12035" max="12035" width="20.85546875" customWidth="1"/>
    <col min="12036" max="12036" width="9.140625" customWidth="1"/>
    <col min="12037" max="12037" width="9.28515625" customWidth="1"/>
    <col min="12038" max="12038" width="19.42578125" customWidth="1"/>
    <col min="12040" max="12040" width="30.42578125" customWidth="1"/>
    <col min="12041" max="12041" width="19.28515625" customWidth="1"/>
    <col min="12044" max="12044" width="24" customWidth="1"/>
    <col min="12045" max="12045" width="23.7109375" customWidth="1"/>
    <col min="12046" max="12046" width="19.28515625" customWidth="1"/>
    <col min="12047" max="12047" width="24.85546875" customWidth="1"/>
    <col min="12048" max="12048" width="40.140625" customWidth="1"/>
    <col min="12049" max="12049" width="29" customWidth="1"/>
    <col min="12050" max="12050" width="22.7109375" customWidth="1"/>
    <col min="12289" max="12289" width="27.140625" customWidth="1"/>
    <col min="12290" max="12290" width="15.42578125" customWidth="1"/>
    <col min="12291" max="12291" width="20.85546875" customWidth="1"/>
    <col min="12292" max="12292" width="9.140625" customWidth="1"/>
    <col min="12293" max="12293" width="9.28515625" customWidth="1"/>
    <col min="12294" max="12294" width="19.42578125" customWidth="1"/>
    <col min="12296" max="12296" width="30.42578125" customWidth="1"/>
    <col min="12297" max="12297" width="19.28515625" customWidth="1"/>
    <col min="12300" max="12300" width="24" customWidth="1"/>
    <col min="12301" max="12301" width="23.7109375" customWidth="1"/>
    <col min="12302" max="12302" width="19.28515625" customWidth="1"/>
    <col min="12303" max="12303" width="24.85546875" customWidth="1"/>
    <col min="12304" max="12304" width="40.140625" customWidth="1"/>
    <col min="12305" max="12305" width="29" customWidth="1"/>
    <col min="12306" max="12306" width="22.7109375" customWidth="1"/>
    <col min="12545" max="12545" width="27.140625" customWidth="1"/>
    <col min="12546" max="12546" width="15.42578125" customWidth="1"/>
    <col min="12547" max="12547" width="20.85546875" customWidth="1"/>
    <col min="12548" max="12548" width="9.140625" customWidth="1"/>
    <col min="12549" max="12549" width="9.28515625" customWidth="1"/>
    <col min="12550" max="12550" width="19.42578125" customWidth="1"/>
    <col min="12552" max="12552" width="30.42578125" customWidth="1"/>
    <col min="12553" max="12553" width="19.28515625" customWidth="1"/>
    <col min="12556" max="12556" width="24" customWidth="1"/>
    <col min="12557" max="12557" width="23.7109375" customWidth="1"/>
    <col min="12558" max="12558" width="19.28515625" customWidth="1"/>
    <col min="12559" max="12559" width="24.85546875" customWidth="1"/>
    <col min="12560" max="12560" width="40.140625" customWidth="1"/>
    <col min="12561" max="12561" width="29" customWidth="1"/>
    <col min="12562" max="12562" width="22.7109375" customWidth="1"/>
    <col min="12801" max="12801" width="27.140625" customWidth="1"/>
    <col min="12802" max="12802" width="15.42578125" customWidth="1"/>
    <col min="12803" max="12803" width="20.85546875" customWidth="1"/>
    <col min="12804" max="12804" width="9.140625" customWidth="1"/>
    <col min="12805" max="12805" width="9.28515625" customWidth="1"/>
    <col min="12806" max="12806" width="19.42578125" customWidth="1"/>
    <col min="12808" max="12808" width="30.42578125" customWidth="1"/>
    <col min="12809" max="12809" width="19.28515625" customWidth="1"/>
    <col min="12812" max="12812" width="24" customWidth="1"/>
    <col min="12813" max="12813" width="23.7109375" customWidth="1"/>
    <col min="12814" max="12814" width="19.28515625" customWidth="1"/>
    <col min="12815" max="12815" width="24.85546875" customWidth="1"/>
    <col min="12816" max="12816" width="40.140625" customWidth="1"/>
    <col min="12817" max="12817" width="29" customWidth="1"/>
    <col min="12818" max="12818" width="22.7109375" customWidth="1"/>
    <col min="13057" max="13057" width="27.140625" customWidth="1"/>
    <col min="13058" max="13058" width="15.42578125" customWidth="1"/>
    <col min="13059" max="13059" width="20.85546875" customWidth="1"/>
    <col min="13060" max="13060" width="9.140625" customWidth="1"/>
    <col min="13061" max="13061" width="9.28515625" customWidth="1"/>
    <col min="13062" max="13062" width="19.42578125" customWidth="1"/>
    <col min="13064" max="13064" width="30.42578125" customWidth="1"/>
    <col min="13065" max="13065" width="19.28515625" customWidth="1"/>
    <col min="13068" max="13068" width="24" customWidth="1"/>
    <col min="13069" max="13069" width="23.7109375" customWidth="1"/>
    <col min="13070" max="13070" width="19.28515625" customWidth="1"/>
    <col min="13071" max="13071" width="24.85546875" customWidth="1"/>
    <col min="13072" max="13072" width="40.140625" customWidth="1"/>
    <col min="13073" max="13073" width="29" customWidth="1"/>
    <col min="13074" max="13074" width="22.7109375" customWidth="1"/>
    <col min="13313" max="13313" width="27.140625" customWidth="1"/>
    <col min="13314" max="13314" width="15.42578125" customWidth="1"/>
    <col min="13315" max="13315" width="20.85546875" customWidth="1"/>
    <col min="13316" max="13316" width="9.140625" customWidth="1"/>
    <col min="13317" max="13317" width="9.28515625" customWidth="1"/>
    <col min="13318" max="13318" width="19.42578125" customWidth="1"/>
    <col min="13320" max="13320" width="30.42578125" customWidth="1"/>
    <col min="13321" max="13321" width="19.28515625" customWidth="1"/>
    <col min="13324" max="13324" width="24" customWidth="1"/>
    <col min="13325" max="13325" width="23.7109375" customWidth="1"/>
    <col min="13326" max="13326" width="19.28515625" customWidth="1"/>
    <col min="13327" max="13327" width="24.85546875" customWidth="1"/>
    <col min="13328" max="13328" width="40.140625" customWidth="1"/>
    <col min="13329" max="13329" width="29" customWidth="1"/>
    <col min="13330" max="13330" width="22.7109375" customWidth="1"/>
    <col min="13569" max="13569" width="27.140625" customWidth="1"/>
    <col min="13570" max="13570" width="15.42578125" customWidth="1"/>
    <col min="13571" max="13571" width="20.85546875" customWidth="1"/>
    <col min="13572" max="13572" width="9.140625" customWidth="1"/>
    <col min="13573" max="13573" width="9.28515625" customWidth="1"/>
    <col min="13574" max="13574" width="19.42578125" customWidth="1"/>
    <col min="13576" max="13576" width="30.42578125" customWidth="1"/>
    <col min="13577" max="13577" width="19.28515625" customWidth="1"/>
    <col min="13580" max="13580" width="24" customWidth="1"/>
    <col min="13581" max="13581" width="23.7109375" customWidth="1"/>
    <col min="13582" max="13582" width="19.28515625" customWidth="1"/>
    <col min="13583" max="13583" width="24.85546875" customWidth="1"/>
    <col min="13584" max="13584" width="40.140625" customWidth="1"/>
    <col min="13585" max="13585" width="29" customWidth="1"/>
    <col min="13586" max="13586" width="22.7109375" customWidth="1"/>
    <col min="13825" max="13825" width="27.140625" customWidth="1"/>
    <col min="13826" max="13826" width="15.42578125" customWidth="1"/>
    <col min="13827" max="13827" width="20.85546875" customWidth="1"/>
    <col min="13828" max="13828" width="9.140625" customWidth="1"/>
    <col min="13829" max="13829" width="9.28515625" customWidth="1"/>
    <col min="13830" max="13830" width="19.42578125" customWidth="1"/>
    <col min="13832" max="13832" width="30.42578125" customWidth="1"/>
    <col min="13833" max="13833" width="19.28515625" customWidth="1"/>
    <col min="13836" max="13836" width="24" customWidth="1"/>
    <col min="13837" max="13837" width="23.7109375" customWidth="1"/>
    <col min="13838" max="13838" width="19.28515625" customWidth="1"/>
    <col min="13839" max="13839" width="24.85546875" customWidth="1"/>
    <col min="13840" max="13840" width="40.140625" customWidth="1"/>
    <col min="13841" max="13841" width="29" customWidth="1"/>
    <col min="13842" max="13842" width="22.7109375" customWidth="1"/>
    <col min="14081" max="14081" width="27.140625" customWidth="1"/>
    <col min="14082" max="14082" width="15.42578125" customWidth="1"/>
    <col min="14083" max="14083" width="20.85546875" customWidth="1"/>
    <col min="14084" max="14084" width="9.140625" customWidth="1"/>
    <col min="14085" max="14085" width="9.28515625" customWidth="1"/>
    <col min="14086" max="14086" width="19.42578125" customWidth="1"/>
    <col min="14088" max="14088" width="30.42578125" customWidth="1"/>
    <col min="14089" max="14089" width="19.28515625" customWidth="1"/>
    <col min="14092" max="14092" width="24" customWidth="1"/>
    <col min="14093" max="14093" width="23.7109375" customWidth="1"/>
    <col min="14094" max="14094" width="19.28515625" customWidth="1"/>
    <col min="14095" max="14095" width="24.85546875" customWidth="1"/>
    <col min="14096" max="14096" width="40.140625" customWidth="1"/>
    <col min="14097" max="14097" width="29" customWidth="1"/>
    <col min="14098" max="14098" width="22.7109375" customWidth="1"/>
    <col min="14337" max="14337" width="27.140625" customWidth="1"/>
    <col min="14338" max="14338" width="15.42578125" customWidth="1"/>
    <col min="14339" max="14339" width="20.85546875" customWidth="1"/>
    <col min="14340" max="14340" width="9.140625" customWidth="1"/>
    <col min="14341" max="14341" width="9.28515625" customWidth="1"/>
    <col min="14342" max="14342" width="19.42578125" customWidth="1"/>
    <col min="14344" max="14344" width="30.42578125" customWidth="1"/>
    <col min="14345" max="14345" width="19.28515625" customWidth="1"/>
    <col min="14348" max="14348" width="24" customWidth="1"/>
    <col min="14349" max="14349" width="23.7109375" customWidth="1"/>
    <col min="14350" max="14350" width="19.28515625" customWidth="1"/>
    <col min="14351" max="14351" width="24.85546875" customWidth="1"/>
    <col min="14352" max="14352" width="40.140625" customWidth="1"/>
    <col min="14353" max="14353" width="29" customWidth="1"/>
    <col min="14354" max="14354" width="22.7109375" customWidth="1"/>
    <col min="14593" max="14593" width="27.140625" customWidth="1"/>
    <col min="14594" max="14594" width="15.42578125" customWidth="1"/>
    <col min="14595" max="14595" width="20.85546875" customWidth="1"/>
    <col min="14596" max="14596" width="9.140625" customWidth="1"/>
    <col min="14597" max="14597" width="9.28515625" customWidth="1"/>
    <col min="14598" max="14598" width="19.42578125" customWidth="1"/>
    <col min="14600" max="14600" width="30.42578125" customWidth="1"/>
    <col min="14601" max="14601" width="19.28515625" customWidth="1"/>
    <col min="14604" max="14604" width="24" customWidth="1"/>
    <col min="14605" max="14605" width="23.7109375" customWidth="1"/>
    <col min="14606" max="14606" width="19.28515625" customWidth="1"/>
    <col min="14607" max="14607" width="24.85546875" customWidth="1"/>
    <col min="14608" max="14608" width="40.140625" customWidth="1"/>
    <col min="14609" max="14609" width="29" customWidth="1"/>
    <col min="14610" max="14610" width="22.7109375" customWidth="1"/>
    <col min="14849" max="14849" width="27.140625" customWidth="1"/>
    <col min="14850" max="14850" width="15.42578125" customWidth="1"/>
    <col min="14851" max="14851" width="20.85546875" customWidth="1"/>
    <col min="14852" max="14852" width="9.140625" customWidth="1"/>
    <col min="14853" max="14853" width="9.28515625" customWidth="1"/>
    <col min="14854" max="14854" width="19.42578125" customWidth="1"/>
    <col min="14856" max="14856" width="30.42578125" customWidth="1"/>
    <col min="14857" max="14857" width="19.28515625" customWidth="1"/>
    <col min="14860" max="14860" width="24" customWidth="1"/>
    <col min="14861" max="14861" width="23.7109375" customWidth="1"/>
    <col min="14862" max="14862" width="19.28515625" customWidth="1"/>
    <col min="14863" max="14863" width="24.85546875" customWidth="1"/>
    <col min="14864" max="14864" width="40.140625" customWidth="1"/>
    <col min="14865" max="14865" width="29" customWidth="1"/>
    <col min="14866" max="14866" width="22.7109375" customWidth="1"/>
    <col min="15105" max="15105" width="27.140625" customWidth="1"/>
    <col min="15106" max="15106" width="15.42578125" customWidth="1"/>
    <col min="15107" max="15107" width="20.85546875" customWidth="1"/>
    <col min="15108" max="15108" width="9.140625" customWidth="1"/>
    <col min="15109" max="15109" width="9.28515625" customWidth="1"/>
    <col min="15110" max="15110" width="19.42578125" customWidth="1"/>
    <col min="15112" max="15112" width="30.42578125" customWidth="1"/>
    <col min="15113" max="15113" width="19.28515625" customWidth="1"/>
    <col min="15116" max="15116" width="24" customWidth="1"/>
    <col min="15117" max="15117" width="23.7109375" customWidth="1"/>
    <col min="15118" max="15118" width="19.28515625" customWidth="1"/>
    <col min="15119" max="15119" width="24.85546875" customWidth="1"/>
    <col min="15120" max="15120" width="40.140625" customWidth="1"/>
    <col min="15121" max="15121" width="29" customWidth="1"/>
    <col min="15122" max="15122" width="22.7109375" customWidth="1"/>
    <col min="15361" max="15361" width="27.140625" customWidth="1"/>
    <col min="15362" max="15362" width="15.42578125" customWidth="1"/>
    <col min="15363" max="15363" width="20.85546875" customWidth="1"/>
    <col min="15364" max="15364" width="9.140625" customWidth="1"/>
    <col min="15365" max="15365" width="9.28515625" customWidth="1"/>
    <col min="15366" max="15366" width="19.42578125" customWidth="1"/>
    <col min="15368" max="15368" width="30.42578125" customWidth="1"/>
    <col min="15369" max="15369" width="19.28515625" customWidth="1"/>
    <col min="15372" max="15372" width="24" customWidth="1"/>
    <col min="15373" max="15373" width="23.7109375" customWidth="1"/>
    <col min="15374" max="15374" width="19.28515625" customWidth="1"/>
    <col min="15375" max="15375" width="24.85546875" customWidth="1"/>
    <col min="15376" max="15376" width="40.140625" customWidth="1"/>
    <col min="15377" max="15377" width="29" customWidth="1"/>
    <col min="15378" max="15378" width="22.7109375" customWidth="1"/>
    <col min="15617" max="15617" width="27.140625" customWidth="1"/>
    <col min="15618" max="15618" width="15.42578125" customWidth="1"/>
    <col min="15619" max="15619" width="20.85546875" customWidth="1"/>
    <col min="15620" max="15620" width="9.140625" customWidth="1"/>
    <col min="15621" max="15621" width="9.28515625" customWidth="1"/>
    <col min="15622" max="15622" width="19.42578125" customWidth="1"/>
    <col min="15624" max="15624" width="30.42578125" customWidth="1"/>
    <col min="15625" max="15625" width="19.28515625" customWidth="1"/>
    <col min="15628" max="15628" width="24" customWidth="1"/>
    <col min="15629" max="15629" width="23.7109375" customWidth="1"/>
    <col min="15630" max="15630" width="19.28515625" customWidth="1"/>
    <col min="15631" max="15631" width="24.85546875" customWidth="1"/>
    <col min="15632" max="15632" width="40.140625" customWidth="1"/>
    <col min="15633" max="15633" width="29" customWidth="1"/>
    <col min="15634" max="15634" width="22.7109375" customWidth="1"/>
    <col min="15873" max="15873" width="27.140625" customWidth="1"/>
    <col min="15874" max="15874" width="15.42578125" customWidth="1"/>
    <col min="15875" max="15875" width="20.85546875" customWidth="1"/>
    <col min="15876" max="15876" width="9.140625" customWidth="1"/>
    <col min="15877" max="15877" width="9.28515625" customWidth="1"/>
    <col min="15878" max="15878" width="19.42578125" customWidth="1"/>
    <col min="15880" max="15880" width="30.42578125" customWidth="1"/>
    <col min="15881" max="15881" width="19.28515625" customWidth="1"/>
    <col min="15884" max="15884" width="24" customWidth="1"/>
    <col min="15885" max="15885" width="23.7109375" customWidth="1"/>
    <col min="15886" max="15886" width="19.28515625" customWidth="1"/>
    <col min="15887" max="15887" width="24.85546875" customWidth="1"/>
    <col min="15888" max="15888" width="40.140625" customWidth="1"/>
    <col min="15889" max="15889" width="29" customWidth="1"/>
    <col min="15890" max="15890" width="22.7109375" customWidth="1"/>
    <col min="16129" max="16129" width="27.140625" customWidth="1"/>
    <col min="16130" max="16130" width="15.42578125" customWidth="1"/>
    <col min="16131" max="16131" width="20.85546875" customWidth="1"/>
    <col min="16132" max="16132" width="9.140625" customWidth="1"/>
    <col min="16133" max="16133" width="9.28515625" customWidth="1"/>
    <col min="16134" max="16134" width="19.42578125" customWidth="1"/>
    <col min="16136" max="16136" width="30.42578125" customWidth="1"/>
    <col min="16137" max="16137" width="19.28515625" customWidth="1"/>
    <col min="16140" max="16140" width="24" customWidth="1"/>
    <col min="16141" max="16141" width="23.7109375" customWidth="1"/>
    <col min="16142" max="16142" width="19.28515625" customWidth="1"/>
    <col min="16143" max="16143" width="24.85546875" customWidth="1"/>
    <col min="16144" max="16144" width="40.140625" customWidth="1"/>
    <col min="16145" max="16145" width="29" customWidth="1"/>
    <col min="16146" max="16146" width="22.7109375" customWidth="1"/>
  </cols>
  <sheetData>
    <row r="1" spans="1:48" hidden="1">
      <c r="A1" s="149"/>
      <c r="B1" s="2"/>
      <c r="C1" s="2"/>
      <c r="D1" s="2"/>
      <c r="E1" s="2"/>
      <c r="F1" s="2"/>
    </row>
    <row r="2" spans="1:48" hidden="1">
      <c r="A2" s="149"/>
      <c r="B2" s="2"/>
      <c r="C2" s="2"/>
      <c r="D2" s="2"/>
      <c r="E2" s="2"/>
      <c r="F2" s="2"/>
    </row>
    <row r="3" spans="1:48" ht="15" customHeight="1">
      <c r="A3" s="2"/>
      <c r="B3" s="2"/>
      <c r="C3" s="2"/>
      <c r="D3" s="2"/>
      <c r="E3" s="2"/>
      <c r="F3" s="2"/>
    </row>
    <row r="4" spans="1:48" ht="15" customHeight="1">
      <c r="A4" s="2"/>
      <c r="B4" s="2"/>
      <c r="C4" s="2"/>
      <c r="D4" s="2"/>
      <c r="E4" s="2"/>
      <c r="F4" s="2"/>
    </row>
    <row r="5" spans="1:48">
      <c r="A5" s="615"/>
      <c r="B5" s="615"/>
      <c r="C5" s="615"/>
      <c r="D5" s="615"/>
      <c r="E5" s="617" t="s">
        <v>34</v>
      </c>
      <c r="F5" s="617"/>
      <c r="G5" s="617"/>
      <c r="H5" s="617"/>
      <c r="I5" s="617"/>
      <c r="J5" s="617"/>
      <c r="K5" s="617"/>
      <c r="L5" s="617"/>
      <c r="M5" s="617"/>
      <c r="N5" s="617"/>
      <c r="O5" s="617"/>
      <c r="P5" s="617"/>
      <c r="Q5" s="618" t="s">
        <v>444</v>
      </c>
      <c r="R5" s="619"/>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row>
    <row r="6" spans="1:48" s="152" customFormat="1" ht="18.75">
      <c r="A6" s="615"/>
      <c r="B6" s="615"/>
      <c r="C6" s="615"/>
      <c r="D6" s="615"/>
      <c r="E6" s="617"/>
      <c r="F6" s="617"/>
      <c r="G6" s="617"/>
      <c r="H6" s="617"/>
      <c r="I6" s="617"/>
      <c r="J6" s="617"/>
      <c r="K6" s="617"/>
      <c r="L6" s="617"/>
      <c r="M6" s="617"/>
      <c r="N6" s="617"/>
      <c r="O6" s="617"/>
      <c r="P6" s="617"/>
      <c r="Q6" s="618" t="s">
        <v>445</v>
      </c>
      <c r="R6" s="619"/>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row>
    <row r="7" spans="1:48" s="153" customFormat="1" ht="12.75">
      <c r="A7" s="615"/>
      <c r="B7" s="615"/>
      <c r="C7" s="615"/>
      <c r="D7" s="615"/>
      <c r="E7" s="617" t="s">
        <v>35</v>
      </c>
      <c r="F7" s="617"/>
      <c r="G7" s="617"/>
      <c r="H7" s="617"/>
      <c r="I7" s="617"/>
      <c r="J7" s="617"/>
      <c r="K7" s="617"/>
      <c r="L7" s="617"/>
      <c r="M7" s="617"/>
      <c r="N7" s="617"/>
      <c r="O7" s="617"/>
      <c r="P7" s="617"/>
      <c r="Q7" s="621" t="s">
        <v>446</v>
      </c>
      <c r="R7" s="622"/>
    </row>
    <row r="8" spans="1:48" s="153" customFormat="1" ht="13.5" thickBot="1">
      <c r="A8" s="616"/>
      <c r="B8" s="616"/>
      <c r="C8" s="616"/>
      <c r="D8" s="616"/>
      <c r="E8" s="620"/>
      <c r="F8" s="620"/>
      <c r="G8" s="620"/>
      <c r="H8" s="620"/>
      <c r="I8" s="620"/>
      <c r="J8" s="620"/>
      <c r="K8" s="620"/>
      <c r="L8" s="620"/>
      <c r="M8" s="620"/>
      <c r="N8" s="620"/>
      <c r="O8" s="620"/>
      <c r="P8" s="620"/>
      <c r="Q8" s="623"/>
      <c r="R8" s="624"/>
    </row>
    <row r="9" spans="1:48" s="154" customFormat="1" ht="19.5" thickBot="1">
      <c r="A9" s="625" t="s">
        <v>447</v>
      </c>
      <c r="B9" s="626"/>
      <c r="C9" s="626"/>
      <c r="D9" s="626"/>
      <c r="E9" s="626"/>
      <c r="F9" s="626"/>
      <c r="G9" s="626"/>
      <c r="H9" s="626"/>
      <c r="I9" s="626"/>
      <c r="J9" s="626"/>
      <c r="K9" s="626"/>
      <c r="L9" s="626"/>
      <c r="M9" s="626"/>
      <c r="N9" s="626"/>
      <c r="O9" s="626"/>
      <c r="P9" s="626"/>
      <c r="Q9" s="626"/>
      <c r="R9" s="627"/>
    </row>
    <row r="10" spans="1:48" s="154" customFormat="1" ht="16.5" thickBot="1">
      <c r="A10" s="628" t="s">
        <v>448</v>
      </c>
      <c r="B10" s="628"/>
      <c r="C10" s="628"/>
      <c r="D10" s="628"/>
      <c r="E10" s="628"/>
      <c r="F10" s="628"/>
      <c r="G10" s="628"/>
      <c r="H10" s="628"/>
      <c r="I10" s="628"/>
      <c r="J10" s="628"/>
      <c r="K10" s="628"/>
      <c r="L10" s="628"/>
      <c r="M10" s="628"/>
      <c r="N10" s="628"/>
      <c r="O10" s="628"/>
      <c r="P10" s="628"/>
      <c r="Q10" s="153"/>
      <c r="R10" s="153"/>
    </row>
    <row r="11" spans="1:48" s="154" customFormat="1" ht="16.5" thickBot="1">
      <c r="A11" s="629" t="s">
        <v>449</v>
      </c>
      <c r="B11" s="629"/>
      <c r="C11" s="629"/>
      <c r="D11" s="630" t="s">
        <v>450</v>
      </c>
      <c r="E11" s="630"/>
      <c r="F11" s="630"/>
      <c r="G11" s="630"/>
      <c r="H11" s="630"/>
      <c r="I11" s="155"/>
      <c r="J11" s="156"/>
      <c r="K11" s="155"/>
      <c r="L11" s="155"/>
      <c r="M11" s="155"/>
      <c r="N11" s="155"/>
      <c r="O11" s="155"/>
      <c r="P11" s="155"/>
      <c r="Q11" s="153"/>
      <c r="R11" s="153"/>
    </row>
    <row r="12" spans="1:48" s="154" customFormat="1" ht="13.5" thickBot="1">
      <c r="A12" s="155"/>
      <c r="B12" s="155"/>
      <c r="C12" s="155"/>
      <c r="D12" s="155"/>
      <c r="E12" s="155"/>
      <c r="F12" s="155"/>
      <c r="G12" s="155"/>
      <c r="H12" s="155"/>
      <c r="I12" s="155"/>
      <c r="J12" s="156"/>
      <c r="K12" s="155"/>
      <c r="L12" s="631" t="s">
        <v>451</v>
      </c>
      <c r="M12" s="631"/>
      <c r="N12" s="632" t="s">
        <v>452</v>
      </c>
      <c r="O12" s="633"/>
      <c r="P12" s="633"/>
      <c r="Q12" s="633"/>
      <c r="R12" s="634"/>
    </row>
    <row r="13" spans="1:48" s="154" customFormat="1" ht="13.5" thickBot="1">
      <c r="A13" s="629" t="s">
        <v>453</v>
      </c>
      <c r="B13" s="629"/>
      <c r="C13" s="629"/>
      <c r="D13" s="630" t="s">
        <v>454</v>
      </c>
      <c r="E13" s="630"/>
      <c r="F13" s="630"/>
      <c r="G13" s="630"/>
      <c r="H13" s="630"/>
      <c r="I13" s="155"/>
      <c r="J13" s="156"/>
      <c r="K13" s="155"/>
      <c r="L13" s="631"/>
      <c r="M13" s="631"/>
      <c r="N13" s="635"/>
      <c r="O13" s="636"/>
      <c r="P13" s="636"/>
      <c r="Q13" s="636"/>
      <c r="R13" s="637"/>
    </row>
    <row r="14" spans="1:48" s="154" customFormat="1" ht="13.5" thickBot="1">
      <c r="A14" s="629"/>
      <c r="B14" s="629"/>
      <c r="C14" s="629"/>
      <c r="D14" s="630"/>
      <c r="E14" s="630"/>
      <c r="F14" s="630"/>
      <c r="G14" s="630"/>
      <c r="H14" s="630"/>
      <c r="I14" s="155"/>
      <c r="J14" s="156"/>
      <c r="K14" s="155"/>
      <c r="L14" s="155"/>
      <c r="M14" s="155"/>
      <c r="N14" s="155"/>
      <c r="O14" s="155"/>
      <c r="P14" s="155"/>
      <c r="Q14" s="153"/>
      <c r="R14" s="153"/>
    </row>
    <row r="15" spans="1:48" s="154" customFormat="1" ht="13.5" thickBot="1">
      <c r="A15" s="155"/>
      <c r="B15" s="155"/>
      <c r="C15" s="155"/>
      <c r="D15" s="155"/>
      <c r="E15" s="155"/>
      <c r="F15" s="155"/>
      <c r="G15" s="155"/>
      <c r="H15" s="155"/>
      <c r="I15" s="155"/>
      <c r="J15" s="156"/>
      <c r="K15" s="155"/>
      <c r="L15" s="631" t="s">
        <v>455</v>
      </c>
      <c r="M15" s="641"/>
      <c r="N15" s="632">
        <v>2020</v>
      </c>
      <c r="O15" s="633"/>
      <c r="P15" s="633"/>
      <c r="Q15" s="633"/>
      <c r="R15" s="634"/>
    </row>
    <row r="16" spans="1:48" ht="15.75" thickBot="1">
      <c r="A16" s="629" t="s">
        <v>456</v>
      </c>
      <c r="B16" s="629"/>
      <c r="C16" s="629"/>
      <c r="D16" s="630" t="s">
        <v>457</v>
      </c>
      <c r="E16" s="630"/>
      <c r="F16" s="630"/>
      <c r="G16" s="630"/>
      <c r="H16" s="630"/>
      <c r="I16" s="155"/>
      <c r="J16" s="156"/>
      <c r="K16" s="155"/>
      <c r="L16" s="631"/>
      <c r="M16" s="641"/>
      <c r="N16" s="635"/>
      <c r="O16" s="636"/>
      <c r="P16" s="636"/>
      <c r="Q16" s="636"/>
      <c r="R16" s="637"/>
    </row>
    <row r="17" spans="1:18" ht="15.75" thickBot="1">
      <c r="A17" s="629"/>
      <c r="B17" s="629"/>
      <c r="C17" s="629"/>
      <c r="D17" s="630"/>
      <c r="E17" s="630"/>
      <c r="F17" s="630"/>
      <c r="G17" s="630"/>
      <c r="H17" s="630"/>
      <c r="I17" s="155"/>
      <c r="J17" s="156"/>
      <c r="K17" s="155"/>
      <c r="L17" s="155"/>
      <c r="M17" s="155"/>
      <c r="N17" s="155"/>
      <c r="O17" s="155"/>
      <c r="P17" s="155"/>
      <c r="Q17" s="153"/>
      <c r="R17" s="153"/>
    </row>
    <row r="18" spans="1:18" ht="15.75" thickBot="1">
      <c r="A18" s="629"/>
      <c r="B18" s="629"/>
      <c r="C18" s="629"/>
      <c r="D18" s="630"/>
      <c r="E18" s="630"/>
      <c r="F18" s="630"/>
      <c r="G18" s="630"/>
      <c r="H18" s="630"/>
      <c r="I18" s="155"/>
      <c r="J18" s="156"/>
      <c r="K18" s="155"/>
      <c r="L18" s="628" t="s">
        <v>448</v>
      </c>
      <c r="M18" s="628"/>
      <c r="N18" s="628"/>
      <c r="O18" s="628"/>
      <c r="P18" s="628"/>
      <c r="Q18" s="153"/>
      <c r="R18" s="153"/>
    </row>
    <row r="19" spans="1:18" ht="15.75" thickBot="1">
      <c r="A19" s="155"/>
      <c r="B19" s="155"/>
      <c r="C19" s="155"/>
      <c r="D19" s="155"/>
      <c r="E19" s="155"/>
      <c r="F19" s="155"/>
      <c r="G19" s="155"/>
      <c r="H19" s="155"/>
      <c r="I19" s="155"/>
      <c r="J19" s="156"/>
      <c r="K19" s="155"/>
      <c r="L19" s="628"/>
      <c r="M19" s="628"/>
      <c r="N19" s="628"/>
      <c r="O19" s="628"/>
      <c r="P19" s="628"/>
      <c r="Q19" s="153"/>
      <c r="R19" s="153"/>
    </row>
    <row r="20" spans="1:18" ht="15.75" thickBot="1">
      <c r="A20" s="629" t="s">
        <v>458</v>
      </c>
      <c r="B20" s="629"/>
      <c r="C20" s="629"/>
      <c r="D20" s="630" t="s">
        <v>459</v>
      </c>
      <c r="E20" s="630"/>
      <c r="F20" s="630"/>
      <c r="G20" s="630"/>
      <c r="H20" s="630"/>
      <c r="I20" s="155"/>
      <c r="J20" s="156"/>
      <c r="K20" s="155"/>
      <c r="L20" s="628"/>
      <c r="M20" s="628"/>
      <c r="N20" s="628"/>
      <c r="O20" s="628"/>
      <c r="P20" s="628"/>
      <c r="Q20" s="153"/>
      <c r="R20" s="153"/>
    </row>
    <row r="21" spans="1:18" ht="15.75" thickBot="1">
      <c r="A21" s="629"/>
      <c r="B21" s="629"/>
      <c r="C21" s="629"/>
      <c r="D21" s="630"/>
      <c r="E21" s="630"/>
      <c r="F21" s="630"/>
      <c r="G21" s="630"/>
      <c r="H21" s="630"/>
      <c r="I21" s="155"/>
      <c r="J21" s="156"/>
      <c r="K21" s="155"/>
      <c r="L21" s="155"/>
      <c r="M21" s="155"/>
      <c r="N21" s="155"/>
      <c r="O21" s="155"/>
      <c r="P21" s="155"/>
      <c r="Q21" s="153"/>
      <c r="R21" s="153"/>
    </row>
    <row r="22" spans="1:18" ht="16.5" thickBot="1">
      <c r="A22" s="628" t="s">
        <v>448</v>
      </c>
      <c r="B22" s="628"/>
      <c r="C22" s="628"/>
      <c r="D22" s="628"/>
      <c r="E22" s="628"/>
      <c r="F22" s="628"/>
      <c r="G22" s="628"/>
      <c r="H22" s="628"/>
      <c r="I22" s="628"/>
      <c r="J22" s="628"/>
      <c r="K22" s="628"/>
      <c r="L22" s="628"/>
      <c r="M22" s="628"/>
      <c r="N22" s="628"/>
      <c r="O22" s="628"/>
      <c r="P22" s="628"/>
      <c r="Q22" s="153"/>
      <c r="R22" s="153"/>
    </row>
    <row r="23" spans="1:18" ht="27" thickBot="1">
      <c r="A23" s="642" t="s">
        <v>447</v>
      </c>
      <c r="B23" s="643"/>
      <c r="C23" s="643"/>
      <c r="D23" s="643"/>
      <c r="E23" s="643"/>
      <c r="F23" s="643"/>
      <c r="G23" s="643"/>
      <c r="H23" s="643"/>
      <c r="I23" s="643"/>
      <c r="J23" s="643"/>
      <c r="K23" s="643"/>
      <c r="L23" s="643"/>
      <c r="M23" s="643"/>
      <c r="N23" s="643"/>
      <c r="O23" s="643"/>
      <c r="P23" s="643"/>
      <c r="Q23" s="643"/>
      <c r="R23" s="644"/>
    </row>
    <row r="24" spans="1:18" ht="18.75" thickBot="1">
      <c r="A24" s="645" t="s">
        <v>460</v>
      </c>
      <c r="B24" s="646"/>
      <c r="C24" s="646"/>
      <c r="D24" s="646"/>
      <c r="E24" s="646"/>
      <c r="F24" s="647"/>
      <c r="G24" s="648" t="s">
        <v>461</v>
      </c>
      <c r="H24" s="649"/>
      <c r="I24" s="649"/>
      <c r="J24" s="649"/>
      <c r="K24" s="649"/>
      <c r="L24" s="649"/>
      <c r="M24" s="649"/>
      <c r="N24" s="650" t="s">
        <v>462</v>
      </c>
      <c r="O24" s="651"/>
      <c r="P24" s="651"/>
      <c r="Q24" s="651"/>
      <c r="R24" s="652"/>
    </row>
    <row r="25" spans="1:18" ht="102.75" customHeight="1" thickBot="1">
      <c r="A25" s="157" t="s">
        <v>463</v>
      </c>
      <c r="B25" s="158" t="s">
        <v>464</v>
      </c>
      <c r="C25" s="638" t="s">
        <v>465</v>
      </c>
      <c r="D25" s="639"/>
      <c r="E25" s="640"/>
      <c r="F25" s="158" t="s">
        <v>466</v>
      </c>
      <c r="G25" s="638" t="s">
        <v>467</v>
      </c>
      <c r="H25" s="640"/>
      <c r="I25" s="158" t="s">
        <v>468</v>
      </c>
      <c r="J25" s="638" t="s">
        <v>469</v>
      </c>
      <c r="K25" s="640"/>
      <c r="L25" s="158" t="s">
        <v>470</v>
      </c>
      <c r="M25" s="158" t="s">
        <v>471</v>
      </c>
      <c r="N25" s="158" t="s">
        <v>472</v>
      </c>
      <c r="O25" s="159" t="s">
        <v>496</v>
      </c>
      <c r="P25" s="158" t="s">
        <v>42</v>
      </c>
      <c r="Q25" s="160" t="s">
        <v>473</v>
      </c>
      <c r="R25" s="161" t="s">
        <v>43</v>
      </c>
    </row>
    <row r="26" spans="1:18" ht="179.25" customHeight="1">
      <c r="A26" s="162" t="s">
        <v>474</v>
      </c>
      <c r="B26" s="163">
        <v>15163</v>
      </c>
      <c r="C26" s="653" t="s">
        <v>475</v>
      </c>
      <c r="D26" s="654"/>
      <c r="E26" s="655"/>
      <c r="F26" s="162" t="s">
        <v>476</v>
      </c>
      <c r="G26" s="653" t="s">
        <v>477</v>
      </c>
      <c r="H26" s="655"/>
      <c r="I26" s="162" t="s">
        <v>478</v>
      </c>
      <c r="J26" s="653" t="s">
        <v>479</v>
      </c>
      <c r="K26" s="655"/>
      <c r="L26" s="162" t="s">
        <v>480</v>
      </c>
      <c r="M26" s="162" t="s">
        <v>481</v>
      </c>
      <c r="N26" s="164">
        <v>43132</v>
      </c>
      <c r="O26" s="164">
        <v>44196</v>
      </c>
      <c r="P26" s="165" t="s">
        <v>482</v>
      </c>
      <c r="Q26" s="166"/>
      <c r="R26" s="167"/>
    </row>
    <row r="27" spans="1:18" ht="286.5" customHeight="1">
      <c r="A27" s="168" t="s">
        <v>474</v>
      </c>
      <c r="B27" s="169">
        <v>15243</v>
      </c>
      <c r="C27" s="656" t="s">
        <v>483</v>
      </c>
      <c r="D27" s="657"/>
      <c r="E27" s="658"/>
      <c r="F27" s="168" t="s">
        <v>476</v>
      </c>
      <c r="G27" s="656" t="s">
        <v>484</v>
      </c>
      <c r="H27" s="658"/>
      <c r="I27" s="168" t="s">
        <v>485</v>
      </c>
      <c r="J27" s="656" t="s">
        <v>486</v>
      </c>
      <c r="K27" s="658"/>
      <c r="L27" s="168" t="s">
        <v>487</v>
      </c>
      <c r="M27" s="168" t="s">
        <v>488</v>
      </c>
      <c r="N27" s="170">
        <v>43511</v>
      </c>
      <c r="O27" s="170">
        <v>44196</v>
      </c>
      <c r="P27" s="356" t="s">
        <v>791</v>
      </c>
      <c r="Q27" s="171"/>
      <c r="R27" s="172"/>
    </row>
    <row r="28" spans="1:18" ht="288.75" customHeight="1">
      <c r="A28" s="168" t="s">
        <v>474</v>
      </c>
      <c r="B28" s="169">
        <v>15324</v>
      </c>
      <c r="C28" s="656" t="s">
        <v>489</v>
      </c>
      <c r="D28" s="657"/>
      <c r="E28" s="658"/>
      <c r="F28" s="168" t="s">
        <v>476</v>
      </c>
      <c r="G28" s="656" t="s">
        <v>490</v>
      </c>
      <c r="H28" s="658"/>
      <c r="I28" s="168" t="s">
        <v>485</v>
      </c>
      <c r="J28" s="656" t="s">
        <v>486</v>
      </c>
      <c r="K28" s="658"/>
      <c r="L28" s="168" t="s">
        <v>487</v>
      </c>
      <c r="M28" s="168" t="s">
        <v>488</v>
      </c>
      <c r="N28" s="170">
        <v>43511</v>
      </c>
      <c r="O28" s="170">
        <v>44196</v>
      </c>
      <c r="P28" s="356" t="s">
        <v>792</v>
      </c>
      <c r="Q28" s="171"/>
      <c r="R28" s="172"/>
    </row>
    <row r="29" spans="1:18" ht="306" customHeight="1">
      <c r="A29" s="168" t="s">
        <v>474</v>
      </c>
      <c r="B29" s="169">
        <v>15960</v>
      </c>
      <c r="C29" s="656" t="s">
        <v>491</v>
      </c>
      <c r="D29" s="657"/>
      <c r="E29" s="658"/>
      <c r="F29" s="168" t="s">
        <v>476</v>
      </c>
      <c r="G29" s="656" t="s">
        <v>484</v>
      </c>
      <c r="H29" s="658"/>
      <c r="I29" s="168" t="s">
        <v>485</v>
      </c>
      <c r="J29" s="656" t="s">
        <v>486</v>
      </c>
      <c r="K29" s="658"/>
      <c r="L29" s="168" t="s">
        <v>487</v>
      </c>
      <c r="M29" s="168" t="s">
        <v>488</v>
      </c>
      <c r="N29" s="170">
        <v>43511</v>
      </c>
      <c r="O29" s="170">
        <v>44196</v>
      </c>
      <c r="P29" s="356" t="s">
        <v>792</v>
      </c>
      <c r="Q29" s="171"/>
      <c r="R29" s="172"/>
    </row>
    <row r="30" spans="1:18" ht="290.25" customHeight="1">
      <c r="A30" s="168" t="s">
        <v>474</v>
      </c>
      <c r="B30" s="169">
        <v>24655</v>
      </c>
      <c r="C30" s="656" t="s">
        <v>492</v>
      </c>
      <c r="D30" s="657"/>
      <c r="E30" s="658"/>
      <c r="F30" s="168" t="s">
        <v>476</v>
      </c>
      <c r="G30" s="656" t="s">
        <v>490</v>
      </c>
      <c r="H30" s="658"/>
      <c r="I30" s="168" t="s">
        <v>485</v>
      </c>
      <c r="J30" s="656" t="s">
        <v>486</v>
      </c>
      <c r="K30" s="658"/>
      <c r="L30" s="168" t="s">
        <v>487</v>
      </c>
      <c r="M30" s="168" t="s">
        <v>488</v>
      </c>
      <c r="N30" s="170">
        <v>43511</v>
      </c>
      <c r="O30" s="170">
        <v>44196</v>
      </c>
      <c r="P30" s="356" t="s">
        <v>792</v>
      </c>
      <c r="Q30" s="171"/>
      <c r="R30" s="172"/>
    </row>
    <row r="31" spans="1:18" ht="297" customHeight="1">
      <c r="A31" s="168" t="s">
        <v>493</v>
      </c>
      <c r="B31" s="169">
        <v>45453</v>
      </c>
      <c r="C31" s="656" t="s">
        <v>494</v>
      </c>
      <c r="D31" s="657"/>
      <c r="E31" s="658"/>
      <c r="F31" s="168" t="s">
        <v>476</v>
      </c>
      <c r="G31" s="656" t="s">
        <v>490</v>
      </c>
      <c r="H31" s="658"/>
      <c r="I31" s="168" t="s">
        <v>485</v>
      </c>
      <c r="J31" s="656" t="s">
        <v>486</v>
      </c>
      <c r="K31" s="658"/>
      <c r="L31" s="168" t="s">
        <v>487</v>
      </c>
      <c r="M31" s="168" t="s">
        <v>488</v>
      </c>
      <c r="N31" s="170">
        <v>43511</v>
      </c>
      <c r="O31" s="170">
        <v>44196</v>
      </c>
      <c r="P31" s="356" t="s">
        <v>791</v>
      </c>
      <c r="Q31" s="171"/>
      <c r="R31" s="172"/>
    </row>
    <row r="32" spans="1:18" ht="327.75" customHeight="1">
      <c r="A32" s="168" t="s">
        <v>493</v>
      </c>
      <c r="B32" s="169">
        <v>47675</v>
      </c>
      <c r="C32" s="656" t="s">
        <v>495</v>
      </c>
      <c r="D32" s="657"/>
      <c r="E32" s="658"/>
      <c r="F32" s="168" t="s">
        <v>476</v>
      </c>
      <c r="G32" s="656" t="s">
        <v>490</v>
      </c>
      <c r="H32" s="658"/>
      <c r="I32" s="168" t="s">
        <v>485</v>
      </c>
      <c r="J32" s="656" t="s">
        <v>486</v>
      </c>
      <c r="K32" s="658"/>
      <c r="L32" s="168" t="s">
        <v>487</v>
      </c>
      <c r="M32" s="168" t="s">
        <v>488</v>
      </c>
      <c r="N32" s="170">
        <v>43511</v>
      </c>
      <c r="O32" s="170">
        <v>44196</v>
      </c>
      <c r="P32" s="356" t="s">
        <v>791</v>
      </c>
      <c r="Q32" s="171"/>
      <c r="R32" s="172"/>
    </row>
  </sheetData>
  <mergeCells count="50">
    <mergeCell ref="C32:E32"/>
    <mergeCell ref="G32:H32"/>
    <mergeCell ref="J32:K32"/>
    <mergeCell ref="C30:E30"/>
    <mergeCell ref="G30:H30"/>
    <mergeCell ref="J30:K30"/>
    <mergeCell ref="C31:E31"/>
    <mergeCell ref="G31:H31"/>
    <mergeCell ref="J31:K31"/>
    <mergeCell ref="C28:E28"/>
    <mergeCell ref="G28:H28"/>
    <mergeCell ref="J28:K28"/>
    <mergeCell ref="C29:E29"/>
    <mergeCell ref="G29:H29"/>
    <mergeCell ref="J29:K29"/>
    <mergeCell ref="C26:E26"/>
    <mergeCell ref="G26:H26"/>
    <mergeCell ref="J26:K26"/>
    <mergeCell ref="C27:E27"/>
    <mergeCell ref="G27:H27"/>
    <mergeCell ref="J27:K27"/>
    <mergeCell ref="C25:E25"/>
    <mergeCell ref="G25:H25"/>
    <mergeCell ref="J25:K25"/>
    <mergeCell ref="L15:M16"/>
    <mergeCell ref="N15:R16"/>
    <mergeCell ref="A16:C18"/>
    <mergeCell ref="D16:H18"/>
    <mergeCell ref="L18:P20"/>
    <mergeCell ref="A20:C21"/>
    <mergeCell ref="D20:H21"/>
    <mergeCell ref="A22:P22"/>
    <mergeCell ref="A23:R23"/>
    <mergeCell ref="A24:F24"/>
    <mergeCell ref="G24:M24"/>
    <mergeCell ref="N24:R24"/>
    <mergeCell ref="A9:R9"/>
    <mergeCell ref="A10:P10"/>
    <mergeCell ref="A11:C11"/>
    <mergeCell ref="D11:H11"/>
    <mergeCell ref="L12:M13"/>
    <mergeCell ref="N12:R13"/>
    <mergeCell ref="A13:C14"/>
    <mergeCell ref="D13:H14"/>
    <mergeCell ref="A5:D8"/>
    <mergeCell ref="E5:P6"/>
    <mergeCell ref="Q5:R5"/>
    <mergeCell ref="Q6:R6"/>
    <mergeCell ref="E7:P8"/>
    <mergeCell ref="Q7:R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9"/>
  <sheetViews>
    <sheetView topLeftCell="A10" zoomScale="89" zoomScaleNormal="89" workbookViewId="0">
      <selection activeCell="E29" sqref="E29"/>
    </sheetView>
  </sheetViews>
  <sheetFormatPr baseColWidth="10" defaultRowHeight="15"/>
  <cols>
    <col min="1" max="1" width="31.42578125" customWidth="1"/>
    <col min="2" max="2" width="4.85546875" customWidth="1"/>
    <col min="3" max="3" width="34.85546875" customWidth="1"/>
    <col min="4" max="4" width="26.28515625" customWidth="1"/>
    <col min="5" max="5" width="22.140625" customWidth="1"/>
    <col min="6" max="6" width="20.5703125" customWidth="1"/>
    <col min="7" max="7" width="28.7109375" customWidth="1"/>
    <col min="8" max="8" width="23" customWidth="1"/>
    <col min="9" max="9" width="35.28515625" bestFit="1" customWidth="1"/>
    <col min="10" max="10" width="0" hidden="1" customWidth="1"/>
    <col min="257" max="257" width="31.42578125" customWidth="1"/>
    <col min="258" max="258" width="4.85546875" customWidth="1"/>
    <col min="259" max="259" width="29.42578125" customWidth="1"/>
    <col min="260" max="260" width="21.28515625" customWidth="1"/>
    <col min="261" max="261" width="22.140625" customWidth="1"/>
    <col min="262" max="262" width="20.5703125" customWidth="1"/>
    <col min="263" max="263" width="28.7109375" customWidth="1"/>
    <col min="264" max="264" width="23" customWidth="1"/>
    <col min="265" max="265" width="35.28515625" bestFit="1" customWidth="1"/>
    <col min="266" max="266" width="0" hidden="1" customWidth="1"/>
    <col min="513" max="513" width="31.42578125" customWidth="1"/>
    <col min="514" max="514" width="4.85546875" customWidth="1"/>
    <col min="515" max="515" width="29.42578125" customWidth="1"/>
    <col min="516" max="516" width="21.28515625" customWidth="1"/>
    <col min="517" max="517" width="22.140625" customWidth="1"/>
    <col min="518" max="518" width="20.5703125" customWidth="1"/>
    <col min="519" max="519" width="28.7109375" customWidth="1"/>
    <col min="520" max="520" width="23" customWidth="1"/>
    <col min="521" max="521" width="35.28515625" bestFit="1" customWidth="1"/>
    <col min="522" max="522" width="0" hidden="1" customWidth="1"/>
    <col min="769" max="769" width="31.42578125" customWidth="1"/>
    <col min="770" max="770" width="4.85546875" customWidth="1"/>
    <col min="771" max="771" width="29.42578125" customWidth="1"/>
    <col min="772" max="772" width="21.28515625" customWidth="1"/>
    <col min="773" max="773" width="22.140625" customWidth="1"/>
    <col min="774" max="774" width="20.5703125" customWidth="1"/>
    <col min="775" max="775" width="28.7109375" customWidth="1"/>
    <col min="776" max="776" width="23" customWidth="1"/>
    <col min="777" max="777" width="35.28515625" bestFit="1" customWidth="1"/>
    <col min="778" max="778" width="0" hidden="1" customWidth="1"/>
    <col min="1025" max="1025" width="31.42578125" customWidth="1"/>
    <col min="1026" max="1026" width="4.85546875" customWidth="1"/>
    <col min="1027" max="1027" width="29.42578125" customWidth="1"/>
    <col min="1028" max="1028" width="21.28515625" customWidth="1"/>
    <col min="1029" max="1029" width="22.140625" customWidth="1"/>
    <col min="1030" max="1030" width="20.5703125" customWidth="1"/>
    <col min="1031" max="1031" width="28.7109375" customWidth="1"/>
    <col min="1032" max="1032" width="23" customWidth="1"/>
    <col min="1033" max="1033" width="35.28515625" bestFit="1" customWidth="1"/>
    <col min="1034" max="1034" width="0" hidden="1" customWidth="1"/>
    <col min="1281" max="1281" width="31.42578125" customWidth="1"/>
    <col min="1282" max="1282" width="4.85546875" customWidth="1"/>
    <col min="1283" max="1283" width="29.42578125" customWidth="1"/>
    <col min="1284" max="1284" width="21.28515625" customWidth="1"/>
    <col min="1285" max="1285" width="22.140625" customWidth="1"/>
    <col min="1286" max="1286" width="20.5703125" customWidth="1"/>
    <col min="1287" max="1287" width="28.7109375" customWidth="1"/>
    <col min="1288" max="1288" width="23" customWidth="1"/>
    <col min="1289" max="1289" width="35.28515625" bestFit="1" customWidth="1"/>
    <col min="1290" max="1290" width="0" hidden="1" customWidth="1"/>
    <col min="1537" max="1537" width="31.42578125" customWidth="1"/>
    <col min="1538" max="1538" width="4.85546875" customWidth="1"/>
    <col min="1539" max="1539" width="29.42578125" customWidth="1"/>
    <col min="1540" max="1540" width="21.28515625" customWidth="1"/>
    <col min="1541" max="1541" width="22.140625" customWidth="1"/>
    <col min="1542" max="1542" width="20.5703125" customWidth="1"/>
    <col min="1543" max="1543" width="28.7109375" customWidth="1"/>
    <col min="1544" max="1544" width="23" customWidth="1"/>
    <col min="1545" max="1545" width="35.28515625" bestFit="1" customWidth="1"/>
    <col min="1546" max="1546" width="0" hidden="1" customWidth="1"/>
    <col min="1793" max="1793" width="31.42578125" customWidth="1"/>
    <col min="1794" max="1794" width="4.85546875" customWidth="1"/>
    <col min="1795" max="1795" width="29.42578125" customWidth="1"/>
    <col min="1796" max="1796" width="21.28515625" customWidth="1"/>
    <col min="1797" max="1797" width="22.140625" customWidth="1"/>
    <col min="1798" max="1798" width="20.5703125" customWidth="1"/>
    <col min="1799" max="1799" width="28.7109375" customWidth="1"/>
    <col min="1800" max="1800" width="23" customWidth="1"/>
    <col min="1801" max="1801" width="35.28515625" bestFit="1" customWidth="1"/>
    <col min="1802" max="1802" width="0" hidden="1" customWidth="1"/>
    <col min="2049" max="2049" width="31.42578125" customWidth="1"/>
    <col min="2050" max="2050" width="4.85546875" customWidth="1"/>
    <col min="2051" max="2051" width="29.42578125" customWidth="1"/>
    <col min="2052" max="2052" width="21.28515625" customWidth="1"/>
    <col min="2053" max="2053" width="22.140625" customWidth="1"/>
    <col min="2054" max="2054" width="20.5703125" customWidth="1"/>
    <col min="2055" max="2055" width="28.7109375" customWidth="1"/>
    <col min="2056" max="2056" width="23" customWidth="1"/>
    <col min="2057" max="2057" width="35.28515625" bestFit="1" customWidth="1"/>
    <col min="2058" max="2058" width="0" hidden="1" customWidth="1"/>
    <col min="2305" max="2305" width="31.42578125" customWidth="1"/>
    <col min="2306" max="2306" width="4.85546875" customWidth="1"/>
    <col min="2307" max="2307" width="29.42578125" customWidth="1"/>
    <col min="2308" max="2308" width="21.28515625" customWidth="1"/>
    <col min="2309" max="2309" width="22.140625" customWidth="1"/>
    <col min="2310" max="2310" width="20.5703125" customWidth="1"/>
    <col min="2311" max="2311" width="28.7109375" customWidth="1"/>
    <col min="2312" max="2312" width="23" customWidth="1"/>
    <col min="2313" max="2313" width="35.28515625" bestFit="1" customWidth="1"/>
    <col min="2314" max="2314" width="0" hidden="1" customWidth="1"/>
    <col min="2561" max="2561" width="31.42578125" customWidth="1"/>
    <col min="2562" max="2562" width="4.85546875" customWidth="1"/>
    <col min="2563" max="2563" width="29.42578125" customWidth="1"/>
    <col min="2564" max="2564" width="21.28515625" customWidth="1"/>
    <col min="2565" max="2565" width="22.140625" customWidth="1"/>
    <col min="2566" max="2566" width="20.5703125" customWidth="1"/>
    <col min="2567" max="2567" width="28.7109375" customWidth="1"/>
    <col min="2568" max="2568" width="23" customWidth="1"/>
    <col min="2569" max="2569" width="35.28515625" bestFit="1" customWidth="1"/>
    <col min="2570" max="2570" width="0" hidden="1" customWidth="1"/>
    <col min="2817" max="2817" width="31.42578125" customWidth="1"/>
    <col min="2818" max="2818" width="4.85546875" customWidth="1"/>
    <col min="2819" max="2819" width="29.42578125" customWidth="1"/>
    <col min="2820" max="2820" width="21.28515625" customWidth="1"/>
    <col min="2821" max="2821" width="22.140625" customWidth="1"/>
    <col min="2822" max="2822" width="20.5703125" customWidth="1"/>
    <col min="2823" max="2823" width="28.7109375" customWidth="1"/>
    <col min="2824" max="2824" width="23" customWidth="1"/>
    <col min="2825" max="2825" width="35.28515625" bestFit="1" customWidth="1"/>
    <col min="2826" max="2826" width="0" hidden="1" customWidth="1"/>
    <col min="3073" max="3073" width="31.42578125" customWidth="1"/>
    <col min="3074" max="3074" width="4.85546875" customWidth="1"/>
    <col min="3075" max="3075" width="29.42578125" customWidth="1"/>
    <col min="3076" max="3076" width="21.28515625" customWidth="1"/>
    <col min="3077" max="3077" width="22.140625" customWidth="1"/>
    <col min="3078" max="3078" width="20.5703125" customWidth="1"/>
    <col min="3079" max="3079" width="28.7109375" customWidth="1"/>
    <col min="3080" max="3080" width="23" customWidth="1"/>
    <col min="3081" max="3081" width="35.28515625" bestFit="1" customWidth="1"/>
    <col min="3082" max="3082" width="0" hidden="1" customWidth="1"/>
    <col min="3329" max="3329" width="31.42578125" customWidth="1"/>
    <col min="3330" max="3330" width="4.85546875" customWidth="1"/>
    <col min="3331" max="3331" width="29.42578125" customWidth="1"/>
    <col min="3332" max="3332" width="21.28515625" customWidth="1"/>
    <col min="3333" max="3333" width="22.140625" customWidth="1"/>
    <col min="3334" max="3334" width="20.5703125" customWidth="1"/>
    <col min="3335" max="3335" width="28.7109375" customWidth="1"/>
    <col min="3336" max="3336" width="23" customWidth="1"/>
    <col min="3337" max="3337" width="35.28515625" bestFit="1" customWidth="1"/>
    <col min="3338" max="3338" width="0" hidden="1" customWidth="1"/>
    <col min="3585" max="3585" width="31.42578125" customWidth="1"/>
    <col min="3586" max="3586" width="4.85546875" customWidth="1"/>
    <col min="3587" max="3587" width="29.42578125" customWidth="1"/>
    <col min="3588" max="3588" width="21.28515625" customWidth="1"/>
    <col min="3589" max="3589" width="22.140625" customWidth="1"/>
    <col min="3590" max="3590" width="20.5703125" customWidth="1"/>
    <col min="3591" max="3591" width="28.7109375" customWidth="1"/>
    <col min="3592" max="3592" width="23" customWidth="1"/>
    <col min="3593" max="3593" width="35.28515625" bestFit="1" customWidth="1"/>
    <col min="3594" max="3594" width="0" hidden="1" customWidth="1"/>
    <col min="3841" max="3841" width="31.42578125" customWidth="1"/>
    <col min="3842" max="3842" width="4.85546875" customWidth="1"/>
    <col min="3843" max="3843" width="29.42578125" customWidth="1"/>
    <col min="3844" max="3844" width="21.28515625" customWidth="1"/>
    <col min="3845" max="3845" width="22.140625" customWidth="1"/>
    <col min="3846" max="3846" width="20.5703125" customWidth="1"/>
    <col min="3847" max="3847" width="28.7109375" customWidth="1"/>
    <col min="3848" max="3848" width="23" customWidth="1"/>
    <col min="3849" max="3849" width="35.28515625" bestFit="1" customWidth="1"/>
    <col min="3850" max="3850" width="0" hidden="1" customWidth="1"/>
    <col min="4097" max="4097" width="31.42578125" customWidth="1"/>
    <col min="4098" max="4098" width="4.85546875" customWidth="1"/>
    <col min="4099" max="4099" width="29.42578125" customWidth="1"/>
    <col min="4100" max="4100" width="21.28515625" customWidth="1"/>
    <col min="4101" max="4101" width="22.140625" customWidth="1"/>
    <col min="4102" max="4102" width="20.5703125" customWidth="1"/>
    <col min="4103" max="4103" width="28.7109375" customWidth="1"/>
    <col min="4104" max="4104" width="23" customWidth="1"/>
    <col min="4105" max="4105" width="35.28515625" bestFit="1" customWidth="1"/>
    <col min="4106" max="4106" width="0" hidden="1" customWidth="1"/>
    <col min="4353" max="4353" width="31.42578125" customWidth="1"/>
    <col min="4354" max="4354" width="4.85546875" customWidth="1"/>
    <col min="4355" max="4355" width="29.42578125" customWidth="1"/>
    <col min="4356" max="4356" width="21.28515625" customWidth="1"/>
    <col min="4357" max="4357" width="22.140625" customWidth="1"/>
    <col min="4358" max="4358" width="20.5703125" customWidth="1"/>
    <col min="4359" max="4359" width="28.7109375" customWidth="1"/>
    <col min="4360" max="4360" width="23" customWidth="1"/>
    <col min="4361" max="4361" width="35.28515625" bestFit="1" customWidth="1"/>
    <col min="4362" max="4362" width="0" hidden="1" customWidth="1"/>
    <col min="4609" max="4609" width="31.42578125" customWidth="1"/>
    <col min="4610" max="4610" width="4.85546875" customWidth="1"/>
    <col min="4611" max="4611" width="29.42578125" customWidth="1"/>
    <col min="4612" max="4612" width="21.28515625" customWidth="1"/>
    <col min="4613" max="4613" width="22.140625" customWidth="1"/>
    <col min="4614" max="4614" width="20.5703125" customWidth="1"/>
    <col min="4615" max="4615" width="28.7109375" customWidth="1"/>
    <col min="4616" max="4616" width="23" customWidth="1"/>
    <col min="4617" max="4617" width="35.28515625" bestFit="1" customWidth="1"/>
    <col min="4618" max="4618" width="0" hidden="1" customWidth="1"/>
    <col min="4865" max="4865" width="31.42578125" customWidth="1"/>
    <col min="4866" max="4866" width="4.85546875" customWidth="1"/>
    <col min="4867" max="4867" width="29.42578125" customWidth="1"/>
    <col min="4868" max="4868" width="21.28515625" customWidth="1"/>
    <col min="4869" max="4869" width="22.140625" customWidth="1"/>
    <col min="4870" max="4870" width="20.5703125" customWidth="1"/>
    <col min="4871" max="4871" width="28.7109375" customWidth="1"/>
    <col min="4872" max="4872" width="23" customWidth="1"/>
    <col min="4873" max="4873" width="35.28515625" bestFit="1" customWidth="1"/>
    <col min="4874" max="4874" width="0" hidden="1" customWidth="1"/>
    <col min="5121" max="5121" width="31.42578125" customWidth="1"/>
    <col min="5122" max="5122" width="4.85546875" customWidth="1"/>
    <col min="5123" max="5123" width="29.42578125" customWidth="1"/>
    <col min="5124" max="5124" width="21.28515625" customWidth="1"/>
    <col min="5125" max="5125" width="22.140625" customWidth="1"/>
    <col min="5126" max="5126" width="20.5703125" customWidth="1"/>
    <col min="5127" max="5127" width="28.7109375" customWidth="1"/>
    <col min="5128" max="5128" width="23" customWidth="1"/>
    <col min="5129" max="5129" width="35.28515625" bestFit="1" customWidth="1"/>
    <col min="5130" max="5130" width="0" hidden="1" customWidth="1"/>
    <col min="5377" max="5377" width="31.42578125" customWidth="1"/>
    <col min="5378" max="5378" width="4.85546875" customWidth="1"/>
    <col min="5379" max="5379" width="29.42578125" customWidth="1"/>
    <col min="5380" max="5380" width="21.28515625" customWidth="1"/>
    <col min="5381" max="5381" width="22.140625" customWidth="1"/>
    <col min="5382" max="5382" width="20.5703125" customWidth="1"/>
    <col min="5383" max="5383" width="28.7109375" customWidth="1"/>
    <col min="5384" max="5384" width="23" customWidth="1"/>
    <col min="5385" max="5385" width="35.28515625" bestFit="1" customWidth="1"/>
    <col min="5386" max="5386" width="0" hidden="1" customWidth="1"/>
    <col min="5633" max="5633" width="31.42578125" customWidth="1"/>
    <col min="5634" max="5634" width="4.85546875" customWidth="1"/>
    <col min="5635" max="5635" width="29.42578125" customWidth="1"/>
    <col min="5636" max="5636" width="21.28515625" customWidth="1"/>
    <col min="5637" max="5637" width="22.140625" customWidth="1"/>
    <col min="5638" max="5638" width="20.5703125" customWidth="1"/>
    <col min="5639" max="5639" width="28.7109375" customWidth="1"/>
    <col min="5640" max="5640" width="23" customWidth="1"/>
    <col min="5641" max="5641" width="35.28515625" bestFit="1" customWidth="1"/>
    <col min="5642" max="5642" width="0" hidden="1" customWidth="1"/>
    <col min="5889" max="5889" width="31.42578125" customWidth="1"/>
    <col min="5890" max="5890" width="4.85546875" customWidth="1"/>
    <col min="5891" max="5891" width="29.42578125" customWidth="1"/>
    <col min="5892" max="5892" width="21.28515625" customWidth="1"/>
    <col min="5893" max="5893" width="22.140625" customWidth="1"/>
    <col min="5894" max="5894" width="20.5703125" customWidth="1"/>
    <col min="5895" max="5895" width="28.7109375" customWidth="1"/>
    <col min="5896" max="5896" width="23" customWidth="1"/>
    <col min="5897" max="5897" width="35.28515625" bestFit="1" customWidth="1"/>
    <col min="5898" max="5898" width="0" hidden="1" customWidth="1"/>
    <col min="6145" max="6145" width="31.42578125" customWidth="1"/>
    <col min="6146" max="6146" width="4.85546875" customWidth="1"/>
    <col min="6147" max="6147" width="29.42578125" customWidth="1"/>
    <col min="6148" max="6148" width="21.28515625" customWidth="1"/>
    <col min="6149" max="6149" width="22.140625" customWidth="1"/>
    <col min="6150" max="6150" width="20.5703125" customWidth="1"/>
    <col min="6151" max="6151" width="28.7109375" customWidth="1"/>
    <col min="6152" max="6152" width="23" customWidth="1"/>
    <col min="6153" max="6153" width="35.28515625" bestFit="1" customWidth="1"/>
    <col min="6154" max="6154" width="0" hidden="1" customWidth="1"/>
    <col min="6401" max="6401" width="31.42578125" customWidth="1"/>
    <col min="6402" max="6402" width="4.85546875" customWidth="1"/>
    <col min="6403" max="6403" width="29.42578125" customWidth="1"/>
    <col min="6404" max="6404" width="21.28515625" customWidth="1"/>
    <col min="6405" max="6405" width="22.140625" customWidth="1"/>
    <col min="6406" max="6406" width="20.5703125" customWidth="1"/>
    <col min="6407" max="6407" width="28.7109375" customWidth="1"/>
    <col min="6408" max="6408" width="23" customWidth="1"/>
    <col min="6409" max="6409" width="35.28515625" bestFit="1" customWidth="1"/>
    <col min="6410" max="6410" width="0" hidden="1" customWidth="1"/>
    <col min="6657" max="6657" width="31.42578125" customWidth="1"/>
    <col min="6658" max="6658" width="4.85546875" customWidth="1"/>
    <col min="6659" max="6659" width="29.42578125" customWidth="1"/>
    <col min="6660" max="6660" width="21.28515625" customWidth="1"/>
    <col min="6661" max="6661" width="22.140625" customWidth="1"/>
    <col min="6662" max="6662" width="20.5703125" customWidth="1"/>
    <col min="6663" max="6663" width="28.7109375" customWidth="1"/>
    <col min="6664" max="6664" width="23" customWidth="1"/>
    <col min="6665" max="6665" width="35.28515625" bestFit="1" customWidth="1"/>
    <col min="6666" max="6666" width="0" hidden="1" customWidth="1"/>
    <col min="6913" max="6913" width="31.42578125" customWidth="1"/>
    <col min="6914" max="6914" width="4.85546875" customWidth="1"/>
    <col min="6915" max="6915" width="29.42578125" customWidth="1"/>
    <col min="6916" max="6916" width="21.28515625" customWidth="1"/>
    <col min="6917" max="6917" width="22.140625" customWidth="1"/>
    <col min="6918" max="6918" width="20.5703125" customWidth="1"/>
    <col min="6919" max="6919" width="28.7109375" customWidth="1"/>
    <col min="6920" max="6920" width="23" customWidth="1"/>
    <col min="6921" max="6921" width="35.28515625" bestFit="1" customWidth="1"/>
    <col min="6922" max="6922" width="0" hidden="1" customWidth="1"/>
    <col min="7169" max="7169" width="31.42578125" customWidth="1"/>
    <col min="7170" max="7170" width="4.85546875" customWidth="1"/>
    <col min="7171" max="7171" width="29.42578125" customWidth="1"/>
    <col min="7172" max="7172" width="21.28515625" customWidth="1"/>
    <col min="7173" max="7173" width="22.140625" customWidth="1"/>
    <col min="7174" max="7174" width="20.5703125" customWidth="1"/>
    <col min="7175" max="7175" width="28.7109375" customWidth="1"/>
    <col min="7176" max="7176" width="23" customWidth="1"/>
    <col min="7177" max="7177" width="35.28515625" bestFit="1" customWidth="1"/>
    <col min="7178" max="7178" width="0" hidden="1" customWidth="1"/>
    <col min="7425" max="7425" width="31.42578125" customWidth="1"/>
    <col min="7426" max="7426" width="4.85546875" customWidth="1"/>
    <col min="7427" max="7427" width="29.42578125" customWidth="1"/>
    <col min="7428" max="7428" width="21.28515625" customWidth="1"/>
    <col min="7429" max="7429" width="22.140625" customWidth="1"/>
    <col min="7430" max="7430" width="20.5703125" customWidth="1"/>
    <col min="7431" max="7431" width="28.7109375" customWidth="1"/>
    <col min="7432" max="7432" width="23" customWidth="1"/>
    <col min="7433" max="7433" width="35.28515625" bestFit="1" customWidth="1"/>
    <col min="7434" max="7434" width="0" hidden="1" customWidth="1"/>
    <col min="7681" max="7681" width="31.42578125" customWidth="1"/>
    <col min="7682" max="7682" width="4.85546875" customWidth="1"/>
    <col min="7683" max="7683" width="29.42578125" customWidth="1"/>
    <col min="7684" max="7684" width="21.28515625" customWidth="1"/>
    <col min="7685" max="7685" width="22.140625" customWidth="1"/>
    <col min="7686" max="7686" width="20.5703125" customWidth="1"/>
    <col min="7687" max="7687" width="28.7109375" customWidth="1"/>
    <col min="7688" max="7688" width="23" customWidth="1"/>
    <col min="7689" max="7689" width="35.28515625" bestFit="1" customWidth="1"/>
    <col min="7690" max="7690" width="0" hidden="1" customWidth="1"/>
    <col min="7937" max="7937" width="31.42578125" customWidth="1"/>
    <col min="7938" max="7938" width="4.85546875" customWidth="1"/>
    <col min="7939" max="7939" width="29.42578125" customWidth="1"/>
    <col min="7940" max="7940" width="21.28515625" customWidth="1"/>
    <col min="7941" max="7941" width="22.140625" customWidth="1"/>
    <col min="7942" max="7942" width="20.5703125" customWidth="1"/>
    <col min="7943" max="7943" width="28.7109375" customWidth="1"/>
    <col min="7944" max="7944" width="23" customWidth="1"/>
    <col min="7945" max="7945" width="35.28515625" bestFit="1" customWidth="1"/>
    <col min="7946" max="7946" width="0" hidden="1" customWidth="1"/>
    <col min="8193" max="8193" width="31.42578125" customWidth="1"/>
    <col min="8194" max="8194" width="4.85546875" customWidth="1"/>
    <col min="8195" max="8195" width="29.42578125" customWidth="1"/>
    <col min="8196" max="8196" width="21.28515625" customWidth="1"/>
    <col min="8197" max="8197" width="22.140625" customWidth="1"/>
    <col min="8198" max="8198" width="20.5703125" customWidth="1"/>
    <col min="8199" max="8199" width="28.7109375" customWidth="1"/>
    <col min="8200" max="8200" width="23" customWidth="1"/>
    <col min="8201" max="8201" width="35.28515625" bestFit="1" customWidth="1"/>
    <col min="8202" max="8202" width="0" hidden="1" customWidth="1"/>
    <col min="8449" max="8449" width="31.42578125" customWidth="1"/>
    <col min="8450" max="8450" width="4.85546875" customWidth="1"/>
    <col min="8451" max="8451" width="29.42578125" customWidth="1"/>
    <col min="8452" max="8452" width="21.28515625" customWidth="1"/>
    <col min="8453" max="8453" width="22.140625" customWidth="1"/>
    <col min="8454" max="8454" width="20.5703125" customWidth="1"/>
    <col min="8455" max="8455" width="28.7109375" customWidth="1"/>
    <col min="8456" max="8456" width="23" customWidth="1"/>
    <col min="8457" max="8457" width="35.28515625" bestFit="1" customWidth="1"/>
    <col min="8458" max="8458" width="0" hidden="1" customWidth="1"/>
    <col min="8705" max="8705" width="31.42578125" customWidth="1"/>
    <col min="8706" max="8706" width="4.85546875" customWidth="1"/>
    <col min="8707" max="8707" width="29.42578125" customWidth="1"/>
    <col min="8708" max="8708" width="21.28515625" customWidth="1"/>
    <col min="8709" max="8709" width="22.140625" customWidth="1"/>
    <col min="8710" max="8710" width="20.5703125" customWidth="1"/>
    <col min="8711" max="8711" width="28.7109375" customWidth="1"/>
    <col min="8712" max="8712" width="23" customWidth="1"/>
    <col min="8713" max="8713" width="35.28515625" bestFit="1" customWidth="1"/>
    <col min="8714" max="8714" width="0" hidden="1" customWidth="1"/>
    <col min="8961" max="8961" width="31.42578125" customWidth="1"/>
    <col min="8962" max="8962" width="4.85546875" customWidth="1"/>
    <col min="8963" max="8963" width="29.42578125" customWidth="1"/>
    <col min="8964" max="8964" width="21.28515625" customWidth="1"/>
    <col min="8965" max="8965" width="22.140625" customWidth="1"/>
    <col min="8966" max="8966" width="20.5703125" customWidth="1"/>
    <col min="8967" max="8967" width="28.7109375" customWidth="1"/>
    <col min="8968" max="8968" width="23" customWidth="1"/>
    <col min="8969" max="8969" width="35.28515625" bestFit="1" customWidth="1"/>
    <col min="8970" max="8970" width="0" hidden="1" customWidth="1"/>
    <col min="9217" max="9217" width="31.42578125" customWidth="1"/>
    <col min="9218" max="9218" width="4.85546875" customWidth="1"/>
    <col min="9219" max="9219" width="29.42578125" customWidth="1"/>
    <col min="9220" max="9220" width="21.28515625" customWidth="1"/>
    <col min="9221" max="9221" width="22.140625" customWidth="1"/>
    <col min="9222" max="9222" width="20.5703125" customWidth="1"/>
    <col min="9223" max="9223" width="28.7109375" customWidth="1"/>
    <col min="9224" max="9224" width="23" customWidth="1"/>
    <col min="9225" max="9225" width="35.28515625" bestFit="1" customWidth="1"/>
    <col min="9226" max="9226" width="0" hidden="1" customWidth="1"/>
    <col min="9473" max="9473" width="31.42578125" customWidth="1"/>
    <col min="9474" max="9474" width="4.85546875" customWidth="1"/>
    <col min="9475" max="9475" width="29.42578125" customWidth="1"/>
    <col min="9476" max="9476" width="21.28515625" customWidth="1"/>
    <col min="9477" max="9477" width="22.140625" customWidth="1"/>
    <col min="9478" max="9478" width="20.5703125" customWidth="1"/>
    <col min="9479" max="9479" width="28.7109375" customWidth="1"/>
    <col min="9480" max="9480" width="23" customWidth="1"/>
    <col min="9481" max="9481" width="35.28515625" bestFit="1" customWidth="1"/>
    <col min="9482" max="9482" width="0" hidden="1" customWidth="1"/>
    <col min="9729" max="9729" width="31.42578125" customWidth="1"/>
    <col min="9730" max="9730" width="4.85546875" customWidth="1"/>
    <col min="9731" max="9731" width="29.42578125" customWidth="1"/>
    <col min="9732" max="9732" width="21.28515625" customWidth="1"/>
    <col min="9733" max="9733" width="22.140625" customWidth="1"/>
    <col min="9734" max="9734" width="20.5703125" customWidth="1"/>
    <col min="9735" max="9735" width="28.7109375" customWidth="1"/>
    <col min="9736" max="9736" width="23" customWidth="1"/>
    <col min="9737" max="9737" width="35.28515625" bestFit="1" customWidth="1"/>
    <col min="9738" max="9738" width="0" hidden="1" customWidth="1"/>
    <col min="9985" max="9985" width="31.42578125" customWidth="1"/>
    <col min="9986" max="9986" width="4.85546875" customWidth="1"/>
    <col min="9987" max="9987" width="29.42578125" customWidth="1"/>
    <col min="9988" max="9988" width="21.28515625" customWidth="1"/>
    <col min="9989" max="9989" width="22.140625" customWidth="1"/>
    <col min="9990" max="9990" width="20.5703125" customWidth="1"/>
    <col min="9991" max="9991" width="28.7109375" customWidth="1"/>
    <col min="9992" max="9992" width="23" customWidth="1"/>
    <col min="9993" max="9993" width="35.28515625" bestFit="1" customWidth="1"/>
    <col min="9994" max="9994" width="0" hidden="1" customWidth="1"/>
    <col min="10241" max="10241" width="31.42578125" customWidth="1"/>
    <col min="10242" max="10242" width="4.85546875" customWidth="1"/>
    <col min="10243" max="10243" width="29.42578125" customWidth="1"/>
    <col min="10244" max="10244" width="21.28515625" customWidth="1"/>
    <col min="10245" max="10245" width="22.140625" customWidth="1"/>
    <col min="10246" max="10246" width="20.5703125" customWidth="1"/>
    <col min="10247" max="10247" width="28.7109375" customWidth="1"/>
    <col min="10248" max="10248" width="23" customWidth="1"/>
    <col min="10249" max="10249" width="35.28515625" bestFit="1" customWidth="1"/>
    <col min="10250" max="10250" width="0" hidden="1" customWidth="1"/>
    <col min="10497" max="10497" width="31.42578125" customWidth="1"/>
    <col min="10498" max="10498" width="4.85546875" customWidth="1"/>
    <col min="10499" max="10499" width="29.42578125" customWidth="1"/>
    <col min="10500" max="10500" width="21.28515625" customWidth="1"/>
    <col min="10501" max="10501" width="22.140625" customWidth="1"/>
    <col min="10502" max="10502" width="20.5703125" customWidth="1"/>
    <col min="10503" max="10503" width="28.7109375" customWidth="1"/>
    <col min="10504" max="10504" width="23" customWidth="1"/>
    <col min="10505" max="10505" width="35.28515625" bestFit="1" customWidth="1"/>
    <col min="10506" max="10506" width="0" hidden="1" customWidth="1"/>
    <col min="10753" max="10753" width="31.42578125" customWidth="1"/>
    <col min="10754" max="10754" width="4.85546875" customWidth="1"/>
    <col min="10755" max="10755" width="29.42578125" customWidth="1"/>
    <col min="10756" max="10756" width="21.28515625" customWidth="1"/>
    <col min="10757" max="10757" width="22.140625" customWidth="1"/>
    <col min="10758" max="10758" width="20.5703125" customWidth="1"/>
    <col min="10759" max="10759" width="28.7109375" customWidth="1"/>
    <col min="10760" max="10760" width="23" customWidth="1"/>
    <col min="10761" max="10761" width="35.28515625" bestFit="1" customWidth="1"/>
    <col min="10762" max="10762" width="0" hidden="1" customWidth="1"/>
    <col min="11009" max="11009" width="31.42578125" customWidth="1"/>
    <col min="11010" max="11010" width="4.85546875" customWidth="1"/>
    <col min="11011" max="11011" width="29.42578125" customWidth="1"/>
    <col min="11012" max="11012" width="21.28515625" customWidth="1"/>
    <col min="11013" max="11013" width="22.140625" customWidth="1"/>
    <col min="11014" max="11014" width="20.5703125" customWidth="1"/>
    <col min="11015" max="11015" width="28.7109375" customWidth="1"/>
    <col min="11016" max="11016" width="23" customWidth="1"/>
    <col min="11017" max="11017" width="35.28515625" bestFit="1" customWidth="1"/>
    <col min="11018" max="11018" width="0" hidden="1" customWidth="1"/>
    <col min="11265" max="11265" width="31.42578125" customWidth="1"/>
    <col min="11266" max="11266" width="4.85546875" customWidth="1"/>
    <col min="11267" max="11267" width="29.42578125" customWidth="1"/>
    <col min="11268" max="11268" width="21.28515625" customWidth="1"/>
    <col min="11269" max="11269" width="22.140625" customWidth="1"/>
    <col min="11270" max="11270" width="20.5703125" customWidth="1"/>
    <col min="11271" max="11271" width="28.7109375" customWidth="1"/>
    <col min="11272" max="11272" width="23" customWidth="1"/>
    <col min="11273" max="11273" width="35.28515625" bestFit="1" customWidth="1"/>
    <col min="11274" max="11274" width="0" hidden="1" customWidth="1"/>
    <col min="11521" max="11521" width="31.42578125" customWidth="1"/>
    <col min="11522" max="11522" width="4.85546875" customWidth="1"/>
    <col min="11523" max="11523" width="29.42578125" customWidth="1"/>
    <col min="11524" max="11524" width="21.28515625" customWidth="1"/>
    <col min="11525" max="11525" width="22.140625" customWidth="1"/>
    <col min="11526" max="11526" width="20.5703125" customWidth="1"/>
    <col min="11527" max="11527" width="28.7109375" customWidth="1"/>
    <col min="11528" max="11528" width="23" customWidth="1"/>
    <col min="11529" max="11529" width="35.28515625" bestFit="1" customWidth="1"/>
    <col min="11530" max="11530" width="0" hidden="1" customWidth="1"/>
    <col min="11777" max="11777" width="31.42578125" customWidth="1"/>
    <col min="11778" max="11778" width="4.85546875" customWidth="1"/>
    <col min="11779" max="11779" width="29.42578125" customWidth="1"/>
    <col min="11780" max="11780" width="21.28515625" customWidth="1"/>
    <col min="11781" max="11781" width="22.140625" customWidth="1"/>
    <col min="11782" max="11782" width="20.5703125" customWidth="1"/>
    <col min="11783" max="11783" width="28.7109375" customWidth="1"/>
    <col min="11784" max="11784" width="23" customWidth="1"/>
    <col min="11785" max="11785" width="35.28515625" bestFit="1" customWidth="1"/>
    <col min="11786" max="11786" width="0" hidden="1" customWidth="1"/>
    <col min="12033" max="12033" width="31.42578125" customWidth="1"/>
    <col min="12034" max="12034" width="4.85546875" customWidth="1"/>
    <col min="12035" max="12035" width="29.42578125" customWidth="1"/>
    <col min="12036" max="12036" width="21.28515625" customWidth="1"/>
    <col min="12037" max="12037" width="22.140625" customWidth="1"/>
    <col min="12038" max="12038" width="20.5703125" customWidth="1"/>
    <col min="12039" max="12039" width="28.7109375" customWidth="1"/>
    <col min="12040" max="12040" width="23" customWidth="1"/>
    <col min="12041" max="12041" width="35.28515625" bestFit="1" customWidth="1"/>
    <col min="12042" max="12042" width="0" hidden="1" customWidth="1"/>
    <col min="12289" max="12289" width="31.42578125" customWidth="1"/>
    <col min="12290" max="12290" width="4.85546875" customWidth="1"/>
    <col min="12291" max="12291" width="29.42578125" customWidth="1"/>
    <col min="12292" max="12292" width="21.28515625" customWidth="1"/>
    <col min="12293" max="12293" width="22.140625" customWidth="1"/>
    <col min="12294" max="12294" width="20.5703125" customWidth="1"/>
    <col min="12295" max="12295" width="28.7109375" customWidth="1"/>
    <col min="12296" max="12296" width="23" customWidth="1"/>
    <col min="12297" max="12297" width="35.28515625" bestFit="1" customWidth="1"/>
    <col min="12298" max="12298" width="0" hidden="1" customWidth="1"/>
    <col min="12545" max="12545" width="31.42578125" customWidth="1"/>
    <col min="12546" max="12546" width="4.85546875" customWidth="1"/>
    <col min="12547" max="12547" width="29.42578125" customWidth="1"/>
    <col min="12548" max="12548" width="21.28515625" customWidth="1"/>
    <col min="12549" max="12549" width="22.140625" customWidth="1"/>
    <col min="12550" max="12550" width="20.5703125" customWidth="1"/>
    <col min="12551" max="12551" width="28.7109375" customWidth="1"/>
    <col min="12552" max="12552" width="23" customWidth="1"/>
    <col min="12553" max="12553" width="35.28515625" bestFit="1" customWidth="1"/>
    <col min="12554" max="12554" width="0" hidden="1" customWidth="1"/>
    <col min="12801" max="12801" width="31.42578125" customWidth="1"/>
    <col min="12802" max="12802" width="4.85546875" customWidth="1"/>
    <col min="12803" max="12803" width="29.42578125" customWidth="1"/>
    <col min="12804" max="12804" width="21.28515625" customWidth="1"/>
    <col min="12805" max="12805" width="22.140625" customWidth="1"/>
    <col min="12806" max="12806" width="20.5703125" customWidth="1"/>
    <col min="12807" max="12807" width="28.7109375" customWidth="1"/>
    <col min="12808" max="12808" width="23" customWidth="1"/>
    <col min="12809" max="12809" width="35.28515625" bestFit="1" customWidth="1"/>
    <col min="12810" max="12810" width="0" hidden="1" customWidth="1"/>
    <col min="13057" max="13057" width="31.42578125" customWidth="1"/>
    <col min="13058" max="13058" width="4.85546875" customWidth="1"/>
    <col min="13059" max="13059" width="29.42578125" customWidth="1"/>
    <col min="13060" max="13060" width="21.28515625" customWidth="1"/>
    <col min="13061" max="13061" width="22.140625" customWidth="1"/>
    <col min="13062" max="13062" width="20.5703125" customWidth="1"/>
    <col min="13063" max="13063" width="28.7109375" customWidth="1"/>
    <col min="13064" max="13064" width="23" customWidth="1"/>
    <col min="13065" max="13065" width="35.28515625" bestFit="1" customWidth="1"/>
    <col min="13066" max="13066" width="0" hidden="1" customWidth="1"/>
    <col min="13313" max="13313" width="31.42578125" customWidth="1"/>
    <col min="13314" max="13314" width="4.85546875" customWidth="1"/>
    <col min="13315" max="13315" width="29.42578125" customWidth="1"/>
    <col min="13316" max="13316" width="21.28515625" customWidth="1"/>
    <col min="13317" max="13317" width="22.140625" customWidth="1"/>
    <col min="13318" max="13318" width="20.5703125" customWidth="1"/>
    <col min="13319" max="13319" width="28.7109375" customWidth="1"/>
    <col min="13320" max="13320" width="23" customWidth="1"/>
    <col min="13321" max="13321" width="35.28515625" bestFit="1" customWidth="1"/>
    <col min="13322" max="13322" width="0" hidden="1" customWidth="1"/>
    <col min="13569" max="13569" width="31.42578125" customWidth="1"/>
    <col min="13570" max="13570" width="4.85546875" customWidth="1"/>
    <col min="13571" max="13571" width="29.42578125" customWidth="1"/>
    <col min="13572" max="13572" width="21.28515625" customWidth="1"/>
    <col min="13573" max="13573" width="22.140625" customWidth="1"/>
    <col min="13574" max="13574" width="20.5703125" customWidth="1"/>
    <col min="13575" max="13575" width="28.7109375" customWidth="1"/>
    <col min="13576" max="13576" width="23" customWidth="1"/>
    <col min="13577" max="13577" width="35.28515625" bestFit="1" customWidth="1"/>
    <col min="13578" max="13578" width="0" hidden="1" customWidth="1"/>
    <col min="13825" max="13825" width="31.42578125" customWidth="1"/>
    <col min="13826" max="13826" width="4.85546875" customWidth="1"/>
    <col min="13827" max="13827" width="29.42578125" customWidth="1"/>
    <col min="13828" max="13828" width="21.28515625" customWidth="1"/>
    <col min="13829" max="13829" width="22.140625" customWidth="1"/>
    <col min="13830" max="13830" width="20.5703125" customWidth="1"/>
    <col min="13831" max="13831" width="28.7109375" customWidth="1"/>
    <col min="13832" max="13832" width="23" customWidth="1"/>
    <col min="13833" max="13833" width="35.28515625" bestFit="1" customWidth="1"/>
    <col min="13834" max="13834" width="0" hidden="1" customWidth="1"/>
    <col min="14081" max="14081" width="31.42578125" customWidth="1"/>
    <col min="14082" max="14082" width="4.85546875" customWidth="1"/>
    <col min="14083" max="14083" width="29.42578125" customWidth="1"/>
    <col min="14084" max="14084" width="21.28515625" customWidth="1"/>
    <col min="14085" max="14085" width="22.140625" customWidth="1"/>
    <col min="14086" max="14086" width="20.5703125" customWidth="1"/>
    <col min="14087" max="14087" width="28.7109375" customWidth="1"/>
    <col min="14088" max="14088" width="23" customWidth="1"/>
    <col min="14089" max="14089" width="35.28515625" bestFit="1" customWidth="1"/>
    <col min="14090" max="14090" width="0" hidden="1" customWidth="1"/>
    <col min="14337" max="14337" width="31.42578125" customWidth="1"/>
    <col min="14338" max="14338" width="4.85546875" customWidth="1"/>
    <col min="14339" max="14339" width="29.42578125" customWidth="1"/>
    <col min="14340" max="14340" width="21.28515625" customWidth="1"/>
    <col min="14341" max="14341" width="22.140625" customWidth="1"/>
    <col min="14342" max="14342" width="20.5703125" customWidth="1"/>
    <col min="14343" max="14343" width="28.7109375" customWidth="1"/>
    <col min="14344" max="14344" width="23" customWidth="1"/>
    <col min="14345" max="14345" width="35.28515625" bestFit="1" customWidth="1"/>
    <col min="14346" max="14346" width="0" hidden="1" customWidth="1"/>
    <col min="14593" max="14593" width="31.42578125" customWidth="1"/>
    <col min="14594" max="14594" width="4.85546875" customWidth="1"/>
    <col min="14595" max="14595" width="29.42578125" customWidth="1"/>
    <col min="14596" max="14596" width="21.28515625" customWidth="1"/>
    <col min="14597" max="14597" width="22.140625" customWidth="1"/>
    <col min="14598" max="14598" width="20.5703125" customWidth="1"/>
    <col min="14599" max="14599" width="28.7109375" customWidth="1"/>
    <col min="14600" max="14600" width="23" customWidth="1"/>
    <col min="14601" max="14601" width="35.28515625" bestFit="1" customWidth="1"/>
    <col min="14602" max="14602" width="0" hidden="1" customWidth="1"/>
    <col min="14849" max="14849" width="31.42578125" customWidth="1"/>
    <col min="14850" max="14850" width="4.85546875" customWidth="1"/>
    <col min="14851" max="14851" width="29.42578125" customWidth="1"/>
    <col min="14852" max="14852" width="21.28515625" customWidth="1"/>
    <col min="14853" max="14853" width="22.140625" customWidth="1"/>
    <col min="14854" max="14854" width="20.5703125" customWidth="1"/>
    <col min="14855" max="14855" width="28.7109375" customWidth="1"/>
    <col min="14856" max="14856" width="23" customWidth="1"/>
    <col min="14857" max="14857" width="35.28515625" bestFit="1" customWidth="1"/>
    <col min="14858" max="14858" width="0" hidden="1" customWidth="1"/>
    <col min="15105" max="15105" width="31.42578125" customWidth="1"/>
    <col min="15106" max="15106" width="4.85546875" customWidth="1"/>
    <col min="15107" max="15107" width="29.42578125" customWidth="1"/>
    <col min="15108" max="15108" width="21.28515625" customWidth="1"/>
    <col min="15109" max="15109" width="22.140625" customWidth="1"/>
    <col min="15110" max="15110" width="20.5703125" customWidth="1"/>
    <col min="15111" max="15111" width="28.7109375" customWidth="1"/>
    <col min="15112" max="15112" width="23" customWidth="1"/>
    <col min="15113" max="15113" width="35.28515625" bestFit="1" customWidth="1"/>
    <col min="15114" max="15114" width="0" hidden="1" customWidth="1"/>
    <col min="15361" max="15361" width="31.42578125" customWidth="1"/>
    <col min="15362" max="15362" width="4.85546875" customWidth="1"/>
    <col min="15363" max="15363" width="29.42578125" customWidth="1"/>
    <col min="15364" max="15364" width="21.28515625" customWidth="1"/>
    <col min="15365" max="15365" width="22.140625" customWidth="1"/>
    <col min="15366" max="15366" width="20.5703125" customWidth="1"/>
    <col min="15367" max="15367" width="28.7109375" customWidth="1"/>
    <col min="15368" max="15368" width="23" customWidth="1"/>
    <col min="15369" max="15369" width="35.28515625" bestFit="1" customWidth="1"/>
    <col min="15370" max="15370" width="0" hidden="1" customWidth="1"/>
    <col min="15617" max="15617" width="31.42578125" customWidth="1"/>
    <col min="15618" max="15618" width="4.85546875" customWidth="1"/>
    <col min="15619" max="15619" width="29.42578125" customWidth="1"/>
    <col min="15620" max="15620" width="21.28515625" customWidth="1"/>
    <col min="15621" max="15621" width="22.140625" customWidth="1"/>
    <col min="15622" max="15622" width="20.5703125" customWidth="1"/>
    <col min="15623" max="15623" width="28.7109375" customWidth="1"/>
    <col min="15624" max="15624" width="23" customWidth="1"/>
    <col min="15625" max="15625" width="35.28515625" bestFit="1" customWidth="1"/>
    <col min="15626" max="15626" width="0" hidden="1" customWidth="1"/>
    <col min="15873" max="15873" width="31.42578125" customWidth="1"/>
    <col min="15874" max="15874" width="4.85546875" customWidth="1"/>
    <col min="15875" max="15875" width="29.42578125" customWidth="1"/>
    <col min="15876" max="15876" width="21.28515625" customWidth="1"/>
    <col min="15877" max="15877" width="22.140625" customWidth="1"/>
    <col min="15878" max="15878" width="20.5703125" customWidth="1"/>
    <col min="15879" max="15879" width="28.7109375" customWidth="1"/>
    <col min="15880" max="15880" width="23" customWidth="1"/>
    <col min="15881" max="15881" width="35.28515625" bestFit="1" customWidth="1"/>
    <col min="15882" max="15882" width="0" hidden="1" customWidth="1"/>
    <col min="16129" max="16129" width="31.42578125" customWidth="1"/>
    <col min="16130" max="16130" width="4.85546875" customWidth="1"/>
    <col min="16131" max="16131" width="29.42578125" customWidth="1"/>
    <col min="16132" max="16132" width="21.28515625" customWidth="1"/>
    <col min="16133" max="16133" width="22.140625" customWidth="1"/>
    <col min="16134" max="16134" width="20.5703125" customWidth="1"/>
    <col min="16135" max="16135" width="28.7109375" customWidth="1"/>
    <col min="16136" max="16136" width="23" customWidth="1"/>
    <col min="16137" max="16137" width="35.28515625" bestFit="1" customWidth="1"/>
    <col min="16138" max="16138" width="0" hidden="1" customWidth="1"/>
  </cols>
  <sheetData>
    <row r="1" spans="1:10" s="174" customFormat="1">
      <c r="A1" s="173"/>
      <c r="B1" s="617" t="s">
        <v>34</v>
      </c>
      <c r="C1" s="617"/>
      <c r="D1" s="617"/>
      <c r="E1" s="617"/>
      <c r="F1" s="617"/>
      <c r="G1" s="662" t="s">
        <v>497</v>
      </c>
      <c r="H1" s="662"/>
    </row>
    <row r="2" spans="1:10" s="174" customFormat="1">
      <c r="A2" s="175"/>
      <c r="B2" s="617"/>
      <c r="C2" s="617"/>
      <c r="D2" s="617"/>
      <c r="E2" s="617"/>
      <c r="F2" s="617"/>
      <c r="G2" s="662" t="s">
        <v>498</v>
      </c>
      <c r="H2" s="662"/>
    </row>
    <row r="3" spans="1:10" s="174" customFormat="1" ht="14.25">
      <c r="A3" s="175"/>
      <c r="B3" s="617" t="s">
        <v>35</v>
      </c>
      <c r="C3" s="617"/>
      <c r="D3" s="617"/>
      <c r="E3" s="617"/>
      <c r="F3" s="617"/>
      <c r="G3" s="663" t="s">
        <v>499</v>
      </c>
      <c r="H3" s="663"/>
    </row>
    <row r="4" spans="1:10" s="174" customFormat="1" thickBot="1">
      <c r="A4" s="176"/>
      <c r="B4" s="617"/>
      <c r="C4" s="617"/>
      <c r="D4" s="617"/>
      <c r="E4" s="617"/>
      <c r="F4" s="617"/>
      <c r="G4" s="663"/>
      <c r="H4" s="663"/>
    </row>
    <row r="5" spans="1:10" ht="19.5" thickBot="1">
      <c r="A5" s="664" t="s">
        <v>500</v>
      </c>
      <c r="B5" s="665"/>
      <c r="C5" s="665"/>
      <c r="D5" s="665"/>
      <c r="E5" s="665"/>
      <c r="F5" s="665"/>
      <c r="G5" s="665"/>
      <c r="H5" s="665"/>
    </row>
    <row r="6" spans="1:10" ht="37.5" thickTop="1" thickBot="1">
      <c r="A6" s="177" t="s">
        <v>0</v>
      </c>
      <c r="B6" s="666" t="s">
        <v>501</v>
      </c>
      <c r="C6" s="667"/>
      <c r="D6" s="178" t="s">
        <v>1</v>
      </c>
      <c r="E6" s="178" t="s">
        <v>42</v>
      </c>
      <c r="F6" s="178" t="s">
        <v>2</v>
      </c>
      <c r="G6" s="178" t="s">
        <v>502</v>
      </c>
      <c r="H6" s="179" t="s">
        <v>503</v>
      </c>
    </row>
    <row r="7" spans="1:10" ht="75.75" customHeight="1" thickBot="1">
      <c r="A7" s="668" t="s">
        <v>504</v>
      </c>
      <c r="B7" s="180" t="s">
        <v>3</v>
      </c>
      <c r="C7" s="181" t="s">
        <v>505</v>
      </c>
      <c r="D7" s="181" t="s">
        <v>506</v>
      </c>
      <c r="E7" s="181" t="s">
        <v>46</v>
      </c>
      <c r="F7" s="182">
        <v>43951</v>
      </c>
      <c r="G7" s="183"/>
      <c r="H7" s="184"/>
      <c r="I7" s="185"/>
      <c r="J7" s="186" t="s">
        <v>507</v>
      </c>
    </row>
    <row r="8" spans="1:10" ht="60.75" customHeight="1" thickBot="1">
      <c r="A8" s="669"/>
      <c r="B8" s="180" t="s">
        <v>4</v>
      </c>
      <c r="C8" s="181" t="s">
        <v>508</v>
      </c>
      <c r="D8" s="181" t="s">
        <v>509</v>
      </c>
      <c r="E8" s="181" t="s">
        <v>46</v>
      </c>
      <c r="F8" s="187" t="s">
        <v>808</v>
      </c>
      <c r="G8" s="183"/>
      <c r="H8" s="188"/>
      <c r="I8" s="189"/>
      <c r="J8" s="186"/>
    </row>
    <row r="9" spans="1:10" ht="102.75" customHeight="1" thickBot="1">
      <c r="A9" s="669"/>
      <c r="B9" s="180" t="s">
        <v>510</v>
      </c>
      <c r="C9" s="181" t="s">
        <v>511</v>
      </c>
      <c r="D9" s="181" t="s">
        <v>512</v>
      </c>
      <c r="E9" s="181" t="s">
        <v>513</v>
      </c>
      <c r="F9" s="187" t="s">
        <v>514</v>
      </c>
      <c r="G9" s="183"/>
      <c r="H9" s="188"/>
      <c r="I9" s="190"/>
      <c r="J9" s="191" t="s">
        <v>515</v>
      </c>
    </row>
    <row r="10" spans="1:10" ht="87.75" customHeight="1" thickBot="1">
      <c r="A10" s="668" t="s">
        <v>517</v>
      </c>
      <c r="B10" s="180" t="s">
        <v>5</v>
      </c>
      <c r="C10" s="192" t="s">
        <v>518</v>
      </c>
      <c r="D10" s="192" t="s">
        <v>519</v>
      </c>
      <c r="E10" s="192" t="s">
        <v>520</v>
      </c>
      <c r="F10" s="193" t="s">
        <v>521</v>
      </c>
      <c r="G10" s="194"/>
      <c r="H10" s="195"/>
      <c r="I10" s="196"/>
      <c r="J10" s="197" t="s">
        <v>507</v>
      </c>
    </row>
    <row r="11" spans="1:10">
      <c r="A11" s="669"/>
      <c r="B11" s="671" t="s">
        <v>6</v>
      </c>
      <c r="C11" s="659" t="s">
        <v>522</v>
      </c>
      <c r="D11" s="659" t="s">
        <v>523</v>
      </c>
      <c r="E11" s="659" t="s">
        <v>524</v>
      </c>
      <c r="F11" s="674">
        <v>44196</v>
      </c>
      <c r="G11" s="659"/>
      <c r="H11" s="677"/>
      <c r="I11" s="198"/>
      <c r="J11" s="197"/>
    </row>
    <row r="12" spans="1:10">
      <c r="A12" s="669"/>
      <c r="B12" s="672"/>
      <c r="C12" s="660"/>
      <c r="D12" s="660"/>
      <c r="E12" s="660"/>
      <c r="F12" s="675"/>
      <c r="G12" s="660"/>
      <c r="H12" s="678"/>
      <c r="I12" s="150"/>
    </row>
    <row r="13" spans="1:10" ht="52.5" customHeight="1" thickBot="1">
      <c r="A13" s="669"/>
      <c r="B13" s="673"/>
      <c r="C13" s="661"/>
      <c r="D13" s="661"/>
      <c r="E13" s="661"/>
      <c r="F13" s="676"/>
      <c r="G13" s="661"/>
      <c r="H13" s="679"/>
      <c r="I13" s="150"/>
      <c r="J13" t="s">
        <v>507</v>
      </c>
    </row>
    <row r="14" spans="1:10">
      <c r="A14" s="669"/>
      <c r="B14" s="671" t="s">
        <v>7</v>
      </c>
      <c r="C14" s="659" t="s">
        <v>525</v>
      </c>
      <c r="D14" s="659" t="s">
        <v>509</v>
      </c>
      <c r="E14" s="659" t="s">
        <v>526</v>
      </c>
      <c r="F14" s="674">
        <v>44196</v>
      </c>
      <c r="G14" s="680"/>
      <c r="H14" s="199"/>
      <c r="I14" s="150"/>
    </row>
    <row r="15" spans="1:10">
      <c r="A15" s="669"/>
      <c r="B15" s="672"/>
      <c r="C15" s="660"/>
      <c r="D15" s="660"/>
      <c r="E15" s="660"/>
      <c r="F15" s="675"/>
      <c r="G15" s="681"/>
      <c r="H15" s="199"/>
      <c r="I15" s="150"/>
    </row>
    <row r="16" spans="1:10" hidden="1">
      <c r="A16" s="669"/>
      <c r="B16" s="672"/>
      <c r="C16" s="660"/>
      <c r="D16" s="660"/>
      <c r="E16" s="660"/>
      <c r="F16" s="675"/>
      <c r="G16" s="681"/>
      <c r="H16" s="199"/>
      <c r="I16" s="150"/>
    </row>
    <row r="17" spans="1:10" ht="42" customHeight="1" thickBot="1">
      <c r="A17" s="669"/>
      <c r="B17" s="673"/>
      <c r="C17" s="661"/>
      <c r="D17" s="661"/>
      <c r="E17" s="661"/>
      <c r="F17" s="676"/>
      <c r="G17" s="682"/>
      <c r="H17" s="199"/>
      <c r="I17" s="150"/>
    </row>
    <row r="18" spans="1:10">
      <c r="A18" s="669"/>
      <c r="B18" s="671" t="s">
        <v>527</v>
      </c>
      <c r="C18" s="659" t="s">
        <v>528</v>
      </c>
      <c r="D18" s="659" t="s">
        <v>529</v>
      </c>
      <c r="E18" s="685" t="s">
        <v>530</v>
      </c>
      <c r="F18" s="674">
        <v>44196</v>
      </c>
      <c r="G18" s="659"/>
      <c r="H18" s="677"/>
      <c r="I18" s="150"/>
      <c r="J18" s="688" t="s">
        <v>531</v>
      </c>
    </row>
    <row r="19" spans="1:10">
      <c r="A19" s="669"/>
      <c r="B19" s="672"/>
      <c r="C19" s="660"/>
      <c r="D19" s="660"/>
      <c r="E19" s="686"/>
      <c r="F19" s="675"/>
      <c r="G19" s="660"/>
      <c r="H19" s="678"/>
      <c r="I19" s="150"/>
      <c r="J19" s="688"/>
    </row>
    <row r="20" spans="1:10">
      <c r="A20" s="669"/>
      <c r="B20" s="672"/>
      <c r="C20" s="660"/>
      <c r="D20" s="660"/>
      <c r="E20" s="686"/>
      <c r="F20" s="675"/>
      <c r="G20" s="660"/>
      <c r="H20" s="678"/>
      <c r="I20" s="150"/>
      <c r="J20" s="688"/>
    </row>
    <row r="21" spans="1:10" ht="48.75" customHeight="1" thickBot="1">
      <c r="A21" s="670"/>
      <c r="B21" s="673"/>
      <c r="C21" s="661"/>
      <c r="D21" s="661"/>
      <c r="E21" s="687"/>
      <c r="F21" s="676"/>
      <c r="G21" s="661"/>
      <c r="H21" s="679"/>
      <c r="I21" s="150"/>
      <c r="J21" s="689"/>
    </row>
    <row r="22" spans="1:10">
      <c r="A22" s="668" t="s">
        <v>532</v>
      </c>
      <c r="B22" s="683" t="s">
        <v>8</v>
      </c>
      <c r="C22" s="659" t="s">
        <v>533</v>
      </c>
      <c r="D22" s="659" t="s">
        <v>534</v>
      </c>
      <c r="E22" s="659" t="s">
        <v>535</v>
      </c>
      <c r="F22" s="674">
        <v>44196</v>
      </c>
      <c r="G22" s="659"/>
      <c r="H22" s="677"/>
      <c r="I22" s="150"/>
      <c r="J22" s="697" t="s">
        <v>46</v>
      </c>
    </row>
    <row r="23" spans="1:10" ht="49.5" customHeight="1" thickBot="1">
      <c r="A23" s="669"/>
      <c r="B23" s="684"/>
      <c r="C23" s="661"/>
      <c r="D23" s="661"/>
      <c r="E23" s="661"/>
      <c r="F23" s="676"/>
      <c r="G23" s="661"/>
      <c r="H23" s="679"/>
      <c r="I23" s="150"/>
      <c r="J23" s="698"/>
    </row>
    <row r="24" spans="1:10" ht="51.75" thickBot="1">
      <c r="A24" s="669"/>
      <c r="B24" s="200" t="s">
        <v>17</v>
      </c>
      <c r="C24" s="181" t="s">
        <v>536</v>
      </c>
      <c r="D24" s="181" t="s">
        <v>537</v>
      </c>
      <c r="E24" s="181" t="s">
        <v>538</v>
      </c>
      <c r="F24" s="201">
        <v>44196</v>
      </c>
      <c r="G24" s="194"/>
      <c r="H24" s="195"/>
      <c r="I24" s="150"/>
      <c r="J24" s="202" t="s">
        <v>46</v>
      </c>
    </row>
    <row r="25" spans="1:10" ht="77.25" thickBot="1">
      <c r="A25" s="668" t="s">
        <v>539</v>
      </c>
      <c r="B25" s="203" t="s">
        <v>9</v>
      </c>
      <c r="C25" s="181" t="s">
        <v>540</v>
      </c>
      <c r="D25" s="181" t="s">
        <v>541</v>
      </c>
      <c r="E25" s="181" t="s">
        <v>542</v>
      </c>
      <c r="F25" s="204" t="s">
        <v>543</v>
      </c>
      <c r="G25" s="194"/>
      <c r="H25" s="195"/>
      <c r="I25" s="150"/>
      <c r="J25" s="197" t="s">
        <v>544</v>
      </c>
    </row>
    <row r="26" spans="1:10">
      <c r="A26" s="669"/>
      <c r="B26" s="671" t="s">
        <v>10</v>
      </c>
      <c r="C26" s="659" t="s">
        <v>545</v>
      </c>
      <c r="D26" s="659" t="s">
        <v>546</v>
      </c>
      <c r="E26" s="659" t="s">
        <v>542</v>
      </c>
      <c r="F26" s="699" t="s">
        <v>547</v>
      </c>
      <c r="G26" s="659"/>
      <c r="H26" s="677"/>
      <c r="I26" s="150"/>
      <c r="J26" s="694" t="s">
        <v>548</v>
      </c>
    </row>
    <row r="27" spans="1:10" ht="15" customHeight="1">
      <c r="A27" s="669"/>
      <c r="B27" s="672"/>
      <c r="C27" s="660"/>
      <c r="D27" s="660"/>
      <c r="E27" s="660"/>
      <c r="F27" s="700"/>
      <c r="G27" s="660"/>
      <c r="H27" s="678"/>
      <c r="I27" s="150"/>
      <c r="J27" s="695"/>
    </row>
    <row r="28" spans="1:10" ht="50.25" customHeight="1" thickBot="1">
      <c r="A28" s="690"/>
      <c r="B28" s="691"/>
      <c r="C28" s="692"/>
      <c r="D28" s="692"/>
      <c r="E28" s="692"/>
      <c r="F28" s="701"/>
      <c r="G28" s="692"/>
      <c r="H28" s="693"/>
      <c r="I28" s="150"/>
      <c r="J28" s="696"/>
    </row>
    <row r="29" spans="1:10" ht="16.5" thickTop="1">
      <c r="A29" s="205"/>
    </row>
    <row r="30" spans="1:10" ht="15.75">
      <c r="A30" s="205"/>
    </row>
    <row r="31" spans="1:10" ht="23.25">
      <c r="A31" s="206"/>
    </row>
    <row r="32" spans="1:10" ht="23.25">
      <c r="A32" s="206"/>
    </row>
    <row r="33" spans="1:1" ht="23.25">
      <c r="A33" s="206"/>
    </row>
    <row r="34" spans="1:1" ht="15.75">
      <c r="A34" s="207"/>
    </row>
    <row r="35" spans="1:1" ht="15.75">
      <c r="A35" s="207"/>
    </row>
    <row r="36" spans="1:1">
      <c r="A36" s="208"/>
    </row>
    <row r="37" spans="1:1">
      <c r="A37" s="208"/>
    </row>
    <row r="38" spans="1:1">
      <c r="A38" s="208"/>
    </row>
    <row r="39" spans="1:1">
      <c r="A39" s="208"/>
    </row>
  </sheetData>
  <mergeCells count="48">
    <mergeCell ref="G26:G28"/>
    <mergeCell ref="H26:H28"/>
    <mergeCell ref="J26:J28"/>
    <mergeCell ref="F22:F23"/>
    <mergeCell ref="G22:G23"/>
    <mergeCell ref="H22:H23"/>
    <mergeCell ref="J22:J23"/>
    <mergeCell ref="F26:F28"/>
    <mergeCell ref="A25:A28"/>
    <mergeCell ref="B26:B28"/>
    <mergeCell ref="C26:C28"/>
    <mergeCell ref="D26:D28"/>
    <mergeCell ref="E26:E28"/>
    <mergeCell ref="E18:E21"/>
    <mergeCell ref="F18:F21"/>
    <mergeCell ref="G18:G21"/>
    <mergeCell ref="H18:H21"/>
    <mergeCell ref="J18:J21"/>
    <mergeCell ref="A22:A24"/>
    <mergeCell ref="B22:B23"/>
    <mergeCell ref="C22:C23"/>
    <mergeCell ref="D22:D23"/>
    <mergeCell ref="E22:E23"/>
    <mergeCell ref="G11:G13"/>
    <mergeCell ref="H11:H13"/>
    <mergeCell ref="B14:B17"/>
    <mergeCell ref="C14:C17"/>
    <mergeCell ref="D14:D17"/>
    <mergeCell ref="E14:E17"/>
    <mergeCell ref="F14:F17"/>
    <mergeCell ref="G14:G17"/>
    <mergeCell ref="D11:D13"/>
    <mergeCell ref="D18:D21"/>
    <mergeCell ref="B1:F2"/>
    <mergeCell ref="G1:H1"/>
    <mergeCell ref="G2:H2"/>
    <mergeCell ref="B3:F4"/>
    <mergeCell ref="G3:H4"/>
    <mergeCell ref="A5:H5"/>
    <mergeCell ref="B6:C6"/>
    <mergeCell ref="A7:A9"/>
    <mergeCell ref="A10:A21"/>
    <mergeCell ref="B11:B13"/>
    <mergeCell ref="C11:C13"/>
    <mergeCell ref="B18:B21"/>
    <mergeCell ref="C18:C21"/>
    <mergeCell ref="E11:E13"/>
    <mergeCell ref="F11:F1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7"/>
  <sheetViews>
    <sheetView topLeftCell="A10" zoomScale="57" zoomScaleNormal="57" workbookViewId="0">
      <selection activeCell="E8" sqref="E8"/>
    </sheetView>
  </sheetViews>
  <sheetFormatPr baseColWidth="10" defaultRowHeight="15"/>
  <cols>
    <col min="1" max="1" width="31" customWidth="1"/>
    <col min="2" max="2" width="5.140625" bestFit="1" customWidth="1"/>
    <col min="3" max="3" width="51.7109375" customWidth="1"/>
    <col min="4" max="4" width="39.5703125" customWidth="1"/>
    <col min="5" max="5" width="20.85546875" customWidth="1"/>
    <col min="6" max="6" width="43.85546875" customWidth="1"/>
    <col min="7" max="7" width="19.140625" customWidth="1"/>
    <col min="8" max="8" width="26" customWidth="1"/>
    <col min="257" max="257" width="31" customWidth="1"/>
    <col min="258" max="258" width="5.140625" bestFit="1" customWidth="1"/>
    <col min="259" max="259" width="51.7109375" customWidth="1"/>
    <col min="260" max="260" width="31.5703125" customWidth="1"/>
    <col min="261" max="261" width="20.85546875" customWidth="1"/>
    <col min="262" max="262" width="41.140625" customWidth="1"/>
    <col min="263" max="263" width="19.140625" customWidth="1"/>
    <col min="264" max="264" width="26" customWidth="1"/>
    <col min="513" max="513" width="31" customWidth="1"/>
    <col min="514" max="514" width="5.140625" bestFit="1" customWidth="1"/>
    <col min="515" max="515" width="51.7109375" customWidth="1"/>
    <col min="516" max="516" width="31.5703125" customWidth="1"/>
    <col min="517" max="517" width="20.85546875" customWidth="1"/>
    <col min="518" max="518" width="41.140625" customWidth="1"/>
    <col min="519" max="519" width="19.140625" customWidth="1"/>
    <col min="520" max="520" width="26" customWidth="1"/>
    <col min="769" max="769" width="31" customWidth="1"/>
    <col min="770" max="770" width="5.140625" bestFit="1" customWidth="1"/>
    <col min="771" max="771" width="51.7109375" customWidth="1"/>
    <col min="772" max="772" width="31.5703125" customWidth="1"/>
    <col min="773" max="773" width="20.85546875" customWidth="1"/>
    <col min="774" max="774" width="41.140625" customWidth="1"/>
    <col min="775" max="775" width="19.140625" customWidth="1"/>
    <col min="776" max="776" width="26" customWidth="1"/>
    <col min="1025" max="1025" width="31" customWidth="1"/>
    <col min="1026" max="1026" width="5.140625" bestFit="1" customWidth="1"/>
    <col min="1027" max="1027" width="51.7109375" customWidth="1"/>
    <col min="1028" max="1028" width="31.5703125" customWidth="1"/>
    <col min="1029" max="1029" width="20.85546875" customWidth="1"/>
    <col min="1030" max="1030" width="41.140625" customWidth="1"/>
    <col min="1031" max="1031" width="19.140625" customWidth="1"/>
    <col min="1032" max="1032" width="26" customWidth="1"/>
    <col min="1281" max="1281" width="31" customWidth="1"/>
    <col min="1282" max="1282" width="5.140625" bestFit="1" customWidth="1"/>
    <col min="1283" max="1283" width="51.7109375" customWidth="1"/>
    <col min="1284" max="1284" width="31.5703125" customWidth="1"/>
    <col min="1285" max="1285" width="20.85546875" customWidth="1"/>
    <col min="1286" max="1286" width="41.140625" customWidth="1"/>
    <col min="1287" max="1287" width="19.140625" customWidth="1"/>
    <col min="1288" max="1288" width="26" customWidth="1"/>
    <col min="1537" max="1537" width="31" customWidth="1"/>
    <col min="1538" max="1538" width="5.140625" bestFit="1" customWidth="1"/>
    <col min="1539" max="1539" width="51.7109375" customWidth="1"/>
    <col min="1540" max="1540" width="31.5703125" customWidth="1"/>
    <col min="1541" max="1541" width="20.85546875" customWidth="1"/>
    <col min="1542" max="1542" width="41.140625" customWidth="1"/>
    <col min="1543" max="1543" width="19.140625" customWidth="1"/>
    <col min="1544" max="1544" width="26" customWidth="1"/>
    <col min="1793" max="1793" width="31" customWidth="1"/>
    <col min="1794" max="1794" width="5.140625" bestFit="1" customWidth="1"/>
    <col min="1795" max="1795" width="51.7109375" customWidth="1"/>
    <col min="1796" max="1796" width="31.5703125" customWidth="1"/>
    <col min="1797" max="1797" width="20.85546875" customWidth="1"/>
    <col min="1798" max="1798" width="41.140625" customWidth="1"/>
    <col min="1799" max="1799" width="19.140625" customWidth="1"/>
    <col min="1800" max="1800" width="26" customWidth="1"/>
    <col min="2049" max="2049" width="31" customWidth="1"/>
    <col min="2050" max="2050" width="5.140625" bestFit="1" customWidth="1"/>
    <col min="2051" max="2051" width="51.7109375" customWidth="1"/>
    <col min="2052" max="2052" width="31.5703125" customWidth="1"/>
    <col min="2053" max="2053" width="20.85546875" customWidth="1"/>
    <col min="2054" max="2054" width="41.140625" customWidth="1"/>
    <col min="2055" max="2055" width="19.140625" customWidth="1"/>
    <col min="2056" max="2056" width="26" customWidth="1"/>
    <col min="2305" max="2305" width="31" customWidth="1"/>
    <col min="2306" max="2306" width="5.140625" bestFit="1" customWidth="1"/>
    <col min="2307" max="2307" width="51.7109375" customWidth="1"/>
    <col min="2308" max="2308" width="31.5703125" customWidth="1"/>
    <col min="2309" max="2309" width="20.85546875" customWidth="1"/>
    <col min="2310" max="2310" width="41.140625" customWidth="1"/>
    <col min="2311" max="2311" width="19.140625" customWidth="1"/>
    <col min="2312" max="2312" width="26" customWidth="1"/>
    <col min="2561" max="2561" width="31" customWidth="1"/>
    <col min="2562" max="2562" width="5.140625" bestFit="1" customWidth="1"/>
    <col min="2563" max="2563" width="51.7109375" customWidth="1"/>
    <col min="2564" max="2564" width="31.5703125" customWidth="1"/>
    <col min="2565" max="2565" width="20.85546875" customWidth="1"/>
    <col min="2566" max="2566" width="41.140625" customWidth="1"/>
    <col min="2567" max="2567" width="19.140625" customWidth="1"/>
    <col min="2568" max="2568" width="26" customWidth="1"/>
    <col min="2817" max="2817" width="31" customWidth="1"/>
    <col min="2818" max="2818" width="5.140625" bestFit="1" customWidth="1"/>
    <col min="2819" max="2819" width="51.7109375" customWidth="1"/>
    <col min="2820" max="2820" width="31.5703125" customWidth="1"/>
    <col min="2821" max="2821" width="20.85546875" customWidth="1"/>
    <col min="2822" max="2822" width="41.140625" customWidth="1"/>
    <col min="2823" max="2823" width="19.140625" customWidth="1"/>
    <col min="2824" max="2824" width="26" customWidth="1"/>
    <col min="3073" max="3073" width="31" customWidth="1"/>
    <col min="3074" max="3074" width="5.140625" bestFit="1" customWidth="1"/>
    <col min="3075" max="3075" width="51.7109375" customWidth="1"/>
    <col min="3076" max="3076" width="31.5703125" customWidth="1"/>
    <col min="3077" max="3077" width="20.85546875" customWidth="1"/>
    <col min="3078" max="3078" width="41.140625" customWidth="1"/>
    <col min="3079" max="3079" width="19.140625" customWidth="1"/>
    <col min="3080" max="3080" width="26" customWidth="1"/>
    <col min="3329" max="3329" width="31" customWidth="1"/>
    <col min="3330" max="3330" width="5.140625" bestFit="1" customWidth="1"/>
    <col min="3331" max="3331" width="51.7109375" customWidth="1"/>
    <col min="3332" max="3332" width="31.5703125" customWidth="1"/>
    <col min="3333" max="3333" width="20.85546875" customWidth="1"/>
    <col min="3334" max="3334" width="41.140625" customWidth="1"/>
    <col min="3335" max="3335" width="19.140625" customWidth="1"/>
    <col min="3336" max="3336" width="26" customWidth="1"/>
    <col min="3585" max="3585" width="31" customWidth="1"/>
    <col min="3586" max="3586" width="5.140625" bestFit="1" customWidth="1"/>
    <col min="3587" max="3587" width="51.7109375" customWidth="1"/>
    <col min="3588" max="3588" width="31.5703125" customWidth="1"/>
    <col min="3589" max="3589" width="20.85546875" customWidth="1"/>
    <col min="3590" max="3590" width="41.140625" customWidth="1"/>
    <col min="3591" max="3591" width="19.140625" customWidth="1"/>
    <col min="3592" max="3592" width="26" customWidth="1"/>
    <col min="3841" max="3841" width="31" customWidth="1"/>
    <col min="3842" max="3842" width="5.140625" bestFit="1" customWidth="1"/>
    <col min="3843" max="3843" width="51.7109375" customWidth="1"/>
    <col min="3844" max="3844" width="31.5703125" customWidth="1"/>
    <col min="3845" max="3845" width="20.85546875" customWidth="1"/>
    <col min="3846" max="3846" width="41.140625" customWidth="1"/>
    <col min="3847" max="3847" width="19.140625" customWidth="1"/>
    <col min="3848" max="3848" width="26" customWidth="1"/>
    <col min="4097" max="4097" width="31" customWidth="1"/>
    <col min="4098" max="4098" width="5.140625" bestFit="1" customWidth="1"/>
    <col min="4099" max="4099" width="51.7109375" customWidth="1"/>
    <col min="4100" max="4100" width="31.5703125" customWidth="1"/>
    <col min="4101" max="4101" width="20.85546875" customWidth="1"/>
    <col min="4102" max="4102" width="41.140625" customWidth="1"/>
    <col min="4103" max="4103" width="19.140625" customWidth="1"/>
    <col min="4104" max="4104" width="26" customWidth="1"/>
    <col min="4353" max="4353" width="31" customWidth="1"/>
    <col min="4354" max="4354" width="5.140625" bestFit="1" customWidth="1"/>
    <col min="4355" max="4355" width="51.7109375" customWidth="1"/>
    <col min="4356" max="4356" width="31.5703125" customWidth="1"/>
    <col min="4357" max="4357" width="20.85546875" customWidth="1"/>
    <col min="4358" max="4358" width="41.140625" customWidth="1"/>
    <col min="4359" max="4359" width="19.140625" customWidth="1"/>
    <col min="4360" max="4360" width="26" customWidth="1"/>
    <col min="4609" max="4609" width="31" customWidth="1"/>
    <col min="4610" max="4610" width="5.140625" bestFit="1" customWidth="1"/>
    <col min="4611" max="4611" width="51.7109375" customWidth="1"/>
    <col min="4612" max="4612" width="31.5703125" customWidth="1"/>
    <col min="4613" max="4613" width="20.85546875" customWidth="1"/>
    <col min="4614" max="4614" width="41.140625" customWidth="1"/>
    <col min="4615" max="4615" width="19.140625" customWidth="1"/>
    <col min="4616" max="4616" width="26" customWidth="1"/>
    <col min="4865" max="4865" width="31" customWidth="1"/>
    <col min="4866" max="4866" width="5.140625" bestFit="1" customWidth="1"/>
    <col min="4867" max="4867" width="51.7109375" customWidth="1"/>
    <col min="4868" max="4868" width="31.5703125" customWidth="1"/>
    <col min="4869" max="4869" width="20.85546875" customWidth="1"/>
    <col min="4870" max="4870" width="41.140625" customWidth="1"/>
    <col min="4871" max="4871" width="19.140625" customWidth="1"/>
    <col min="4872" max="4872" width="26" customWidth="1"/>
    <col min="5121" max="5121" width="31" customWidth="1"/>
    <col min="5122" max="5122" width="5.140625" bestFit="1" customWidth="1"/>
    <col min="5123" max="5123" width="51.7109375" customWidth="1"/>
    <col min="5124" max="5124" width="31.5703125" customWidth="1"/>
    <col min="5125" max="5125" width="20.85546875" customWidth="1"/>
    <col min="5126" max="5126" width="41.140625" customWidth="1"/>
    <col min="5127" max="5127" width="19.140625" customWidth="1"/>
    <col min="5128" max="5128" width="26" customWidth="1"/>
    <col min="5377" max="5377" width="31" customWidth="1"/>
    <col min="5378" max="5378" width="5.140625" bestFit="1" customWidth="1"/>
    <col min="5379" max="5379" width="51.7109375" customWidth="1"/>
    <col min="5380" max="5380" width="31.5703125" customWidth="1"/>
    <col min="5381" max="5381" width="20.85546875" customWidth="1"/>
    <col min="5382" max="5382" width="41.140625" customWidth="1"/>
    <col min="5383" max="5383" width="19.140625" customWidth="1"/>
    <col min="5384" max="5384" width="26" customWidth="1"/>
    <col min="5633" max="5633" width="31" customWidth="1"/>
    <col min="5634" max="5634" width="5.140625" bestFit="1" customWidth="1"/>
    <col min="5635" max="5635" width="51.7109375" customWidth="1"/>
    <col min="5636" max="5636" width="31.5703125" customWidth="1"/>
    <col min="5637" max="5637" width="20.85546875" customWidth="1"/>
    <col min="5638" max="5638" width="41.140625" customWidth="1"/>
    <col min="5639" max="5639" width="19.140625" customWidth="1"/>
    <col min="5640" max="5640" width="26" customWidth="1"/>
    <col min="5889" max="5889" width="31" customWidth="1"/>
    <col min="5890" max="5890" width="5.140625" bestFit="1" customWidth="1"/>
    <col min="5891" max="5891" width="51.7109375" customWidth="1"/>
    <col min="5892" max="5892" width="31.5703125" customWidth="1"/>
    <col min="5893" max="5893" width="20.85546875" customWidth="1"/>
    <col min="5894" max="5894" width="41.140625" customWidth="1"/>
    <col min="5895" max="5895" width="19.140625" customWidth="1"/>
    <col min="5896" max="5896" width="26" customWidth="1"/>
    <col min="6145" max="6145" width="31" customWidth="1"/>
    <col min="6146" max="6146" width="5.140625" bestFit="1" customWidth="1"/>
    <col min="6147" max="6147" width="51.7109375" customWidth="1"/>
    <col min="6148" max="6148" width="31.5703125" customWidth="1"/>
    <col min="6149" max="6149" width="20.85546875" customWidth="1"/>
    <col min="6150" max="6150" width="41.140625" customWidth="1"/>
    <col min="6151" max="6151" width="19.140625" customWidth="1"/>
    <col min="6152" max="6152" width="26" customWidth="1"/>
    <col min="6401" max="6401" width="31" customWidth="1"/>
    <col min="6402" max="6402" width="5.140625" bestFit="1" customWidth="1"/>
    <col min="6403" max="6403" width="51.7109375" customWidth="1"/>
    <col min="6404" max="6404" width="31.5703125" customWidth="1"/>
    <col min="6405" max="6405" width="20.85546875" customWidth="1"/>
    <col min="6406" max="6406" width="41.140625" customWidth="1"/>
    <col min="6407" max="6407" width="19.140625" customWidth="1"/>
    <col min="6408" max="6408" width="26" customWidth="1"/>
    <col min="6657" max="6657" width="31" customWidth="1"/>
    <col min="6658" max="6658" width="5.140625" bestFit="1" customWidth="1"/>
    <col min="6659" max="6659" width="51.7109375" customWidth="1"/>
    <col min="6660" max="6660" width="31.5703125" customWidth="1"/>
    <col min="6661" max="6661" width="20.85546875" customWidth="1"/>
    <col min="6662" max="6662" width="41.140625" customWidth="1"/>
    <col min="6663" max="6663" width="19.140625" customWidth="1"/>
    <col min="6664" max="6664" width="26" customWidth="1"/>
    <col min="6913" max="6913" width="31" customWidth="1"/>
    <col min="6914" max="6914" width="5.140625" bestFit="1" customWidth="1"/>
    <col min="6915" max="6915" width="51.7109375" customWidth="1"/>
    <col min="6916" max="6916" width="31.5703125" customWidth="1"/>
    <col min="6917" max="6917" width="20.85546875" customWidth="1"/>
    <col min="6918" max="6918" width="41.140625" customWidth="1"/>
    <col min="6919" max="6919" width="19.140625" customWidth="1"/>
    <col min="6920" max="6920" width="26" customWidth="1"/>
    <col min="7169" max="7169" width="31" customWidth="1"/>
    <col min="7170" max="7170" width="5.140625" bestFit="1" customWidth="1"/>
    <col min="7171" max="7171" width="51.7109375" customWidth="1"/>
    <col min="7172" max="7172" width="31.5703125" customWidth="1"/>
    <col min="7173" max="7173" width="20.85546875" customWidth="1"/>
    <col min="7174" max="7174" width="41.140625" customWidth="1"/>
    <col min="7175" max="7175" width="19.140625" customWidth="1"/>
    <col min="7176" max="7176" width="26" customWidth="1"/>
    <col min="7425" max="7425" width="31" customWidth="1"/>
    <col min="7426" max="7426" width="5.140625" bestFit="1" customWidth="1"/>
    <col min="7427" max="7427" width="51.7109375" customWidth="1"/>
    <col min="7428" max="7428" width="31.5703125" customWidth="1"/>
    <col min="7429" max="7429" width="20.85546875" customWidth="1"/>
    <col min="7430" max="7430" width="41.140625" customWidth="1"/>
    <col min="7431" max="7431" width="19.140625" customWidth="1"/>
    <col min="7432" max="7432" width="26" customWidth="1"/>
    <col min="7681" max="7681" width="31" customWidth="1"/>
    <col min="7682" max="7682" width="5.140625" bestFit="1" customWidth="1"/>
    <col min="7683" max="7683" width="51.7109375" customWidth="1"/>
    <col min="7684" max="7684" width="31.5703125" customWidth="1"/>
    <col min="7685" max="7685" width="20.85546875" customWidth="1"/>
    <col min="7686" max="7686" width="41.140625" customWidth="1"/>
    <col min="7687" max="7687" width="19.140625" customWidth="1"/>
    <col min="7688" max="7688" width="26" customWidth="1"/>
    <col min="7937" max="7937" width="31" customWidth="1"/>
    <col min="7938" max="7938" width="5.140625" bestFit="1" customWidth="1"/>
    <col min="7939" max="7939" width="51.7109375" customWidth="1"/>
    <col min="7940" max="7940" width="31.5703125" customWidth="1"/>
    <col min="7941" max="7941" width="20.85546875" customWidth="1"/>
    <col min="7942" max="7942" width="41.140625" customWidth="1"/>
    <col min="7943" max="7943" width="19.140625" customWidth="1"/>
    <col min="7944" max="7944" width="26" customWidth="1"/>
    <col min="8193" max="8193" width="31" customWidth="1"/>
    <col min="8194" max="8194" width="5.140625" bestFit="1" customWidth="1"/>
    <col min="8195" max="8195" width="51.7109375" customWidth="1"/>
    <col min="8196" max="8196" width="31.5703125" customWidth="1"/>
    <col min="8197" max="8197" width="20.85546875" customWidth="1"/>
    <col min="8198" max="8198" width="41.140625" customWidth="1"/>
    <col min="8199" max="8199" width="19.140625" customWidth="1"/>
    <col min="8200" max="8200" width="26" customWidth="1"/>
    <col min="8449" max="8449" width="31" customWidth="1"/>
    <col min="8450" max="8450" width="5.140625" bestFit="1" customWidth="1"/>
    <col min="8451" max="8451" width="51.7109375" customWidth="1"/>
    <col min="8452" max="8452" width="31.5703125" customWidth="1"/>
    <col min="8453" max="8453" width="20.85546875" customWidth="1"/>
    <col min="8454" max="8454" width="41.140625" customWidth="1"/>
    <col min="8455" max="8455" width="19.140625" customWidth="1"/>
    <col min="8456" max="8456" width="26" customWidth="1"/>
    <col min="8705" max="8705" width="31" customWidth="1"/>
    <col min="8706" max="8706" width="5.140625" bestFit="1" customWidth="1"/>
    <col min="8707" max="8707" width="51.7109375" customWidth="1"/>
    <col min="8708" max="8708" width="31.5703125" customWidth="1"/>
    <col min="8709" max="8709" width="20.85546875" customWidth="1"/>
    <col min="8710" max="8710" width="41.140625" customWidth="1"/>
    <col min="8711" max="8711" width="19.140625" customWidth="1"/>
    <col min="8712" max="8712" width="26" customWidth="1"/>
    <col min="8961" max="8961" width="31" customWidth="1"/>
    <col min="8962" max="8962" width="5.140625" bestFit="1" customWidth="1"/>
    <col min="8963" max="8963" width="51.7109375" customWidth="1"/>
    <col min="8964" max="8964" width="31.5703125" customWidth="1"/>
    <col min="8965" max="8965" width="20.85546875" customWidth="1"/>
    <col min="8966" max="8966" width="41.140625" customWidth="1"/>
    <col min="8967" max="8967" width="19.140625" customWidth="1"/>
    <col min="8968" max="8968" width="26" customWidth="1"/>
    <col min="9217" max="9217" width="31" customWidth="1"/>
    <col min="9218" max="9218" width="5.140625" bestFit="1" customWidth="1"/>
    <col min="9219" max="9219" width="51.7109375" customWidth="1"/>
    <col min="9220" max="9220" width="31.5703125" customWidth="1"/>
    <col min="9221" max="9221" width="20.85546875" customWidth="1"/>
    <col min="9222" max="9222" width="41.140625" customWidth="1"/>
    <col min="9223" max="9223" width="19.140625" customWidth="1"/>
    <col min="9224" max="9224" width="26" customWidth="1"/>
    <col min="9473" max="9473" width="31" customWidth="1"/>
    <col min="9474" max="9474" width="5.140625" bestFit="1" customWidth="1"/>
    <col min="9475" max="9475" width="51.7109375" customWidth="1"/>
    <col min="9476" max="9476" width="31.5703125" customWidth="1"/>
    <col min="9477" max="9477" width="20.85546875" customWidth="1"/>
    <col min="9478" max="9478" width="41.140625" customWidth="1"/>
    <col min="9479" max="9479" width="19.140625" customWidth="1"/>
    <col min="9480" max="9480" width="26" customWidth="1"/>
    <col min="9729" max="9729" width="31" customWidth="1"/>
    <col min="9730" max="9730" width="5.140625" bestFit="1" customWidth="1"/>
    <col min="9731" max="9731" width="51.7109375" customWidth="1"/>
    <col min="9732" max="9732" width="31.5703125" customWidth="1"/>
    <col min="9733" max="9733" width="20.85546875" customWidth="1"/>
    <col min="9734" max="9734" width="41.140625" customWidth="1"/>
    <col min="9735" max="9735" width="19.140625" customWidth="1"/>
    <col min="9736" max="9736" width="26" customWidth="1"/>
    <col min="9985" max="9985" width="31" customWidth="1"/>
    <col min="9986" max="9986" width="5.140625" bestFit="1" customWidth="1"/>
    <col min="9987" max="9987" width="51.7109375" customWidth="1"/>
    <col min="9988" max="9988" width="31.5703125" customWidth="1"/>
    <col min="9989" max="9989" width="20.85546875" customWidth="1"/>
    <col min="9990" max="9990" width="41.140625" customWidth="1"/>
    <col min="9991" max="9991" width="19.140625" customWidth="1"/>
    <col min="9992" max="9992" width="26" customWidth="1"/>
    <col min="10241" max="10241" width="31" customWidth="1"/>
    <col min="10242" max="10242" width="5.140625" bestFit="1" customWidth="1"/>
    <col min="10243" max="10243" width="51.7109375" customWidth="1"/>
    <col min="10244" max="10244" width="31.5703125" customWidth="1"/>
    <col min="10245" max="10245" width="20.85546875" customWidth="1"/>
    <col min="10246" max="10246" width="41.140625" customWidth="1"/>
    <col min="10247" max="10247" width="19.140625" customWidth="1"/>
    <col min="10248" max="10248" width="26" customWidth="1"/>
    <col min="10497" max="10497" width="31" customWidth="1"/>
    <col min="10498" max="10498" width="5.140625" bestFit="1" customWidth="1"/>
    <col min="10499" max="10499" width="51.7109375" customWidth="1"/>
    <col min="10500" max="10500" width="31.5703125" customWidth="1"/>
    <col min="10501" max="10501" width="20.85546875" customWidth="1"/>
    <col min="10502" max="10502" width="41.140625" customWidth="1"/>
    <col min="10503" max="10503" width="19.140625" customWidth="1"/>
    <col min="10504" max="10504" width="26" customWidth="1"/>
    <col min="10753" max="10753" width="31" customWidth="1"/>
    <col min="10754" max="10754" width="5.140625" bestFit="1" customWidth="1"/>
    <col min="10755" max="10755" width="51.7109375" customWidth="1"/>
    <col min="10756" max="10756" width="31.5703125" customWidth="1"/>
    <col min="10757" max="10757" width="20.85546875" customWidth="1"/>
    <col min="10758" max="10758" width="41.140625" customWidth="1"/>
    <col min="10759" max="10759" width="19.140625" customWidth="1"/>
    <col min="10760" max="10760" width="26" customWidth="1"/>
    <col min="11009" max="11009" width="31" customWidth="1"/>
    <col min="11010" max="11010" width="5.140625" bestFit="1" customWidth="1"/>
    <col min="11011" max="11011" width="51.7109375" customWidth="1"/>
    <col min="11012" max="11012" width="31.5703125" customWidth="1"/>
    <col min="11013" max="11013" width="20.85546875" customWidth="1"/>
    <col min="11014" max="11014" width="41.140625" customWidth="1"/>
    <col min="11015" max="11015" width="19.140625" customWidth="1"/>
    <col min="11016" max="11016" width="26" customWidth="1"/>
    <col min="11265" max="11265" width="31" customWidth="1"/>
    <col min="11266" max="11266" width="5.140625" bestFit="1" customWidth="1"/>
    <col min="11267" max="11267" width="51.7109375" customWidth="1"/>
    <col min="11268" max="11268" width="31.5703125" customWidth="1"/>
    <col min="11269" max="11269" width="20.85546875" customWidth="1"/>
    <col min="11270" max="11270" width="41.140625" customWidth="1"/>
    <col min="11271" max="11271" width="19.140625" customWidth="1"/>
    <col min="11272" max="11272" width="26" customWidth="1"/>
    <col min="11521" max="11521" width="31" customWidth="1"/>
    <col min="11522" max="11522" width="5.140625" bestFit="1" customWidth="1"/>
    <col min="11523" max="11523" width="51.7109375" customWidth="1"/>
    <col min="11524" max="11524" width="31.5703125" customWidth="1"/>
    <col min="11525" max="11525" width="20.85546875" customWidth="1"/>
    <col min="11526" max="11526" width="41.140625" customWidth="1"/>
    <col min="11527" max="11527" width="19.140625" customWidth="1"/>
    <col min="11528" max="11528" width="26" customWidth="1"/>
    <col min="11777" max="11777" width="31" customWidth="1"/>
    <col min="11778" max="11778" width="5.140625" bestFit="1" customWidth="1"/>
    <col min="11779" max="11779" width="51.7109375" customWidth="1"/>
    <col min="11780" max="11780" width="31.5703125" customWidth="1"/>
    <col min="11781" max="11781" width="20.85546875" customWidth="1"/>
    <col min="11782" max="11782" width="41.140625" customWidth="1"/>
    <col min="11783" max="11783" width="19.140625" customWidth="1"/>
    <col min="11784" max="11784" width="26" customWidth="1"/>
    <col min="12033" max="12033" width="31" customWidth="1"/>
    <col min="12034" max="12034" width="5.140625" bestFit="1" customWidth="1"/>
    <col min="12035" max="12035" width="51.7109375" customWidth="1"/>
    <col min="12036" max="12036" width="31.5703125" customWidth="1"/>
    <col min="12037" max="12037" width="20.85546875" customWidth="1"/>
    <col min="12038" max="12038" width="41.140625" customWidth="1"/>
    <col min="12039" max="12039" width="19.140625" customWidth="1"/>
    <col min="12040" max="12040" width="26" customWidth="1"/>
    <col min="12289" max="12289" width="31" customWidth="1"/>
    <col min="12290" max="12290" width="5.140625" bestFit="1" customWidth="1"/>
    <col min="12291" max="12291" width="51.7109375" customWidth="1"/>
    <col min="12292" max="12292" width="31.5703125" customWidth="1"/>
    <col min="12293" max="12293" width="20.85546875" customWidth="1"/>
    <col min="12294" max="12294" width="41.140625" customWidth="1"/>
    <col min="12295" max="12295" width="19.140625" customWidth="1"/>
    <col min="12296" max="12296" width="26" customWidth="1"/>
    <col min="12545" max="12545" width="31" customWidth="1"/>
    <col min="12546" max="12546" width="5.140625" bestFit="1" customWidth="1"/>
    <col min="12547" max="12547" width="51.7109375" customWidth="1"/>
    <col min="12548" max="12548" width="31.5703125" customWidth="1"/>
    <col min="12549" max="12549" width="20.85546875" customWidth="1"/>
    <col min="12550" max="12550" width="41.140625" customWidth="1"/>
    <col min="12551" max="12551" width="19.140625" customWidth="1"/>
    <col min="12552" max="12552" width="26" customWidth="1"/>
    <col min="12801" max="12801" width="31" customWidth="1"/>
    <col min="12802" max="12802" width="5.140625" bestFit="1" customWidth="1"/>
    <col min="12803" max="12803" width="51.7109375" customWidth="1"/>
    <col min="12804" max="12804" width="31.5703125" customWidth="1"/>
    <col min="12805" max="12805" width="20.85546875" customWidth="1"/>
    <col min="12806" max="12806" width="41.140625" customWidth="1"/>
    <col min="12807" max="12807" width="19.140625" customWidth="1"/>
    <col min="12808" max="12808" width="26" customWidth="1"/>
    <col min="13057" max="13057" width="31" customWidth="1"/>
    <col min="13058" max="13058" width="5.140625" bestFit="1" customWidth="1"/>
    <col min="13059" max="13059" width="51.7109375" customWidth="1"/>
    <col min="13060" max="13060" width="31.5703125" customWidth="1"/>
    <col min="13061" max="13061" width="20.85546875" customWidth="1"/>
    <col min="13062" max="13062" width="41.140625" customWidth="1"/>
    <col min="13063" max="13063" width="19.140625" customWidth="1"/>
    <col min="13064" max="13064" width="26" customWidth="1"/>
    <col min="13313" max="13313" width="31" customWidth="1"/>
    <col min="13314" max="13314" width="5.140625" bestFit="1" customWidth="1"/>
    <col min="13315" max="13315" width="51.7109375" customWidth="1"/>
    <col min="13316" max="13316" width="31.5703125" customWidth="1"/>
    <col min="13317" max="13317" width="20.85546875" customWidth="1"/>
    <col min="13318" max="13318" width="41.140625" customWidth="1"/>
    <col min="13319" max="13319" width="19.140625" customWidth="1"/>
    <col min="13320" max="13320" width="26" customWidth="1"/>
    <col min="13569" max="13569" width="31" customWidth="1"/>
    <col min="13570" max="13570" width="5.140625" bestFit="1" customWidth="1"/>
    <col min="13571" max="13571" width="51.7109375" customWidth="1"/>
    <col min="13572" max="13572" width="31.5703125" customWidth="1"/>
    <col min="13573" max="13573" width="20.85546875" customWidth="1"/>
    <col min="13574" max="13574" width="41.140625" customWidth="1"/>
    <col min="13575" max="13575" width="19.140625" customWidth="1"/>
    <col min="13576" max="13576" width="26" customWidth="1"/>
    <col min="13825" max="13825" width="31" customWidth="1"/>
    <col min="13826" max="13826" width="5.140625" bestFit="1" customWidth="1"/>
    <col min="13827" max="13827" width="51.7109375" customWidth="1"/>
    <col min="13828" max="13828" width="31.5703125" customWidth="1"/>
    <col min="13829" max="13829" width="20.85546875" customWidth="1"/>
    <col min="13830" max="13830" width="41.140625" customWidth="1"/>
    <col min="13831" max="13831" width="19.140625" customWidth="1"/>
    <col min="13832" max="13832" width="26" customWidth="1"/>
    <col min="14081" max="14081" width="31" customWidth="1"/>
    <col min="14082" max="14082" width="5.140625" bestFit="1" customWidth="1"/>
    <col min="14083" max="14083" width="51.7109375" customWidth="1"/>
    <col min="14084" max="14084" width="31.5703125" customWidth="1"/>
    <col min="14085" max="14085" width="20.85546875" customWidth="1"/>
    <col min="14086" max="14086" width="41.140625" customWidth="1"/>
    <col min="14087" max="14087" width="19.140625" customWidth="1"/>
    <col min="14088" max="14088" width="26" customWidth="1"/>
    <col min="14337" max="14337" width="31" customWidth="1"/>
    <col min="14338" max="14338" width="5.140625" bestFit="1" customWidth="1"/>
    <col min="14339" max="14339" width="51.7109375" customWidth="1"/>
    <col min="14340" max="14340" width="31.5703125" customWidth="1"/>
    <col min="14341" max="14341" width="20.85546875" customWidth="1"/>
    <col min="14342" max="14342" width="41.140625" customWidth="1"/>
    <col min="14343" max="14343" width="19.140625" customWidth="1"/>
    <col min="14344" max="14344" width="26" customWidth="1"/>
    <col min="14593" max="14593" width="31" customWidth="1"/>
    <col min="14594" max="14594" width="5.140625" bestFit="1" customWidth="1"/>
    <col min="14595" max="14595" width="51.7109375" customWidth="1"/>
    <col min="14596" max="14596" width="31.5703125" customWidth="1"/>
    <col min="14597" max="14597" width="20.85546875" customWidth="1"/>
    <col min="14598" max="14598" width="41.140625" customWidth="1"/>
    <col min="14599" max="14599" width="19.140625" customWidth="1"/>
    <col min="14600" max="14600" width="26" customWidth="1"/>
    <col min="14849" max="14849" width="31" customWidth="1"/>
    <col min="14850" max="14850" width="5.140625" bestFit="1" customWidth="1"/>
    <col min="14851" max="14851" width="51.7109375" customWidth="1"/>
    <col min="14852" max="14852" width="31.5703125" customWidth="1"/>
    <col min="14853" max="14853" width="20.85546875" customWidth="1"/>
    <col min="14854" max="14854" width="41.140625" customWidth="1"/>
    <col min="14855" max="14855" width="19.140625" customWidth="1"/>
    <col min="14856" max="14856" width="26" customWidth="1"/>
    <col min="15105" max="15105" width="31" customWidth="1"/>
    <col min="15106" max="15106" width="5.140625" bestFit="1" customWidth="1"/>
    <col min="15107" max="15107" width="51.7109375" customWidth="1"/>
    <col min="15108" max="15108" width="31.5703125" customWidth="1"/>
    <col min="15109" max="15109" width="20.85546875" customWidth="1"/>
    <col min="15110" max="15110" width="41.140625" customWidth="1"/>
    <col min="15111" max="15111" width="19.140625" customWidth="1"/>
    <col min="15112" max="15112" width="26" customWidth="1"/>
    <col min="15361" max="15361" width="31" customWidth="1"/>
    <col min="15362" max="15362" width="5.140625" bestFit="1" customWidth="1"/>
    <col min="15363" max="15363" width="51.7109375" customWidth="1"/>
    <col min="15364" max="15364" width="31.5703125" customWidth="1"/>
    <col min="15365" max="15365" width="20.85546875" customWidth="1"/>
    <col min="15366" max="15366" width="41.140625" customWidth="1"/>
    <col min="15367" max="15367" width="19.140625" customWidth="1"/>
    <col min="15368" max="15368" width="26" customWidth="1"/>
    <col min="15617" max="15617" width="31" customWidth="1"/>
    <col min="15618" max="15618" width="5.140625" bestFit="1" customWidth="1"/>
    <col min="15619" max="15619" width="51.7109375" customWidth="1"/>
    <col min="15620" max="15620" width="31.5703125" customWidth="1"/>
    <col min="15621" max="15621" width="20.85546875" customWidth="1"/>
    <col min="15622" max="15622" width="41.140625" customWidth="1"/>
    <col min="15623" max="15623" width="19.140625" customWidth="1"/>
    <col min="15624" max="15624" width="26" customWidth="1"/>
    <col min="15873" max="15873" width="31" customWidth="1"/>
    <col min="15874" max="15874" width="5.140625" bestFit="1" customWidth="1"/>
    <col min="15875" max="15875" width="51.7109375" customWidth="1"/>
    <col min="15876" max="15876" width="31.5703125" customWidth="1"/>
    <col min="15877" max="15877" width="20.85546875" customWidth="1"/>
    <col min="15878" max="15878" width="41.140625" customWidth="1"/>
    <col min="15879" max="15879" width="19.140625" customWidth="1"/>
    <col min="15880" max="15880" width="26" customWidth="1"/>
    <col min="16129" max="16129" width="31" customWidth="1"/>
    <col min="16130" max="16130" width="5.140625" bestFit="1" customWidth="1"/>
    <col min="16131" max="16131" width="51.7109375" customWidth="1"/>
    <col min="16132" max="16132" width="31.5703125" customWidth="1"/>
    <col min="16133" max="16133" width="20.85546875" customWidth="1"/>
    <col min="16134" max="16134" width="41.140625" customWidth="1"/>
    <col min="16135" max="16135" width="19.140625" customWidth="1"/>
    <col min="16136" max="16136" width="26" customWidth="1"/>
  </cols>
  <sheetData>
    <row r="1" spans="1:8" ht="15.75" thickBot="1">
      <c r="A1" s="703"/>
      <c r="B1" s="705" t="s">
        <v>34</v>
      </c>
      <c r="C1" s="706"/>
      <c r="D1" s="706"/>
      <c r="E1" s="707"/>
      <c r="F1" s="209" t="s">
        <v>549</v>
      </c>
      <c r="G1" s="210"/>
    </row>
    <row r="2" spans="1:8" ht="15.75" thickBot="1">
      <c r="A2" s="703"/>
      <c r="B2" s="705"/>
      <c r="C2" s="706"/>
      <c r="D2" s="706"/>
      <c r="E2" s="707"/>
      <c r="F2" s="211" t="s">
        <v>550</v>
      </c>
      <c r="G2" s="212"/>
    </row>
    <row r="3" spans="1:8" ht="15.75" thickBot="1">
      <c r="A3" s="703"/>
      <c r="B3" s="705" t="s">
        <v>35</v>
      </c>
      <c r="C3" s="706"/>
      <c r="D3" s="706"/>
      <c r="E3" s="707"/>
      <c r="F3" s="213" t="s">
        <v>551</v>
      </c>
      <c r="G3" s="212"/>
    </row>
    <row r="4" spans="1:8" ht="15.75" thickBot="1">
      <c r="A4" s="704"/>
      <c r="B4" s="705"/>
      <c r="C4" s="706"/>
      <c r="D4" s="706"/>
      <c r="E4" s="707"/>
      <c r="F4" s="708"/>
      <c r="G4" s="709"/>
    </row>
    <row r="5" spans="1:8" ht="21.75" thickBot="1">
      <c r="A5" s="710" t="s">
        <v>552</v>
      </c>
      <c r="B5" s="710"/>
      <c r="C5" s="710"/>
      <c r="D5" s="710"/>
      <c r="E5" s="710"/>
      <c r="F5" s="710"/>
      <c r="G5" s="710"/>
    </row>
    <row r="6" spans="1:8" ht="32.25" thickBot="1">
      <c r="A6" s="214" t="s">
        <v>0</v>
      </c>
      <c r="B6" s="711" t="s">
        <v>501</v>
      </c>
      <c r="C6" s="711"/>
      <c r="D6" s="215" t="s">
        <v>1</v>
      </c>
      <c r="E6" s="214" t="s">
        <v>15</v>
      </c>
      <c r="F6" s="215" t="s">
        <v>553</v>
      </c>
      <c r="G6" s="215" t="s">
        <v>2</v>
      </c>
    </row>
    <row r="7" spans="1:8" ht="96.75" customHeight="1" thickBot="1">
      <c r="A7" s="702" t="s">
        <v>554</v>
      </c>
      <c r="B7" s="216" t="s">
        <v>3</v>
      </c>
      <c r="C7" s="217" t="s">
        <v>555</v>
      </c>
      <c r="D7" s="217" t="s">
        <v>793</v>
      </c>
      <c r="E7" s="217" t="s">
        <v>556</v>
      </c>
      <c r="F7" s="217" t="s">
        <v>557</v>
      </c>
      <c r="G7" s="218">
        <v>44012</v>
      </c>
      <c r="H7" s="219"/>
    </row>
    <row r="8" spans="1:8" ht="91.5" customHeight="1" thickBot="1">
      <c r="A8" s="702"/>
      <c r="B8" s="216" t="s">
        <v>4</v>
      </c>
      <c r="C8" s="217" t="s">
        <v>558</v>
      </c>
      <c r="D8" s="217" t="s">
        <v>559</v>
      </c>
      <c r="E8" s="217" t="s">
        <v>556</v>
      </c>
      <c r="F8" s="217" t="s">
        <v>560</v>
      </c>
      <c r="G8" s="218" t="s">
        <v>561</v>
      </c>
      <c r="H8" s="219"/>
    </row>
    <row r="9" spans="1:8" ht="109.5" customHeight="1" thickBot="1">
      <c r="A9" s="702" t="s">
        <v>562</v>
      </c>
      <c r="B9" s="216" t="s">
        <v>5</v>
      </c>
      <c r="C9" s="217" t="s">
        <v>563</v>
      </c>
      <c r="D9" s="217" t="s">
        <v>564</v>
      </c>
      <c r="E9" s="217" t="s">
        <v>556</v>
      </c>
      <c r="F9" s="217" t="s">
        <v>565</v>
      </c>
      <c r="G9" s="218">
        <v>44074</v>
      </c>
      <c r="H9" s="219"/>
    </row>
    <row r="10" spans="1:8" ht="129.75" customHeight="1" thickBot="1">
      <c r="A10" s="702"/>
      <c r="B10" s="216" t="s">
        <v>6</v>
      </c>
      <c r="C10" s="217" t="s">
        <v>566</v>
      </c>
      <c r="D10" s="217" t="s">
        <v>567</v>
      </c>
      <c r="E10" s="217" t="s">
        <v>513</v>
      </c>
      <c r="F10" s="217" t="s">
        <v>565</v>
      </c>
      <c r="G10" s="218">
        <v>44196</v>
      </c>
      <c r="H10" s="219"/>
    </row>
    <row r="11" spans="1:8" ht="126.75" thickBot="1">
      <c r="A11" s="702"/>
      <c r="B11" s="216" t="s">
        <v>7</v>
      </c>
      <c r="C11" s="217" t="s">
        <v>568</v>
      </c>
      <c r="D11" s="217" t="s">
        <v>569</v>
      </c>
      <c r="E11" s="217" t="s">
        <v>817</v>
      </c>
      <c r="F11" s="217" t="s">
        <v>818</v>
      </c>
      <c r="G11" s="218">
        <v>44104</v>
      </c>
      <c r="H11" s="220"/>
    </row>
    <row r="12" spans="1:8" ht="66" customHeight="1" thickBot="1">
      <c r="A12" s="702"/>
      <c r="B12" s="216" t="s">
        <v>527</v>
      </c>
      <c r="C12" s="217" t="s">
        <v>570</v>
      </c>
      <c r="D12" s="221" t="s">
        <v>571</v>
      </c>
      <c r="E12" s="217" t="s">
        <v>556</v>
      </c>
      <c r="F12" s="217" t="s">
        <v>556</v>
      </c>
      <c r="G12" s="218">
        <v>44196</v>
      </c>
    </row>
    <row r="13" spans="1:8" ht="81" customHeight="1" thickBot="1">
      <c r="A13" s="702"/>
      <c r="B13" s="216" t="s">
        <v>572</v>
      </c>
      <c r="C13" s="221" t="s">
        <v>573</v>
      </c>
      <c r="D13" s="221" t="s">
        <v>574</v>
      </c>
      <c r="E13" s="217" t="s">
        <v>575</v>
      </c>
      <c r="F13" s="217" t="s">
        <v>576</v>
      </c>
      <c r="G13" s="218" t="s">
        <v>577</v>
      </c>
      <c r="H13" s="222"/>
    </row>
    <row r="14" spans="1:8" ht="135" customHeight="1" thickBot="1">
      <c r="A14" s="223"/>
      <c r="B14" s="216" t="s">
        <v>17</v>
      </c>
      <c r="C14" s="217" t="s">
        <v>578</v>
      </c>
      <c r="D14" s="217" t="s">
        <v>809</v>
      </c>
      <c r="E14" s="217" t="s">
        <v>579</v>
      </c>
      <c r="F14" s="217" t="s">
        <v>576</v>
      </c>
      <c r="G14" s="218" t="s">
        <v>514</v>
      </c>
    </row>
    <row r="15" spans="1:8" ht="111.75" customHeight="1" thickBot="1">
      <c r="A15" s="702" t="s">
        <v>580</v>
      </c>
      <c r="B15" s="216" t="s">
        <v>9</v>
      </c>
      <c r="C15" s="217" t="s">
        <v>581</v>
      </c>
      <c r="D15" s="217" t="s">
        <v>810</v>
      </c>
      <c r="E15" s="217" t="s">
        <v>582</v>
      </c>
      <c r="F15" s="217" t="s">
        <v>583</v>
      </c>
      <c r="G15" s="218">
        <v>44196</v>
      </c>
    </row>
    <row r="16" spans="1:8" ht="133.5" customHeight="1" thickBot="1">
      <c r="A16" s="702"/>
      <c r="B16" s="216" t="s">
        <v>10</v>
      </c>
      <c r="C16" s="217" t="s">
        <v>584</v>
      </c>
      <c r="D16" s="217" t="s">
        <v>585</v>
      </c>
      <c r="E16" s="217" t="s">
        <v>556</v>
      </c>
      <c r="F16" s="217" t="s">
        <v>586</v>
      </c>
      <c r="G16" s="218">
        <v>44196</v>
      </c>
    </row>
    <row r="17" spans="1:7" ht="118.5" customHeight="1" thickBot="1">
      <c r="A17" s="223" t="s">
        <v>587</v>
      </c>
      <c r="B17" s="216" t="s">
        <v>45</v>
      </c>
      <c r="C17" s="217" t="s">
        <v>588</v>
      </c>
      <c r="D17" s="217" t="s">
        <v>589</v>
      </c>
      <c r="E17" s="217" t="s">
        <v>556</v>
      </c>
      <c r="F17" s="217" t="s">
        <v>531</v>
      </c>
      <c r="G17" s="218">
        <v>44196</v>
      </c>
    </row>
  </sheetData>
  <mergeCells count="9">
    <mergeCell ref="A15:A16"/>
    <mergeCell ref="A1:A4"/>
    <mergeCell ref="B1:E2"/>
    <mergeCell ref="B3:E4"/>
    <mergeCell ref="F4:G4"/>
    <mergeCell ref="A5:G5"/>
    <mergeCell ref="B6:C6"/>
    <mergeCell ref="A7:A8"/>
    <mergeCell ref="A9:A1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0"/>
  <sheetViews>
    <sheetView topLeftCell="A19" zoomScale="53" zoomScaleNormal="53" workbookViewId="0">
      <selection activeCell="F28" sqref="F28"/>
    </sheetView>
  </sheetViews>
  <sheetFormatPr baseColWidth="10" defaultRowHeight="15"/>
  <cols>
    <col min="1" max="1" width="27" customWidth="1"/>
    <col min="2" max="2" width="7.28515625" customWidth="1"/>
    <col min="3" max="3" width="40.7109375" customWidth="1"/>
    <col min="4" max="4" width="36" customWidth="1"/>
    <col min="5" max="5" width="41.85546875" customWidth="1"/>
    <col min="6" max="6" width="20.85546875" customWidth="1"/>
    <col min="7" max="7" width="35.7109375" customWidth="1"/>
    <col min="8" max="8" width="26.42578125" customWidth="1"/>
    <col min="9" max="9" width="32.28515625" customWidth="1"/>
    <col min="257" max="257" width="27" customWidth="1"/>
    <col min="258" max="258" width="7.28515625" customWidth="1"/>
    <col min="259" max="259" width="34.5703125" customWidth="1"/>
    <col min="260" max="260" width="28" customWidth="1"/>
    <col min="261" max="261" width="37.28515625" customWidth="1"/>
    <col min="262" max="262" width="20.85546875" customWidth="1"/>
    <col min="263" max="263" width="35.7109375" customWidth="1"/>
    <col min="264" max="264" width="26.42578125" customWidth="1"/>
    <col min="265" max="265" width="32.28515625" customWidth="1"/>
    <col min="513" max="513" width="27" customWidth="1"/>
    <col min="514" max="514" width="7.28515625" customWidth="1"/>
    <col min="515" max="515" width="34.5703125" customWidth="1"/>
    <col min="516" max="516" width="28" customWidth="1"/>
    <col min="517" max="517" width="37.28515625" customWidth="1"/>
    <col min="518" max="518" width="20.85546875" customWidth="1"/>
    <col min="519" max="519" width="35.7109375" customWidth="1"/>
    <col min="520" max="520" width="26.42578125" customWidth="1"/>
    <col min="521" max="521" width="32.28515625" customWidth="1"/>
    <col min="769" max="769" width="27" customWidth="1"/>
    <col min="770" max="770" width="7.28515625" customWidth="1"/>
    <col min="771" max="771" width="34.5703125" customWidth="1"/>
    <col min="772" max="772" width="28" customWidth="1"/>
    <col min="773" max="773" width="37.28515625" customWidth="1"/>
    <col min="774" max="774" width="20.85546875" customWidth="1"/>
    <col min="775" max="775" width="35.7109375" customWidth="1"/>
    <col min="776" max="776" width="26.42578125" customWidth="1"/>
    <col min="777" max="777" width="32.28515625" customWidth="1"/>
    <col min="1025" max="1025" width="27" customWidth="1"/>
    <col min="1026" max="1026" width="7.28515625" customWidth="1"/>
    <col min="1027" max="1027" width="34.5703125" customWidth="1"/>
    <col min="1028" max="1028" width="28" customWidth="1"/>
    <col min="1029" max="1029" width="37.28515625" customWidth="1"/>
    <col min="1030" max="1030" width="20.85546875" customWidth="1"/>
    <col min="1031" max="1031" width="35.7109375" customWidth="1"/>
    <col min="1032" max="1032" width="26.42578125" customWidth="1"/>
    <col min="1033" max="1033" width="32.28515625" customWidth="1"/>
    <col min="1281" max="1281" width="27" customWidth="1"/>
    <col min="1282" max="1282" width="7.28515625" customWidth="1"/>
    <col min="1283" max="1283" width="34.5703125" customWidth="1"/>
    <col min="1284" max="1284" width="28" customWidth="1"/>
    <col min="1285" max="1285" width="37.28515625" customWidth="1"/>
    <col min="1286" max="1286" width="20.85546875" customWidth="1"/>
    <col min="1287" max="1287" width="35.7109375" customWidth="1"/>
    <col min="1288" max="1288" width="26.42578125" customWidth="1"/>
    <col min="1289" max="1289" width="32.28515625" customWidth="1"/>
    <col min="1537" max="1537" width="27" customWidth="1"/>
    <col min="1538" max="1538" width="7.28515625" customWidth="1"/>
    <col min="1539" max="1539" width="34.5703125" customWidth="1"/>
    <col min="1540" max="1540" width="28" customWidth="1"/>
    <col min="1541" max="1541" width="37.28515625" customWidth="1"/>
    <col min="1542" max="1542" width="20.85546875" customWidth="1"/>
    <col min="1543" max="1543" width="35.7109375" customWidth="1"/>
    <col min="1544" max="1544" width="26.42578125" customWidth="1"/>
    <col min="1545" max="1545" width="32.28515625" customWidth="1"/>
    <col min="1793" max="1793" width="27" customWidth="1"/>
    <col min="1794" max="1794" width="7.28515625" customWidth="1"/>
    <col min="1795" max="1795" width="34.5703125" customWidth="1"/>
    <col min="1796" max="1796" width="28" customWidth="1"/>
    <col min="1797" max="1797" width="37.28515625" customWidth="1"/>
    <col min="1798" max="1798" width="20.85546875" customWidth="1"/>
    <col min="1799" max="1799" width="35.7109375" customWidth="1"/>
    <col min="1800" max="1800" width="26.42578125" customWidth="1"/>
    <col min="1801" max="1801" width="32.28515625" customWidth="1"/>
    <col min="2049" max="2049" width="27" customWidth="1"/>
    <col min="2050" max="2050" width="7.28515625" customWidth="1"/>
    <col min="2051" max="2051" width="34.5703125" customWidth="1"/>
    <col min="2052" max="2052" width="28" customWidth="1"/>
    <col min="2053" max="2053" width="37.28515625" customWidth="1"/>
    <col min="2054" max="2054" width="20.85546875" customWidth="1"/>
    <col min="2055" max="2055" width="35.7109375" customWidth="1"/>
    <col min="2056" max="2056" width="26.42578125" customWidth="1"/>
    <col min="2057" max="2057" width="32.28515625" customWidth="1"/>
    <col min="2305" max="2305" width="27" customWidth="1"/>
    <col min="2306" max="2306" width="7.28515625" customWidth="1"/>
    <col min="2307" max="2307" width="34.5703125" customWidth="1"/>
    <col min="2308" max="2308" width="28" customWidth="1"/>
    <col min="2309" max="2309" width="37.28515625" customWidth="1"/>
    <col min="2310" max="2310" width="20.85546875" customWidth="1"/>
    <col min="2311" max="2311" width="35.7109375" customWidth="1"/>
    <col min="2312" max="2312" width="26.42578125" customWidth="1"/>
    <col min="2313" max="2313" width="32.28515625" customWidth="1"/>
    <col min="2561" max="2561" width="27" customWidth="1"/>
    <col min="2562" max="2562" width="7.28515625" customWidth="1"/>
    <col min="2563" max="2563" width="34.5703125" customWidth="1"/>
    <col min="2564" max="2564" width="28" customWidth="1"/>
    <col min="2565" max="2565" width="37.28515625" customWidth="1"/>
    <col min="2566" max="2566" width="20.85546875" customWidth="1"/>
    <col min="2567" max="2567" width="35.7109375" customWidth="1"/>
    <col min="2568" max="2568" width="26.42578125" customWidth="1"/>
    <col min="2569" max="2569" width="32.28515625" customWidth="1"/>
    <col min="2817" max="2817" width="27" customWidth="1"/>
    <col min="2818" max="2818" width="7.28515625" customWidth="1"/>
    <col min="2819" max="2819" width="34.5703125" customWidth="1"/>
    <col min="2820" max="2820" width="28" customWidth="1"/>
    <col min="2821" max="2821" width="37.28515625" customWidth="1"/>
    <col min="2822" max="2822" width="20.85546875" customWidth="1"/>
    <col min="2823" max="2823" width="35.7109375" customWidth="1"/>
    <col min="2824" max="2824" width="26.42578125" customWidth="1"/>
    <col min="2825" max="2825" width="32.28515625" customWidth="1"/>
    <col min="3073" max="3073" width="27" customWidth="1"/>
    <col min="3074" max="3074" width="7.28515625" customWidth="1"/>
    <col min="3075" max="3075" width="34.5703125" customWidth="1"/>
    <col min="3076" max="3076" width="28" customWidth="1"/>
    <col min="3077" max="3077" width="37.28515625" customWidth="1"/>
    <col min="3078" max="3078" width="20.85546875" customWidth="1"/>
    <col min="3079" max="3079" width="35.7109375" customWidth="1"/>
    <col min="3080" max="3080" width="26.42578125" customWidth="1"/>
    <col min="3081" max="3081" width="32.28515625" customWidth="1"/>
    <col min="3329" max="3329" width="27" customWidth="1"/>
    <col min="3330" max="3330" width="7.28515625" customWidth="1"/>
    <col min="3331" max="3331" width="34.5703125" customWidth="1"/>
    <col min="3332" max="3332" width="28" customWidth="1"/>
    <col min="3333" max="3333" width="37.28515625" customWidth="1"/>
    <col min="3334" max="3334" width="20.85546875" customWidth="1"/>
    <col min="3335" max="3335" width="35.7109375" customWidth="1"/>
    <col min="3336" max="3336" width="26.42578125" customWidth="1"/>
    <col min="3337" max="3337" width="32.28515625" customWidth="1"/>
    <col min="3585" max="3585" width="27" customWidth="1"/>
    <col min="3586" max="3586" width="7.28515625" customWidth="1"/>
    <col min="3587" max="3587" width="34.5703125" customWidth="1"/>
    <col min="3588" max="3588" width="28" customWidth="1"/>
    <col min="3589" max="3589" width="37.28515625" customWidth="1"/>
    <col min="3590" max="3590" width="20.85546875" customWidth="1"/>
    <col min="3591" max="3591" width="35.7109375" customWidth="1"/>
    <col min="3592" max="3592" width="26.42578125" customWidth="1"/>
    <col min="3593" max="3593" width="32.28515625" customWidth="1"/>
    <col min="3841" max="3841" width="27" customWidth="1"/>
    <col min="3842" max="3842" width="7.28515625" customWidth="1"/>
    <col min="3843" max="3843" width="34.5703125" customWidth="1"/>
    <col min="3844" max="3844" width="28" customWidth="1"/>
    <col min="3845" max="3845" width="37.28515625" customWidth="1"/>
    <col min="3846" max="3846" width="20.85546875" customWidth="1"/>
    <col min="3847" max="3847" width="35.7109375" customWidth="1"/>
    <col min="3848" max="3848" width="26.42578125" customWidth="1"/>
    <col min="3849" max="3849" width="32.28515625" customWidth="1"/>
    <col min="4097" max="4097" width="27" customWidth="1"/>
    <col min="4098" max="4098" width="7.28515625" customWidth="1"/>
    <col min="4099" max="4099" width="34.5703125" customWidth="1"/>
    <col min="4100" max="4100" width="28" customWidth="1"/>
    <col min="4101" max="4101" width="37.28515625" customWidth="1"/>
    <col min="4102" max="4102" width="20.85546875" customWidth="1"/>
    <col min="4103" max="4103" width="35.7109375" customWidth="1"/>
    <col min="4104" max="4104" width="26.42578125" customWidth="1"/>
    <col min="4105" max="4105" width="32.28515625" customWidth="1"/>
    <col min="4353" max="4353" width="27" customWidth="1"/>
    <col min="4354" max="4354" width="7.28515625" customWidth="1"/>
    <col min="4355" max="4355" width="34.5703125" customWidth="1"/>
    <col min="4356" max="4356" width="28" customWidth="1"/>
    <col min="4357" max="4357" width="37.28515625" customWidth="1"/>
    <col min="4358" max="4358" width="20.85546875" customWidth="1"/>
    <col min="4359" max="4359" width="35.7109375" customWidth="1"/>
    <col min="4360" max="4360" width="26.42578125" customWidth="1"/>
    <col min="4361" max="4361" width="32.28515625" customWidth="1"/>
    <col min="4609" max="4609" width="27" customWidth="1"/>
    <col min="4610" max="4610" width="7.28515625" customWidth="1"/>
    <col min="4611" max="4611" width="34.5703125" customWidth="1"/>
    <col min="4612" max="4612" width="28" customWidth="1"/>
    <col min="4613" max="4613" width="37.28515625" customWidth="1"/>
    <col min="4614" max="4614" width="20.85546875" customWidth="1"/>
    <col min="4615" max="4615" width="35.7109375" customWidth="1"/>
    <col min="4616" max="4616" width="26.42578125" customWidth="1"/>
    <col min="4617" max="4617" width="32.28515625" customWidth="1"/>
    <col min="4865" max="4865" width="27" customWidth="1"/>
    <col min="4866" max="4866" width="7.28515625" customWidth="1"/>
    <col min="4867" max="4867" width="34.5703125" customWidth="1"/>
    <col min="4868" max="4868" width="28" customWidth="1"/>
    <col min="4869" max="4869" width="37.28515625" customWidth="1"/>
    <col min="4870" max="4870" width="20.85546875" customWidth="1"/>
    <col min="4871" max="4871" width="35.7109375" customWidth="1"/>
    <col min="4872" max="4872" width="26.42578125" customWidth="1"/>
    <col min="4873" max="4873" width="32.28515625" customWidth="1"/>
    <col min="5121" max="5121" width="27" customWidth="1"/>
    <col min="5122" max="5122" width="7.28515625" customWidth="1"/>
    <col min="5123" max="5123" width="34.5703125" customWidth="1"/>
    <col min="5124" max="5124" width="28" customWidth="1"/>
    <col min="5125" max="5125" width="37.28515625" customWidth="1"/>
    <col min="5126" max="5126" width="20.85546875" customWidth="1"/>
    <col min="5127" max="5127" width="35.7109375" customWidth="1"/>
    <col min="5128" max="5128" width="26.42578125" customWidth="1"/>
    <col min="5129" max="5129" width="32.28515625" customWidth="1"/>
    <col min="5377" max="5377" width="27" customWidth="1"/>
    <col min="5378" max="5378" width="7.28515625" customWidth="1"/>
    <col min="5379" max="5379" width="34.5703125" customWidth="1"/>
    <col min="5380" max="5380" width="28" customWidth="1"/>
    <col min="5381" max="5381" width="37.28515625" customWidth="1"/>
    <col min="5382" max="5382" width="20.85546875" customWidth="1"/>
    <col min="5383" max="5383" width="35.7109375" customWidth="1"/>
    <col min="5384" max="5384" width="26.42578125" customWidth="1"/>
    <col min="5385" max="5385" width="32.28515625" customWidth="1"/>
    <col min="5633" max="5633" width="27" customWidth="1"/>
    <col min="5634" max="5634" width="7.28515625" customWidth="1"/>
    <col min="5635" max="5635" width="34.5703125" customWidth="1"/>
    <col min="5636" max="5636" width="28" customWidth="1"/>
    <col min="5637" max="5637" width="37.28515625" customWidth="1"/>
    <col min="5638" max="5638" width="20.85546875" customWidth="1"/>
    <col min="5639" max="5639" width="35.7109375" customWidth="1"/>
    <col min="5640" max="5640" width="26.42578125" customWidth="1"/>
    <col min="5641" max="5641" width="32.28515625" customWidth="1"/>
    <col min="5889" max="5889" width="27" customWidth="1"/>
    <col min="5890" max="5890" width="7.28515625" customWidth="1"/>
    <col min="5891" max="5891" width="34.5703125" customWidth="1"/>
    <col min="5892" max="5892" width="28" customWidth="1"/>
    <col min="5893" max="5893" width="37.28515625" customWidth="1"/>
    <col min="5894" max="5894" width="20.85546875" customWidth="1"/>
    <col min="5895" max="5895" width="35.7109375" customWidth="1"/>
    <col min="5896" max="5896" width="26.42578125" customWidth="1"/>
    <col min="5897" max="5897" width="32.28515625" customWidth="1"/>
    <col min="6145" max="6145" width="27" customWidth="1"/>
    <col min="6146" max="6146" width="7.28515625" customWidth="1"/>
    <col min="6147" max="6147" width="34.5703125" customWidth="1"/>
    <col min="6148" max="6148" width="28" customWidth="1"/>
    <col min="6149" max="6149" width="37.28515625" customWidth="1"/>
    <col min="6150" max="6150" width="20.85546875" customWidth="1"/>
    <col min="6151" max="6151" width="35.7109375" customWidth="1"/>
    <col min="6152" max="6152" width="26.42578125" customWidth="1"/>
    <col min="6153" max="6153" width="32.28515625" customWidth="1"/>
    <col min="6401" max="6401" width="27" customWidth="1"/>
    <col min="6402" max="6402" width="7.28515625" customWidth="1"/>
    <col min="6403" max="6403" width="34.5703125" customWidth="1"/>
    <col min="6404" max="6404" width="28" customWidth="1"/>
    <col min="6405" max="6405" width="37.28515625" customWidth="1"/>
    <col min="6406" max="6406" width="20.85546875" customWidth="1"/>
    <col min="6407" max="6407" width="35.7109375" customWidth="1"/>
    <col min="6408" max="6408" width="26.42578125" customWidth="1"/>
    <col min="6409" max="6409" width="32.28515625" customWidth="1"/>
    <col min="6657" max="6657" width="27" customWidth="1"/>
    <col min="6658" max="6658" width="7.28515625" customWidth="1"/>
    <col min="6659" max="6659" width="34.5703125" customWidth="1"/>
    <col min="6660" max="6660" width="28" customWidth="1"/>
    <col min="6661" max="6661" width="37.28515625" customWidth="1"/>
    <col min="6662" max="6662" width="20.85546875" customWidth="1"/>
    <col min="6663" max="6663" width="35.7109375" customWidth="1"/>
    <col min="6664" max="6664" width="26.42578125" customWidth="1"/>
    <col min="6665" max="6665" width="32.28515625" customWidth="1"/>
    <col min="6913" max="6913" width="27" customWidth="1"/>
    <col min="6914" max="6914" width="7.28515625" customWidth="1"/>
    <col min="6915" max="6915" width="34.5703125" customWidth="1"/>
    <col min="6916" max="6916" width="28" customWidth="1"/>
    <col min="6917" max="6917" width="37.28515625" customWidth="1"/>
    <col min="6918" max="6918" width="20.85546875" customWidth="1"/>
    <col min="6919" max="6919" width="35.7109375" customWidth="1"/>
    <col min="6920" max="6920" width="26.42578125" customWidth="1"/>
    <col min="6921" max="6921" width="32.28515625" customWidth="1"/>
    <col min="7169" max="7169" width="27" customWidth="1"/>
    <col min="7170" max="7170" width="7.28515625" customWidth="1"/>
    <col min="7171" max="7171" width="34.5703125" customWidth="1"/>
    <col min="7172" max="7172" width="28" customWidth="1"/>
    <col min="7173" max="7173" width="37.28515625" customWidth="1"/>
    <col min="7174" max="7174" width="20.85546875" customWidth="1"/>
    <col min="7175" max="7175" width="35.7109375" customWidth="1"/>
    <col min="7176" max="7176" width="26.42578125" customWidth="1"/>
    <col min="7177" max="7177" width="32.28515625" customWidth="1"/>
    <col min="7425" max="7425" width="27" customWidth="1"/>
    <col min="7426" max="7426" width="7.28515625" customWidth="1"/>
    <col min="7427" max="7427" width="34.5703125" customWidth="1"/>
    <col min="7428" max="7428" width="28" customWidth="1"/>
    <col min="7429" max="7429" width="37.28515625" customWidth="1"/>
    <col min="7430" max="7430" width="20.85546875" customWidth="1"/>
    <col min="7431" max="7431" width="35.7109375" customWidth="1"/>
    <col min="7432" max="7432" width="26.42578125" customWidth="1"/>
    <col min="7433" max="7433" width="32.28515625" customWidth="1"/>
    <col min="7681" max="7681" width="27" customWidth="1"/>
    <col min="7682" max="7682" width="7.28515625" customWidth="1"/>
    <col min="7683" max="7683" width="34.5703125" customWidth="1"/>
    <col min="7684" max="7684" width="28" customWidth="1"/>
    <col min="7685" max="7685" width="37.28515625" customWidth="1"/>
    <col min="7686" max="7686" width="20.85546875" customWidth="1"/>
    <col min="7687" max="7687" width="35.7109375" customWidth="1"/>
    <col min="7688" max="7688" width="26.42578125" customWidth="1"/>
    <col min="7689" max="7689" width="32.28515625" customWidth="1"/>
    <col min="7937" max="7937" width="27" customWidth="1"/>
    <col min="7938" max="7938" width="7.28515625" customWidth="1"/>
    <col min="7939" max="7939" width="34.5703125" customWidth="1"/>
    <col min="7940" max="7940" width="28" customWidth="1"/>
    <col min="7941" max="7941" width="37.28515625" customWidth="1"/>
    <col min="7942" max="7942" width="20.85546875" customWidth="1"/>
    <col min="7943" max="7943" width="35.7109375" customWidth="1"/>
    <col min="7944" max="7944" width="26.42578125" customWidth="1"/>
    <col min="7945" max="7945" width="32.28515625" customWidth="1"/>
    <col min="8193" max="8193" width="27" customWidth="1"/>
    <col min="8194" max="8194" width="7.28515625" customWidth="1"/>
    <col min="8195" max="8195" width="34.5703125" customWidth="1"/>
    <col min="8196" max="8196" width="28" customWidth="1"/>
    <col min="8197" max="8197" width="37.28515625" customWidth="1"/>
    <col min="8198" max="8198" width="20.85546875" customWidth="1"/>
    <col min="8199" max="8199" width="35.7109375" customWidth="1"/>
    <col min="8200" max="8200" width="26.42578125" customWidth="1"/>
    <col min="8201" max="8201" width="32.28515625" customWidth="1"/>
    <col min="8449" max="8449" width="27" customWidth="1"/>
    <col min="8450" max="8450" width="7.28515625" customWidth="1"/>
    <col min="8451" max="8451" width="34.5703125" customWidth="1"/>
    <col min="8452" max="8452" width="28" customWidth="1"/>
    <col min="8453" max="8453" width="37.28515625" customWidth="1"/>
    <col min="8454" max="8454" width="20.85546875" customWidth="1"/>
    <col min="8455" max="8455" width="35.7109375" customWidth="1"/>
    <col min="8456" max="8456" width="26.42578125" customWidth="1"/>
    <col min="8457" max="8457" width="32.28515625" customWidth="1"/>
    <col min="8705" max="8705" width="27" customWidth="1"/>
    <col min="8706" max="8706" width="7.28515625" customWidth="1"/>
    <col min="8707" max="8707" width="34.5703125" customWidth="1"/>
    <col min="8708" max="8708" width="28" customWidth="1"/>
    <col min="8709" max="8709" width="37.28515625" customWidth="1"/>
    <col min="8710" max="8710" width="20.85546875" customWidth="1"/>
    <col min="8711" max="8711" width="35.7109375" customWidth="1"/>
    <col min="8712" max="8712" width="26.42578125" customWidth="1"/>
    <col min="8713" max="8713" width="32.28515625" customWidth="1"/>
    <col min="8961" max="8961" width="27" customWidth="1"/>
    <col min="8962" max="8962" width="7.28515625" customWidth="1"/>
    <col min="8963" max="8963" width="34.5703125" customWidth="1"/>
    <col min="8964" max="8964" width="28" customWidth="1"/>
    <col min="8965" max="8965" width="37.28515625" customWidth="1"/>
    <col min="8966" max="8966" width="20.85546875" customWidth="1"/>
    <col min="8967" max="8967" width="35.7109375" customWidth="1"/>
    <col min="8968" max="8968" width="26.42578125" customWidth="1"/>
    <col min="8969" max="8969" width="32.28515625" customWidth="1"/>
    <col min="9217" max="9217" width="27" customWidth="1"/>
    <col min="9218" max="9218" width="7.28515625" customWidth="1"/>
    <col min="9219" max="9219" width="34.5703125" customWidth="1"/>
    <col min="9220" max="9220" width="28" customWidth="1"/>
    <col min="9221" max="9221" width="37.28515625" customWidth="1"/>
    <col min="9222" max="9222" width="20.85546875" customWidth="1"/>
    <col min="9223" max="9223" width="35.7109375" customWidth="1"/>
    <col min="9224" max="9224" width="26.42578125" customWidth="1"/>
    <col min="9225" max="9225" width="32.28515625" customWidth="1"/>
    <col min="9473" max="9473" width="27" customWidth="1"/>
    <col min="9474" max="9474" width="7.28515625" customWidth="1"/>
    <col min="9475" max="9475" width="34.5703125" customWidth="1"/>
    <col min="9476" max="9476" width="28" customWidth="1"/>
    <col min="9477" max="9477" width="37.28515625" customWidth="1"/>
    <col min="9478" max="9478" width="20.85546875" customWidth="1"/>
    <col min="9479" max="9479" width="35.7109375" customWidth="1"/>
    <col min="9480" max="9480" width="26.42578125" customWidth="1"/>
    <col min="9481" max="9481" width="32.28515625" customWidth="1"/>
    <col min="9729" max="9729" width="27" customWidth="1"/>
    <col min="9730" max="9730" width="7.28515625" customWidth="1"/>
    <col min="9731" max="9731" width="34.5703125" customWidth="1"/>
    <col min="9732" max="9732" width="28" customWidth="1"/>
    <col min="9733" max="9733" width="37.28515625" customWidth="1"/>
    <col min="9734" max="9734" width="20.85546875" customWidth="1"/>
    <col min="9735" max="9735" width="35.7109375" customWidth="1"/>
    <col min="9736" max="9736" width="26.42578125" customWidth="1"/>
    <col min="9737" max="9737" width="32.28515625" customWidth="1"/>
    <col min="9985" max="9985" width="27" customWidth="1"/>
    <col min="9986" max="9986" width="7.28515625" customWidth="1"/>
    <col min="9987" max="9987" width="34.5703125" customWidth="1"/>
    <col min="9988" max="9988" width="28" customWidth="1"/>
    <col min="9989" max="9989" width="37.28515625" customWidth="1"/>
    <col min="9990" max="9990" width="20.85546875" customWidth="1"/>
    <col min="9991" max="9991" width="35.7109375" customWidth="1"/>
    <col min="9992" max="9992" width="26.42578125" customWidth="1"/>
    <col min="9993" max="9993" width="32.28515625" customWidth="1"/>
    <col min="10241" max="10241" width="27" customWidth="1"/>
    <col min="10242" max="10242" width="7.28515625" customWidth="1"/>
    <col min="10243" max="10243" width="34.5703125" customWidth="1"/>
    <col min="10244" max="10244" width="28" customWidth="1"/>
    <col min="10245" max="10245" width="37.28515625" customWidth="1"/>
    <col min="10246" max="10246" width="20.85546875" customWidth="1"/>
    <col min="10247" max="10247" width="35.7109375" customWidth="1"/>
    <col min="10248" max="10248" width="26.42578125" customWidth="1"/>
    <col min="10249" max="10249" width="32.28515625" customWidth="1"/>
    <col min="10497" max="10497" width="27" customWidth="1"/>
    <col min="10498" max="10498" width="7.28515625" customWidth="1"/>
    <col min="10499" max="10499" width="34.5703125" customWidth="1"/>
    <col min="10500" max="10500" width="28" customWidth="1"/>
    <col min="10501" max="10501" width="37.28515625" customWidth="1"/>
    <col min="10502" max="10502" width="20.85546875" customWidth="1"/>
    <col min="10503" max="10503" width="35.7109375" customWidth="1"/>
    <col min="10504" max="10504" width="26.42578125" customWidth="1"/>
    <col min="10505" max="10505" width="32.28515625" customWidth="1"/>
    <col min="10753" max="10753" width="27" customWidth="1"/>
    <col min="10754" max="10754" width="7.28515625" customWidth="1"/>
    <col min="10755" max="10755" width="34.5703125" customWidth="1"/>
    <col min="10756" max="10756" width="28" customWidth="1"/>
    <col min="10757" max="10757" width="37.28515625" customWidth="1"/>
    <col min="10758" max="10758" width="20.85546875" customWidth="1"/>
    <col min="10759" max="10759" width="35.7109375" customWidth="1"/>
    <col min="10760" max="10760" width="26.42578125" customWidth="1"/>
    <col min="10761" max="10761" width="32.28515625" customWidth="1"/>
    <col min="11009" max="11009" width="27" customWidth="1"/>
    <col min="11010" max="11010" width="7.28515625" customWidth="1"/>
    <col min="11011" max="11011" width="34.5703125" customWidth="1"/>
    <col min="11012" max="11012" width="28" customWidth="1"/>
    <col min="11013" max="11013" width="37.28515625" customWidth="1"/>
    <col min="11014" max="11014" width="20.85546875" customWidth="1"/>
    <col min="11015" max="11015" width="35.7109375" customWidth="1"/>
    <col min="11016" max="11016" width="26.42578125" customWidth="1"/>
    <col min="11017" max="11017" width="32.28515625" customWidth="1"/>
    <col min="11265" max="11265" width="27" customWidth="1"/>
    <col min="11266" max="11266" width="7.28515625" customWidth="1"/>
    <col min="11267" max="11267" width="34.5703125" customWidth="1"/>
    <col min="11268" max="11268" width="28" customWidth="1"/>
    <col min="11269" max="11269" width="37.28515625" customWidth="1"/>
    <col min="11270" max="11270" width="20.85546875" customWidth="1"/>
    <col min="11271" max="11271" width="35.7109375" customWidth="1"/>
    <col min="11272" max="11272" width="26.42578125" customWidth="1"/>
    <col min="11273" max="11273" width="32.28515625" customWidth="1"/>
    <col min="11521" max="11521" width="27" customWidth="1"/>
    <col min="11522" max="11522" width="7.28515625" customWidth="1"/>
    <col min="11523" max="11523" width="34.5703125" customWidth="1"/>
    <col min="11524" max="11524" width="28" customWidth="1"/>
    <col min="11525" max="11525" width="37.28515625" customWidth="1"/>
    <col min="11526" max="11526" width="20.85546875" customWidth="1"/>
    <col min="11527" max="11527" width="35.7109375" customWidth="1"/>
    <col min="11528" max="11528" width="26.42578125" customWidth="1"/>
    <col min="11529" max="11529" width="32.28515625" customWidth="1"/>
    <col min="11777" max="11777" width="27" customWidth="1"/>
    <col min="11778" max="11778" width="7.28515625" customWidth="1"/>
    <col min="11779" max="11779" width="34.5703125" customWidth="1"/>
    <col min="11780" max="11780" width="28" customWidth="1"/>
    <col min="11781" max="11781" width="37.28515625" customWidth="1"/>
    <col min="11782" max="11782" width="20.85546875" customWidth="1"/>
    <col min="11783" max="11783" width="35.7109375" customWidth="1"/>
    <col min="11784" max="11784" width="26.42578125" customWidth="1"/>
    <col min="11785" max="11785" width="32.28515625" customWidth="1"/>
    <col min="12033" max="12033" width="27" customWidth="1"/>
    <col min="12034" max="12034" width="7.28515625" customWidth="1"/>
    <col min="12035" max="12035" width="34.5703125" customWidth="1"/>
    <col min="12036" max="12036" width="28" customWidth="1"/>
    <col min="12037" max="12037" width="37.28515625" customWidth="1"/>
    <col min="12038" max="12038" width="20.85546875" customWidth="1"/>
    <col min="12039" max="12039" width="35.7109375" customWidth="1"/>
    <col min="12040" max="12040" width="26.42578125" customWidth="1"/>
    <col min="12041" max="12041" width="32.28515625" customWidth="1"/>
    <col min="12289" max="12289" width="27" customWidth="1"/>
    <col min="12290" max="12290" width="7.28515625" customWidth="1"/>
    <col min="12291" max="12291" width="34.5703125" customWidth="1"/>
    <col min="12292" max="12292" width="28" customWidth="1"/>
    <col min="12293" max="12293" width="37.28515625" customWidth="1"/>
    <col min="12294" max="12294" width="20.85546875" customWidth="1"/>
    <col min="12295" max="12295" width="35.7109375" customWidth="1"/>
    <col min="12296" max="12296" width="26.42578125" customWidth="1"/>
    <col min="12297" max="12297" width="32.28515625" customWidth="1"/>
    <col min="12545" max="12545" width="27" customWidth="1"/>
    <col min="12546" max="12546" width="7.28515625" customWidth="1"/>
    <col min="12547" max="12547" width="34.5703125" customWidth="1"/>
    <col min="12548" max="12548" width="28" customWidth="1"/>
    <col min="12549" max="12549" width="37.28515625" customWidth="1"/>
    <col min="12550" max="12550" width="20.85546875" customWidth="1"/>
    <col min="12551" max="12551" width="35.7109375" customWidth="1"/>
    <col min="12552" max="12552" width="26.42578125" customWidth="1"/>
    <col min="12553" max="12553" width="32.28515625" customWidth="1"/>
    <col min="12801" max="12801" width="27" customWidth="1"/>
    <col min="12802" max="12802" width="7.28515625" customWidth="1"/>
    <col min="12803" max="12803" width="34.5703125" customWidth="1"/>
    <col min="12804" max="12804" width="28" customWidth="1"/>
    <col min="12805" max="12805" width="37.28515625" customWidth="1"/>
    <col min="12806" max="12806" width="20.85546875" customWidth="1"/>
    <col min="12807" max="12807" width="35.7109375" customWidth="1"/>
    <col min="12808" max="12808" width="26.42578125" customWidth="1"/>
    <col min="12809" max="12809" width="32.28515625" customWidth="1"/>
    <col min="13057" max="13057" width="27" customWidth="1"/>
    <col min="13058" max="13058" width="7.28515625" customWidth="1"/>
    <col min="13059" max="13059" width="34.5703125" customWidth="1"/>
    <col min="13060" max="13060" width="28" customWidth="1"/>
    <col min="13061" max="13061" width="37.28515625" customWidth="1"/>
    <col min="13062" max="13062" width="20.85546875" customWidth="1"/>
    <col min="13063" max="13063" width="35.7109375" customWidth="1"/>
    <col min="13064" max="13064" width="26.42578125" customWidth="1"/>
    <col min="13065" max="13065" width="32.28515625" customWidth="1"/>
    <col min="13313" max="13313" width="27" customWidth="1"/>
    <col min="13314" max="13314" width="7.28515625" customWidth="1"/>
    <col min="13315" max="13315" width="34.5703125" customWidth="1"/>
    <col min="13316" max="13316" width="28" customWidth="1"/>
    <col min="13317" max="13317" width="37.28515625" customWidth="1"/>
    <col min="13318" max="13318" width="20.85546875" customWidth="1"/>
    <col min="13319" max="13319" width="35.7109375" customWidth="1"/>
    <col min="13320" max="13320" width="26.42578125" customWidth="1"/>
    <col min="13321" max="13321" width="32.28515625" customWidth="1"/>
    <col min="13569" max="13569" width="27" customWidth="1"/>
    <col min="13570" max="13570" width="7.28515625" customWidth="1"/>
    <col min="13571" max="13571" width="34.5703125" customWidth="1"/>
    <col min="13572" max="13572" width="28" customWidth="1"/>
    <col min="13573" max="13573" width="37.28515625" customWidth="1"/>
    <col min="13574" max="13574" width="20.85546875" customWidth="1"/>
    <col min="13575" max="13575" width="35.7109375" customWidth="1"/>
    <col min="13576" max="13576" width="26.42578125" customWidth="1"/>
    <col min="13577" max="13577" width="32.28515625" customWidth="1"/>
    <col min="13825" max="13825" width="27" customWidth="1"/>
    <col min="13826" max="13826" width="7.28515625" customWidth="1"/>
    <col min="13827" max="13827" width="34.5703125" customWidth="1"/>
    <col min="13828" max="13828" width="28" customWidth="1"/>
    <col min="13829" max="13829" width="37.28515625" customWidth="1"/>
    <col min="13830" max="13830" width="20.85546875" customWidth="1"/>
    <col min="13831" max="13831" width="35.7109375" customWidth="1"/>
    <col min="13832" max="13832" width="26.42578125" customWidth="1"/>
    <col min="13833" max="13833" width="32.28515625" customWidth="1"/>
    <col min="14081" max="14081" width="27" customWidth="1"/>
    <col min="14082" max="14082" width="7.28515625" customWidth="1"/>
    <col min="14083" max="14083" width="34.5703125" customWidth="1"/>
    <col min="14084" max="14084" width="28" customWidth="1"/>
    <col min="14085" max="14085" width="37.28515625" customWidth="1"/>
    <col min="14086" max="14086" width="20.85546875" customWidth="1"/>
    <col min="14087" max="14087" width="35.7109375" customWidth="1"/>
    <col min="14088" max="14088" width="26.42578125" customWidth="1"/>
    <col min="14089" max="14089" width="32.28515625" customWidth="1"/>
    <col min="14337" max="14337" width="27" customWidth="1"/>
    <col min="14338" max="14338" width="7.28515625" customWidth="1"/>
    <col min="14339" max="14339" width="34.5703125" customWidth="1"/>
    <col min="14340" max="14340" width="28" customWidth="1"/>
    <col min="14341" max="14341" width="37.28515625" customWidth="1"/>
    <col min="14342" max="14342" width="20.85546875" customWidth="1"/>
    <col min="14343" max="14343" width="35.7109375" customWidth="1"/>
    <col min="14344" max="14344" width="26.42578125" customWidth="1"/>
    <col min="14345" max="14345" width="32.28515625" customWidth="1"/>
    <col min="14593" max="14593" width="27" customWidth="1"/>
    <col min="14594" max="14594" width="7.28515625" customWidth="1"/>
    <col min="14595" max="14595" width="34.5703125" customWidth="1"/>
    <col min="14596" max="14596" width="28" customWidth="1"/>
    <col min="14597" max="14597" width="37.28515625" customWidth="1"/>
    <col min="14598" max="14598" width="20.85546875" customWidth="1"/>
    <col min="14599" max="14599" width="35.7109375" customWidth="1"/>
    <col min="14600" max="14600" width="26.42578125" customWidth="1"/>
    <col min="14601" max="14601" width="32.28515625" customWidth="1"/>
    <col min="14849" max="14849" width="27" customWidth="1"/>
    <col min="14850" max="14850" width="7.28515625" customWidth="1"/>
    <col min="14851" max="14851" width="34.5703125" customWidth="1"/>
    <col min="14852" max="14852" width="28" customWidth="1"/>
    <col min="14853" max="14853" width="37.28515625" customWidth="1"/>
    <col min="14854" max="14854" width="20.85546875" customWidth="1"/>
    <col min="14855" max="14855" width="35.7109375" customWidth="1"/>
    <col min="14856" max="14856" width="26.42578125" customWidth="1"/>
    <col min="14857" max="14857" width="32.28515625" customWidth="1"/>
    <col min="15105" max="15105" width="27" customWidth="1"/>
    <col min="15106" max="15106" width="7.28515625" customWidth="1"/>
    <col min="15107" max="15107" width="34.5703125" customWidth="1"/>
    <col min="15108" max="15108" width="28" customWidth="1"/>
    <col min="15109" max="15109" width="37.28515625" customWidth="1"/>
    <col min="15110" max="15110" width="20.85546875" customWidth="1"/>
    <col min="15111" max="15111" width="35.7109375" customWidth="1"/>
    <col min="15112" max="15112" width="26.42578125" customWidth="1"/>
    <col min="15113" max="15113" width="32.28515625" customWidth="1"/>
    <col min="15361" max="15361" width="27" customWidth="1"/>
    <col min="15362" max="15362" width="7.28515625" customWidth="1"/>
    <col min="15363" max="15363" width="34.5703125" customWidth="1"/>
    <col min="15364" max="15364" width="28" customWidth="1"/>
    <col min="15365" max="15365" width="37.28515625" customWidth="1"/>
    <col min="15366" max="15366" width="20.85546875" customWidth="1"/>
    <col min="15367" max="15367" width="35.7109375" customWidth="1"/>
    <col min="15368" max="15368" width="26.42578125" customWidth="1"/>
    <col min="15369" max="15369" width="32.28515625" customWidth="1"/>
    <col min="15617" max="15617" width="27" customWidth="1"/>
    <col min="15618" max="15618" width="7.28515625" customWidth="1"/>
    <col min="15619" max="15619" width="34.5703125" customWidth="1"/>
    <col min="15620" max="15620" width="28" customWidth="1"/>
    <col min="15621" max="15621" width="37.28515625" customWidth="1"/>
    <col min="15622" max="15622" width="20.85546875" customWidth="1"/>
    <col min="15623" max="15623" width="35.7109375" customWidth="1"/>
    <col min="15624" max="15624" width="26.42578125" customWidth="1"/>
    <col min="15625" max="15625" width="32.28515625" customWidth="1"/>
    <col min="15873" max="15873" width="27" customWidth="1"/>
    <col min="15874" max="15874" width="7.28515625" customWidth="1"/>
    <col min="15875" max="15875" width="34.5703125" customWidth="1"/>
    <col min="15876" max="15876" width="28" customWidth="1"/>
    <col min="15877" max="15877" width="37.28515625" customWidth="1"/>
    <col min="15878" max="15878" width="20.85546875" customWidth="1"/>
    <col min="15879" max="15879" width="35.7109375" customWidth="1"/>
    <col min="15880" max="15880" width="26.42578125" customWidth="1"/>
    <col min="15881" max="15881" width="32.28515625" customWidth="1"/>
    <col min="16129" max="16129" width="27" customWidth="1"/>
    <col min="16130" max="16130" width="7.28515625" customWidth="1"/>
    <col min="16131" max="16131" width="34.5703125" customWidth="1"/>
    <col min="16132" max="16132" width="28" customWidth="1"/>
    <col min="16133" max="16133" width="37.28515625" customWidth="1"/>
    <col min="16134" max="16134" width="20.85546875" customWidth="1"/>
    <col min="16135" max="16135" width="35.7109375" customWidth="1"/>
    <col min="16136" max="16136" width="26.42578125" customWidth="1"/>
    <col min="16137" max="16137" width="32.28515625" customWidth="1"/>
  </cols>
  <sheetData>
    <row r="1" spans="1:9">
      <c r="A1" s="713"/>
      <c r="B1" s="714"/>
      <c r="C1" s="714"/>
      <c r="D1" s="714"/>
      <c r="E1" s="714"/>
      <c r="F1" s="714"/>
      <c r="G1" s="714"/>
      <c r="H1" s="714"/>
      <c r="I1" s="715"/>
    </row>
    <row r="2" spans="1:9" s="224" customFormat="1" ht="23.25">
      <c r="A2" s="716" t="s">
        <v>590</v>
      </c>
      <c r="B2" s="717"/>
      <c r="C2" s="717"/>
      <c r="D2" s="717"/>
      <c r="E2" s="717"/>
      <c r="F2" s="717"/>
      <c r="G2" s="717"/>
      <c r="H2" s="717"/>
      <c r="I2" s="718"/>
    </row>
    <row r="3" spans="1:9" ht="19.5" thickBot="1">
      <c r="A3" s="719" t="s">
        <v>591</v>
      </c>
      <c r="B3" s="720"/>
      <c r="C3" s="720"/>
      <c r="D3" s="720"/>
      <c r="E3" s="720"/>
      <c r="F3" s="720"/>
      <c r="G3" s="720"/>
      <c r="H3" s="720"/>
      <c r="I3" s="721"/>
    </row>
    <row r="4" spans="1:9">
      <c r="A4" s="722"/>
      <c r="B4" s="369" t="s">
        <v>34</v>
      </c>
      <c r="C4" s="367"/>
      <c r="D4" s="367"/>
      <c r="E4" s="367"/>
      <c r="F4" s="367"/>
      <c r="G4" s="367"/>
      <c r="H4" s="724"/>
      <c r="I4" s="209" t="s">
        <v>592</v>
      </c>
    </row>
    <row r="5" spans="1:9">
      <c r="A5" s="723"/>
      <c r="B5" s="373"/>
      <c r="C5" s="374"/>
      <c r="D5" s="374"/>
      <c r="E5" s="374"/>
      <c r="F5" s="374"/>
      <c r="G5" s="374"/>
      <c r="H5" s="725"/>
      <c r="I5" s="211" t="s">
        <v>593</v>
      </c>
    </row>
    <row r="6" spans="1:9">
      <c r="A6" s="723"/>
      <c r="B6" s="369" t="s">
        <v>35</v>
      </c>
      <c r="C6" s="367"/>
      <c r="D6" s="367"/>
      <c r="E6" s="367"/>
      <c r="F6" s="367"/>
      <c r="G6" s="367"/>
      <c r="H6" s="724"/>
      <c r="I6" s="213" t="s">
        <v>594</v>
      </c>
    </row>
    <row r="7" spans="1:9">
      <c r="A7" s="723"/>
      <c r="B7" s="373"/>
      <c r="C7" s="374"/>
      <c r="D7" s="374"/>
      <c r="E7" s="374"/>
      <c r="F7" s="374"/>
      <c r="G7" s="374"/>
      <c r="H7" s="725"/>
      <c r="I7" s="225"/>
    </row>
    <row r="8" spans="1:9" ht="29.25" thickBot="1">
      <c r="A8" s="726" t="s">
        <v>591</v>
      </c>
      <c r="B8" s="727"/>
      <c r="C8" s="727"/>
      <c r="D8" s="727"/>
      <c r="E8" s="727"/>
      <c r="F8" s="727"/>
      <c r="G8" s="727"/>
      <c r="H8" s="727"/>
      <c r="I8" s="728"/>
    </row>
    <row r="9" spans="1:9" s="229" customFormat="1" ht="19.5" thickBot="1">
      <c r="A9" s="226" t="s">
        <v>0</v>
      </c>
      <c r="B9" s="729" t="s">
        <v>501</v>
      </c>
      <c r="C9" s="729"/>
      <c r="D9" s="227" t="s">
        <v>1</v>
      </c>
      <c r="E9" s="227" t="s">
        <v>595</v>
      </c>
      <c r="F9" s="228" t="s">
        <v>15</v>
      </c>
      <c r="G9" s="227" t="s">
        <v>596</v>
      </c>
      <c r="H9" s="227" t="s">
        <v>2</v>
      </c>
      <c r="I9" s="227" t="s">
        <v>597</v>
      </c>
    </row>
    <row r="10" spans="1:9" s="229" customFormat="1" ht="126.75" thickBot="1">
      <c r="A10" s="730" t="s">
        <v>598</v>
      </c>
      <c r="B10" s="230" t="s">
        <v>3</v>
      </c>
      <c r="C10" s="230" t="s">
        <v>599</v>
      </c>
      <c r="D10" s="231" t="s">
        <v>600</v>
      </c>
      <c r="E10" s="230" t="s">
        <v>811</v>
      </c>
      <c r="F10" s="230" t="s">
        <v>44</v>
      </c>
      <c r="G10" s="230" t="s">
        <v>601</v>
      </c>
      <c r="H10" s="232">
        <v>44196</v>
      </c>
      <c r="I10" s="233"/>
    </row>
    <row r="11" spans="1:9" s="229" customFormat="1" ht="100.5" customHeight="1" thickBot="1">
      <c r="A11" s="731"/>
      <c r="B11" s="230" t="s">
        <v>4</v>
      </c>
      <c r="C11" s="230" t="s">
        <v>602</v>
      </c>
      <c r="D11" s="230" t="s">
        <v>603</v>
      </c>
      <c r="E11" s="230" t="s">
        <v>604</v>
      </c>
      <c r="F11" s="231" t="s">
        <v>605</v>
      </c>
      <c r="G11" s="230" t="s">
        <v>606</v>
      </c>
      <c r="H11" s="232">
        <v>44074</v>
      </c>
      <c r="I11" s="234"/>
    </row>
    <row r="12" spans="1:9" s="229" customFormat="1" ht="72" customHeight="1" thickBot="1">
      <c r="A12" s="731"/>
      <c r="B12" s="230" t="s">
        <v>510</v>
      </c>
      <c r="C12" s="230" t="s">
        <v>607</v>
      </c>
      <c r="D12" s="231" t="s">
        <v>608</v>
      </c>
      <c r="E12" s="230" t="s">
        <v>609</v>
      </c>
      <c r="F12" s="230" t="s">
        <v>605</v>
      </c>
      <c r="G12" s="230" t="s">
        <v>610</v>
      </c>
      <c r="H12" s="232">
        <v>44196</v>
      </c>
      <c r="I12" s="234"/>
    </row>
    <row r="13" spans="1:9" s="229" customFormat="1" ht="84" customHeight="1" thickBot="1">
      <c r="A13" s="731"/>
      <c r="B13" s="231" t="s">
        <v>516</v>
      </c>
      <c r="C13" s="231" t="s">
        <v>611</v>
      </c>
      <c r="D13" s="231" t="s">
        <v>612</v>
      </c>
      <c r="E13" s="231" t="s">
        <v>812</v>
      </c>
      <c r="F13" s="231" t="s">
        <v>814</v>
      </c>
      <c r="G13" s="231" t="s">
        <v>613</v>
      </c>
      <c r="H13" s="232">
        <v>44196</v>
      </c>
      <c r="I13" s="234"/>
    </row>
    <row r="14" spans="1:9" s="229" customFormat="1" ht="66" customHeight="1" thickBot="1">
      <c r="A14" s="731"/>
      <c r="B14" s="231" t="s">
        <v>614</v>
      </c>
      <c r="C14" s="231" t="s">
        <v>615</v>
      </c>
      <c r="D14" s="231" t="s">
        <v>616</v>
      </c>
      <c r="E14" s="231" t="s">
        <v>617</v>
      </c>
      <c r="F14" s="231" t="s">
        <v>556</v>
      </c>
      <c r="G14" s="231" t="s">
        <v>794</v>
      </c>
      <c r="H14" s="232">
        <v>44134</v>
      </c>
      <c r="I14" s="234"/>
    </row>
    <row r="15" spans="1:9" s="229" customFormat="1" ht="91.5" customHeight="1" thickBot="1">
      <c r="A15" s="731"/>
      <c r="B15" s="231" t="s">
        <v>618</v>
      </c>
      <c r="C15" s="231" t="s">
        <v>619</v>
      </c>
      <c r="D15" s="231" t="s">
        <v>620</v>
      </c>
      <c r="E15" s="231" t="s">
        <v>813</v>
      </c>
      <c r="F15" s="231" t="s">
        <v>297</v>
      </c>
      <c r="G15" s="231"/>
      <c r="H15" s="231" t="s">
        <v>621</v>
      </c>
      <c r="I15" s="234"/>
    </row>
    <row r="16" spans="1:9" s="229" customFormat="1" ht="91.5" customHeight="1" thickBot="1">
      <c r="A16" s="730" t="s">
        <v>622</v>
      </c>
      <c r="B16" s="233" t="s">
        <v>5</v>
      </c>
      <c r="C16" s="231" t="s">
        <v>623</v>
      </c>
      <c r="D16" s="231" t="s">
        <v>624</v>
      </c>
      <c r="E16" s="231" t="s">
        <v>625</v>
      </c>
      <c r="F16" s="231" t="s">
        <v>626</v>
      </c>
      <c r="G16" s="231"/>
      <c r="H16" s="235">
        <v>44165</v>
      </c>
      <c r="I16" s="230"/>
    </row>
    <row r="17" spans="1:9" s="229" customFormat="1" ht="90.75" thickBot="1">
      <c r="A17" s="731"/>
      <c r="B17" s="231" t="s">
        <v>6</v>
      </c>
      <c r="C17" s="231" t="s">
        <v>627</v>
      </c>
      <c r="D17" s="231" t="s">
        <v>628</v>
      </c>
      <c r="E17" s="231" t="s">
        <v>629</v>
      </c>
      <c r="F17" s="231" t="s">
        <v>630</v>
      </c>
      <c r="G17" s="231" t="s">
        <v>631</v>
      </c>
      <c r="H17" s="231" t="s">
        <v>632</v>
      </c>
      <c r="I17" s="231"/>
    </row>
    <row r="18" spans="1:9" s="229" customFormat="1" ht="90.75" thickBot="1">
      <c r="A18" s="731"/>
      <c r="B18" s="231" t="s">
        <v>7</v>
      </c>
      <c r="C18" s="231" t="s">
        <v>633</v>
      </c>
      <c r="D18" s="231" t="s">
        <v>634</v>
      </c>
      <c r="E18" s="231" t="s">
        <v>635</v>
      </c>
      <c r="F18" s="231" t="s">
        <v>636</v>
      </c>
      <c r="G18" s="231"/>
      <c r="H18" s="232">
        <v>44196</v>
      </c>
      <c r="I18" s="231"/>
    </row>
    <row r="19" spans="1:9" s="229" customFormat="1" ht="216.75" thickBot="1">
      <c r="A19" s="730" t="s">
        <v>637</v>
      </c>
      <c r="B19" s="231" t="s">
        <v>8</v>
      </c>
      <c r="C19" s="231" t="s">
        <v>638</v>
      </c>
      <c r="D19" s="231" t="s">
        <v>639</v>
      </c>
      <c r="E19" s="231" t="s">
        <v>640</v>
      </c>
      <c r="F19" s="231" t="s">
        <v>641</v>
      </c>
      <c r="G19" s="231" t="s">
        <v>642</v>
      </c>
      <c r="H19" s="235">
        <v>44074</v>
      </c>
      <c r="I19" s="231"/>
    </row>
    <row r="20" spans="1:9" s="229" customFormat="1" ht="162.75" thickBot="1">
      <c r="A20" s="731"/>
      <c r="B20" s="231" t="s">
        <v>17</v>
      </c>
      <c r="C20" s="231" t="s">
        <v>643</v>
      </c>
      <c r="D20" s="231" t="s">
        <v>644</v>
      </c>
      <c r="E20" s="231" t="s">
        <v>645</v>
      </c>
      <c r="F20" s="231" t="s">
        <v>630</v>
      </c>
      <c r="G20" s="231" t="s">
        <v>646</v>
      </c>
      <c r="H20" s="235">
        <v>44074</v>
      </c>
      <c r="I20" s="231"/>
    </row>
    <row r="21" spans="1:9" s="229" customFormat="1" ht="90.75" thickBot="1">
      <c r="A21" s="731"/>
      <c r="B21" s="231" t="s">
        <v>647</v>
      </c>
      <c r="C21" s="231" t="s">
        <v>648</v>
      </c>
      <c r="D21" s="231" t="s">
        <v>649</v>
      </c>
      <c r="E21" s="236" t="s">
        <v>650</v>
      </c>
      <c r="F21" s="231" t="s">
        <v>630</v>
      </c>
      <c r="G21" s="231" t="s">
        <v>646</v>
      </c>
      <c r="H21" s="231" t="s">
        <v>651</v>
      </c>
      <c r="I21" s="231"/>
    </row>
    <row r="22" spans="1:9" s="229" customFormat="1" ht="72.75" thickBot="1">
      <c r="A22" s="731"/>
      <c r="B22" s="231" t="s">
        <v>652</v>
      </c>
      <c r="C22" s="231" t="s">
        <v>653</v>
      </c>
      <c r="D22" s="231" t="s">
        <v>654</v>
      </c>
      <c r="E22" s="231" t="s">
        <v>655</v>
      </c>
      <c r="F22" s="231" t="s">
        <v>630</v>
      </c>
      <c r="G22" s="231" t="s">
        <v>656</v>
      </c>
      <c r="H22" s="235">
        <v>44165</v>
      </c>
      <c r="I22" s="231"/>
    </row>
    <row r="23" spans="1:9" s="229" customFormat="1" ht="72.75" thickBot="1">
      <c r="A23" s="731"/>
      <c r="B23" s="231" t="s">
        <v>657</v>
      </c>
      <c r="C23" s="231" t="s">
        <v>658</v>
      </c>
      <c r="D23" s="231" t="s">
        <v>659</v>
      </c>
      <c r="E23" s="231" t="s">
        <v>660</v>
      </c>
      <c r="F23" s="231" t="s">
        <v>630</v>
      </c>
      <c r="G23" s="231" t="s">
        <v>642</v>
      </c>
      <c r="H23" s="235">
        <v>44165</v>
      </c>
      <c r="I23" s="231"/>
    </row>
    <row r="24" spans="1:9" s="229" customFormat="1" ht="102" customHeight="1" thickBot="1">
      <c r="A24" s="732"/>
      <c r="B24" s="231" t="s">
        <v>661</v>
      </c>
      <c r="C24" s="231" t="s">
        <v>662</v>
      </c>
      <c r="D24" s="231" t="s">
        <v>663</v>
      </c>
      <c r="E24" s="231" t="s">
        <v>664</v>
      </c>
      <c r="F24" s="231" t="s">
        <v>630</v>
      </c>
      <c r="G24" s="231" t="s">
        <v>665</v>
      </c>
      <c r="H24" s="235">
        <v>44165</v>
      </c>
      <c r="I24" s="231"/>
    </row>
    <row r="25" spans="1:9" s="229" customFormat="1" ht="108.75" thickBot="1">
      <c r="A25" s="712" t="s">
        <v>666</v>
      </c>
      <c r="B25" s="230" t="s">
        <v>9</v>
      </c>
      <c r="C25" s="230" t="s">
        <v>667</v>
      </c>
      <c r="D25" s="230" t="s">
        <v>668</v>
      </c>
      <c r="E25" s="230" t="s">
        <v>669</v>
      </c>
      <c r="F25" s="230" t="s">
        <v>670</v>
      </c>
      <c r="G25" s="230" t="s">
        <v>671</v>
      </c>
      <c r="H25" s="237">
        <v>44165</v>
      </c>
      <c r="I25" s="233"/>
    </row>
    <row r="26" spans="1:9" s="229" customFormat="1" ht="72.75" thickBot="1">
      <c r="A26" s="712"/>
      <c r="B26" s="230" t="s">
        <v>10</v>
      </c>
      <c r="C26" s="230" t="s">
        <v>672</v>
      </c>
      <c r="D26" s="230" t="s">
        <v>673</v>
      </c>
      <c r="E26" s="231" t="s">
        <v>674</v>
      </c>
      <c r="F26" s="230" t="s">
        <v>630</v>
      </c>
      <c r="G26" s="233" t="s">
        <v>675</v>
      </c>
      <c r="H26" s="235">
        <v>44074</v>
      </c>
      <c r="I26" s="230"/>
    </row>
    <row r="27" spans="1:9" s="229" customFormat="1" ht="144.75" thickBot="1">
      <c r="A27" s="238" t="s">
        <v>676</v>
      </c>
      <c r="B27" s="230" t="s">
        <v>45</v>
      </c>
      <c r="C27" s="231" t="s">
        <v>677</v>
      </c>
      <c r="D27" s="231" t="s">
        <v>678</v>
      </c>
      <c r="E27" s="231" t="s">
        <v>679</v>
      </c>
      <c r="F27" s="230" t="s">
        <v>641</v>
      </c>
      <c r="G27" s="230" t="s">
        <v>531</v>
      </c>
      <c r="H27" s="230" t="s">
        <v>680</v>
      </c>
      <c r="I27" s="230"/>
    </row>
    <row r="28" spans="1:9" s="229" customFormat="1">
      <c r="A28" s="239"/>
    </row>
    <row r="29" spans="1:9" s="229" customFormat="1"/>
    <row r="30" spans="1:9" s="229" customFormat="1"/>
  </sheetData>
  <mergeCells count="12">
    <mergeCell ref="A25:A26"/>
    <mergeCell ref="A1:I1"/>
    <mergeCell ref="A2:I2"/>
    <mergeCell ref="A3:I3"/>
    <mergeCell ref="A4:A7"/>
    <mergeCell ref="B4:H5"/>
    <mergeCell ref="B6:H7"/>
    <mergeCell ref="A8:I8"/>
    <mergeCell ref="B9:C9"/>
    <mergeCell ref="A10:A15"/>
    <mergeCell ref="A16:A18"/>
    <mergeCell ref="A19:A2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21"/>
  <sheetViews>
    <sheetView topLeftCell="B1" zoomScale="77" zoomScaleNormal="77" workbookViewId="0">
      <selection activeCell="G17" sqref="G17"/>
    </sheetView>
  </sheetViews>
  <sheetFormatPr baseColWidth="10" defaultColWidth="10.140625" defaultRowHeight="15"/>
  <cols>
    <col min="1" max="1" width="26" style="240" customWidth="1"/>
    <col min="2" max="2" width="10.140625" style="240" customWidth="1"/>
    <col min="3" max="3" width="36.7109375" style="240" customWidth="1"/>
    <col min="4" max="4" width="33.42578125" style="240" customWidth="1"/>
    <col min="5" max="5" width="26" style="240" customWidth="1"/>
    <col min="6" max="6" width="17.7109375" style="240" customWidth="1"/>
    <col min="7" max="7" width="23" style="240" customWidth="1"/>
    <col min="8" max="8" width="33.42578125" style="240" customWidth="1"/>
    <col min="9" max="9" width="22" style="240" customWidth="1"/>
    <col min="10" max="253" width="11.42578125" style="240" customWidth="1"/>
    <col min="254" max="254" width="18.28515625" style="240" customWidth="1"/>
    <col min="255" max="256" width="10.140625" style="240"/>
    <col min="257" max="257" width="26" style="240" customWidth="1"/>
    <col min="258" max="258" width="10.140625" style="240" customWidth="1"/>
    <col min="259" max="259" width="35.140625" style="240" customWidth="1"/>
    <col min="260" max="260" width="31.5703125" style="240" customWidth="1"/>
    <col min="261" max="261" width="26" style="240" customWidth="1"/>
    <col min="262" max="262" width="15.85546875" style="240" customWidth="1"/>
    <col min="263" max="263" width="23" style="240" customWidth="1"/>
    <col min="264" max="264" width="33.42578125" style="240" customWidth="1"/>
    <col min="265" max="265" width="22" style="240" customWidth="1"/>
    <col min="266" max="509" width="11.42578125" style="240" customWidth="1"/>
    <col min="510" max="510" width="18.28515625" style="240" customWidth="1"/>
    <col min="511" max="512" width="10.140625" style="240"/>
    <col min="513" max="513" width="26" style="240" customWidth="1"/>
    <col min="514" max="514" width="10.140625" style="240" customWidth="1"/>
    <col min="515" max="515" width="35.140625" style="240" customWidth="1"/>
    <col min="516" max="516" width="31.5703125" style="240" customWidth="1"/>
    <col min="517" max="517" width="26" style="240" customWidth="1"/>
    <col min="518" max="518" width="15.85546875" style="240" customWidth="1"/>
    <col min="519" max="519" width="23" style="240" customWidth="1"/>
    <col min="520" max="520" width="33.42578125" style="240" customWidth="1"/>
    <col min="521" max="521" width="22" style="240" customWidth="1"/>
    <col min="522" max="765" width="11.42578125" style="240" customWidth="1"/>
    <col min="766" max="766" width="18.28515625" style="240" customWidth="1"/>
    <col min="767" max="768" width="10.140625" style="240"/>
    <col min="769" max="769" width="26" style="240" customWidth="1"/>
    <col min="770" max="770" width="10.140625" style="240" customWidth="1"/>
    <col min="771" max="771" width="35.140625" style="240" customWidth="1"/>
    <col min="772" max="772" width="31.5703125" style="240" customWidth="1"/>
    <col min="773" max="773" width="26" style="240" customWidth="1"/>
    <col min="774" max="774" width="15.85546875" style="240" customWidth="1"/>
    <col min="775" max="775" width="23" style="240" customWidth="1"/>
    <col min="776" max="776" width="33.42578125" style="240" customWidth="1"/>
    <col min="777" max="777" width="22" style="240" customWidth="1"/>
    <col min="778" max="1021" width="11.42578125" style="240" customWidth="1"/>
    <col min="1022" max="1022" width="18.28515625" style="240" customWidth="1"/>
    <col min="1023" max="1024" width="10.140625" style="240"/>
    <col min="1025" max="1025" width="26" style="240" customWidth="1"/>
    <col min="1026" max="1026" width="10.140625" style="240" customWidth="1"/>
    <col min="1027" max="1027" width="35.140625" style="240" customWidth="1"/>
    <col min="1028" max="1028" width="31.5703125" style="240" customWidth="1"/>
    <col min="1029" max="1029" width="26" style="240" customWidth="1"/>
    <col min="1030" max="1030" width="15.85546875" style="240" customWidth="1"/>
    <col min="1031" max="1031" width="23" style="240" customWidth="1"/>
    <col min="1032" max="1032" width="33.42578125" style="240" customWidth="1"/>
    <col min="1033" max="1033" width="22" style="240" customWidth="1"/>
    <col min="1034" max="1277" width="11.42578125" style="240" customWidth="1"/>
    <col min="1278" max="1278" width="18.28515625" style="240" customWidth="1"/>
    <col min="1279" max="1280" width="10.140625" style="240"/>
    <col min="1281" max="1281" width="26" style="240" customWidth="1"/>
    <col min="1282" max="1282" width="10.140625" style="240" customWidth="1"/>
    <col min="1283" max="1283" width="35.140625" style="240" customWidth="1"/>
    <col min="1284" max="1284" width="31.5703125" style="240" customWidth="1"/>
    <col min="1285" max="1285" width="26" style="240" customWidth="1"/>
    <col min="1286" max="1286" width="15.85546875" style="240" customWidth="1"/>
    <col min="1287" max="1287" width="23" style="240" customWidth="1"/>
    <col min="1288" max="1288" width="33.42578125" style="240" customWidth="1"/>
    <col min="1289" max="1289" width="22" style="240" customWidth="1"/>
    <col min="1290" max="1533" width="11.42578125" style="240" customWidth="1"/>
    <col min="1534" max="1534" width="18.28515625" style="240" customWidth="1"/>
    <col min="1535" max="1536" width="10.140625" style="240"/>
    <col min="1537" max="1537" width="26" style="240" customWidth="1"/>
    <col min="1538" max="1538" width="10.140625" style="240" customWidth="1"/>
    <col min="1539" max="1539" width="35.140625" style="240" customWidth="1"/>
    <col min="1540" max="1540" width="31.5703125" style="240" customWidth="1"/>
    <col min="1541" max="1541" width="26" style="240" customWidth="1"/>
    <col min="1542" max="1542" width="15.85546875" style="240" customWidth="1"/>
    <col min="1543" max="1543" width="23" style="240" customWidth="1"/>
    <col min="1544" max="1544" width="33.42578125" style="240" customWidth="1"/>
    <col min="1545" max="1545" width="22" style="240" customWidth="1"/>
    <col min="1546" max="1789" width="11.42578125" style="240" customWidth="1"/>
    <col min="1790" max="1790" width="18.28515625" style="240" customWidth="1"/>
    <col min="1791" max="1792" width="10.140625" style="240"/>
    <col min="1793" max="1793" width="26" style="240" customWidth="1"/>
    <col min="1794" max="1794" width="10.140625" style="240" customWidth="1"/>
    <col min="1795" max="1795" width="35.140625" style="240" customWidth="1"/>
    <col min="1796" max="1796" width="31.5703125" style="240" customWidth="1"/>
    <col min="1797" max="1797" width="26" style="240" customWidth="1"/>
    <col min="1798" max="1798" width="15.85546875" style="240" customWidth="1"/>
    <col min="1799" max="1799" width="23" style="240" customWidth="1"/>
    <col min="1800" max="1800" width="33.42578125" style="240" customWidth="1"/>
    <col min="1801" max="1801" width="22" style="240" customWidth="1"/>
    <col min="1802" max="2045" width="11.42578125" style="240" customWidth="1"/>
    <col min="2046" max="2046" width="18.28515625" style="240" customWidth="1"/>
    <col min="2047" max="2048" width="10.140625" style="240"/>
    <col min="2049" max="2049" width="26" style="240" customWidth="1"/>
    <col min="2050" max="2050" width="10.140625" style="240" customWidth="1"/>
    <col min="2051" max="2051" width="35.140625" style="240" customWidth="1"/>
    <col min="2052" max="2052" width="31.5703125" style="240" customWidth="1"/>
    <col min="2053" max="2053" width="26" style="240" customWidth="1"/>
    <col min="2054" max="2054" width="15.85546875" style="240" customWidth="1"/>
    <col min="2055" max="2055" width="23" style="240" customWidth="1"/>
    <col min="2056" max="2056" width="33.42578125" style="240" customWidth="1"/>
    <col min="2057" max="2057" width="22" style="240" customWidth="1"/>
    <col min="2058" max="2301" width="11.42578125" style="240" customWidth="1"/>
    <col min="2302" max="2302" width="18.28515625" style="240" customWidth="1"/>
    <col min="2303" max="2304" width="10.140625" style="240"/>
    <col min="2305" max="2305" width="26" style="240" customWidth="1"/>
    <col min="2306" max="2306" width="10.140625" style="240" customWidth="1"/>
    <col min="2307" max="2307" width="35.140625" style="240" customWidth="1"/>
    <col min="2308" max="2308" width="31.5703125" style="240" customWidth="1"/>
    <col min="2309" max="2309" width="26" style="240" customWidth="1"/>
    <col min="2310" max="2310" width="15.85546875" style="240" customWidth="1"/>
    <col min="2311" max="2311" width="23" style="240" customWidth="1"/>
    <col min="2312" max="2312" width="33.42578125" style="240" customWidth="1"/>
    <col min="2313" max="2313" width="22" style="240" customWidth="1"/>
    <col min="2314" max="2557" width="11.42578125" style="240" customWidth="1"/>
    <col min="2558" max="2558" width="18.28515625" style="240" customWidth="1"/>
    <col min="2559" max="2560" width="10.140625" style="240"/>
    <col min="2561" max="2561" width="26" style="240" customWidth="1"/>
    <col min="2562" max="2562" width="10.140625" style="240" customWidth="1"/>
    <col min="2563" max="2563" width="35.140625" style="240" customWidth="1"/>
    <col min="2564" max="2564" width="31.5703125" style="240" customWidth="1"/>
    <col min="2565" max="2565" width="26" style="240" customWidth="1"/>
    <col min="2566" max="2566" width="15.85546875" style="240" customWidth="1"/>
    <col min="2567" max="2567" width="23" style="240" customWidth="1"/>
    <col min="2568" max="2568" width="33.42578125" style="240" customWidth="1"/>
    <col min="2569" max="2569" width="22" style="240" customWidth="1"/>
    <col min="2570" max="2813" width="11.42578125" style="240" customWidth="1"/>
    <col min="2814" max="2814" width="18.28515625" style="240" customWidth="1"/>
    <col min="2815" max="2816" width="10.140625" style="240"/>
    <col min="2817" max="2817" width="26" style="240" customWidth="1"/>
    <col min="2818" max="2818" width="10.140625" style="240" customWidth="1"/>
    <col min="2819" max="2819" width="35.140625" style="240" customWidth="1"/>
    <col min="2820" max="2820" width="31.5703125" style="240" customWidth="1"/>
    <col min="2821" max="2821" width="26" style="240" customWidth="1"/>
    <col min="2822" max="2822" width="15.85546875" style="240" customWidth="1"/>
    <col min="2823" max="2823" width="23" style="240" customWidth="1"/>
    <col min="2824" max="2824" width="33.42578125" style="240" customWidth="1"/>
    <col min="2825" max="2825" width="22" style="240" customWidth="1"/>
    <col min="2826" max="3069" width="11.42578125" style="240" customWidth="1"/>
    <col min="3070" max="3070" width="18.28515625" style="240" customWidth="1"/>
    <col min="3071" max="3072" width="10.140625" style="240"/>
    <col min="3073" max="3073" width="26" style="240" customWidth="1"/>
    <col min="3074" max="3074" width="10.140625" style="240" customWidth="1"/>
    <col min="3075" max="3075" width="35.140625" style="240" customWidth="1"/>
    <col min="3076" max="3076" width="31.5703125" style="240" customWidth="1"/>
    <col min="3077" max="3077" width="26" style="240" customWidth="1"/>
    <col min="3078" max="3078" width="15.85546875" style="240" customWidth="1"/>
    <col min="3079" max="3079" width="23" style="240" customWidth="1"/>
    <col min="3080" max="3080" width="33.42578125" style="240" customWidth="1"/>
    <col min="3081" max="3081" width="22" style="240" customWidth="1"/>
    <col min="3082" max="3325" width="11.42578125" style="240" customWidth="1"/>
    <col min="3326" max="3326" width="18.28515625" style="240" customWidth="1"/>
    <col min="3327" max="3328" width="10.140625" style="240"/>
    <col min="3329" max="3329" width="26" style="240" customWidth="1"/>
    <col min="3330" max="3330" width="10.140625" style="240" customWidth="1"/>
    <col min="3331" max="3331" width="35.140625" style="240" customWidth="1"/>
    <col min="3332" max="3332" width="31.5703125" style="240" customWidth="1"/>
    <col min="3333" max="3333" width="26" style="240" customWidth="1"/>
    <col min="3334" max="3334" width="15.85546875" style="240" customWidth="1"/>
    <col min="3335" max="3335" width="23" style="240" customWidth="1"/>
    <col min="3336" max="3336" width="33.42578125" style="240" customWidth="1"/>
    <col min="3337" max="3337" width="22" style="240" customWidth="1"/>
    <col min="3338" max="3581" width="11.42578125" style="240" customWidth="1"/>
    <col min="3582" max="3582" width="18.28515625" style="240" customWidth="1"/>
    <col min="3583" max="3584" width="10.140625" style="240"/>
    <col min="3585" max="3585" width="26" style="240" customWidth="1"/>
    <col min="3586" max="3586" width="10.140625" style="240" customWidth="1"/>
    <col min="3587" max="3587" width="35.140625" style="240" customWidth="1"/>
    <col min="3588" max="3588" width="31.5703125" style="240" customWidth="1"/>
    <col min="3589" max="3589" width="26" style="240" customWidth="1"/>
    <col min="3590" max="3590" width="15.85546875" style="240" customWidth="1"/>
    <col min="3591" max="3591" width="23" style="240" customWidth="1"/>
    <col min="3592" max="3592" width="33.42578125" style="240" customWidth="1"/>
    <col min="3593" max="3593" width="22" style="240" customWidth="1"/>
    <col min="3594" max="3837" width="11.42578125" style="240" customWidth="1"/>
    <col min="3838" max="3838" width="18.28515625" style="240" customWidth="1"/>
    <col min="3839" max="3840" width="10.140625" style="240"/>
    <col min="3841" max="3841" width="26" style="240" customWidth="1"/>
    <col min="3842" max="3842" width="10.140625" style="240" customWidth="1"/>
    <col min="3843" max="3843" width="35.140625" style="240" customWidth="1"/>
    <col min="3844" max="3844" width="31.5703125" style="240" customWidth="1"/>
    <col min="3845" max="3845" width="26" style="240" customWidth="1"/>
    <col min="3846" max="3846" width="15.85546875" style="240" customWidth="1"/>
    <col min="3847" max="3847" width="23" style="240" customWidth="1"/>
    <col min="3848" max="3848" width="33.42578125" style="240" customWidth="1"/>
    <col min="3849" max="3849" width="22" style="240" customWidth="1"/>
    <col min="3850" max="4093" width="11.42578125" style="240" customWidth="1"/>
    <col min="4094" max="4094" width="18.28515625" style="240" customWidth="1"/>
    <col min="4095" max="4096" width="10.140625" style="240"/>
    <col min="4097" max="4097" width="26" style="240" customWidth="1"/>
    <col min="4098" max="4098" width="10.140625" style="240" customWidth="1"/>
    <col min="4099" max="4099" width="35.140625" style="240" customWidth="1"/>
    <col min="4100" max="4100" width="31.5703125" style="240" customWidth="1"/>
    <col min="4101" max="4101" width="26" style="240" customWidth="1"/>
    <col min="4102" max="4102" width="15.85546875" style="240" customWidth="1"/>
    <col min="4103" max="4103" width="23" style="240" customWidth="1"/>
    <col min="4104" max="4104" width="33.42578125" style="240" customWidth="1"/>
    <col min="4105" max="4105" width="22" style="240" customWidth="1"/>
    <col min="4106" max="4349" width="11.42578125" style="240" customWidth="1"/>
    <col min="4350" max="4350" width="18.28515625" style="240" customWidth="1"/>
    <col min="4351" max="4352" width="10.140625" style="240"/>
    <col min="4353" max="4353" width="26" style="240" customWidth="1"/>
    <col min="4354" max="4354" width="10.140625" style="240" customWidth="1"/>
    <col min="4355" max="4355" width="35.140625" style="240" customWidth="1"/>
    <col min="4356" max="4356" width="31.5703125" style="240" customWidth="1"/>
    <col min="4357" max="4357" width="26" style="240" customWidth="1"/>
    <col min="4358" max="4358" width="15.85546875" style="240" customWidth="1"/>
    <col min="4359" max="4359" width="23" style="240" customWidth="1"/>
    <col min="4360" max="4360" width="33.42578125" style="240" customWidth="1"/>
    <col min="4361" max="4361" width="22" style="240" customWidth="1"/>
    <col min="4362" max="4605" width="11.42578125" style="240" customWidth="1"/>
    <col min="4606" max="4606" width="18.28515625" style="240" customWidth="1"/>
    <col min="4607" max="4608" width="10.140625" style="240"/>
    <col min="4609" max="4609" width="26" style="240" customWidth="1"/>
    <col min="4610" max="4610" width="10.140625" style="240" customWidth="1"/>
    <col min="4611" max="4611" width="35.140625" style="240" customWidth="1"/>
    <col min="4612" max="4612" width="31.5703125" style="240" customWidth="1"/>
    <col min="4613" max="4613" width="26" style="240" customWidth="1"/>
    <col min="4614" max="4614" width="15.85546875" style="240" customWidth="1"/>
    <col min="4615" max="4615" width="23" style="240" customWidth="1"/>
    <col min="4616" max="4616" width="33.42578125" style="240" customWidth="1"/>
    <col min="4617" max="4617" width="22" style="240" customWidth="1"/>
    <col min="4618" max="4861" width="11.42578125" style="240" customWidth="1"/>
    <col min="4862" max="4862" width="18.28515625" style="240" customWidth="1"/>
    <col min="4863" max="4864" width="10.140625" style="240"/>
    <col min="4865" max="4865" width="26" style="240" customWidth="1"/>
    <col min="4866" max="4866" width="10.140625" style="240" customWidth="1"/>
    <col min="4867" max="4867" width="35.140625" style="240" customWidth="1"/>
    <col min="4868" max="4868" width="31.5703125" style="240" customWidth="1"/>
    <col min="4869" max="4869" width="26" style="240" customWidth="1"/>
    <col min="4870" max="4870" width="15.85546875" style="240" customWidth="1"/>
    <col min="4871" max="4871" width="23" style="240" customWidth="1"/>
    <col min="4872" max="4872" width="33.42578125" style="240" customWidth="1"/>
    <col min="4873" max="4873" width="22" style="240" customWidth="1"/>
    <col min="4874" max="5117" width="11.42578125" style="240" customWidth="1"/>
    <col min="5118" max="5118" width="18.28515625" style="240" customWidth="1"/>
    <col min="5119" max="5120" width="10.140625" style="240"/>
    <col min="5121" max="5121" width="26" style="240" customWidth="1"/>
    <col min="5122" max="5122" width="10.140625" style="240" customWidth="1"/>
    <col min="5123" max="5123" width="35.140625" style="240" customWidth="1"/>
    <col min="5124" max="5124" width="31.5703125" style="240" customWidth="1"/>
    <col min="5125" max="5125" width="26" style="240" customWidth="1"/>
    <col min="5126" max="5126" width="15.85546875" style="240" customWidth="1"/>
    <col min="5127" max="5127" width="23" style="240" customWidth="1"/>
    <col min="5128" max="5128" width="33.42578125" style="240" customWidth="1"/>
    <col min="5129" max="5129" width="22" style="240" customWidth="1"/>
    <col min="5130" max="5373" width="11.42578125" style="240" customWidth="1"/>
    <col min="5374" max="5374" width="18.28515625" style="240" customWidth="1"/>
    <col min="5375" max="5376" width="10.140625" style="240"/>
    <col min="5377" max="5377" width="26" style="240" customWidth="1"/>
    <col min="5378" max="5378" width="10.140625" style="240" customWidth="1"/>
    <col min="5379" max="5379" width="35.140625" style="240" customWidth="1"/>
    <col min="5380" max="5380" width="31.5703125" style="240" customWidth="1"/>
    <col min="5381" max="5381" width="26" style="240" customWidth="1"/>
    <col min="5382" max="5382" width="15.85546875" style="240" customWidth="1"/>
    <col min="5383" max="5383" width="23" style="240" customWidth="1"/>
    <col min="5384" max="5384" width="33.42578125" style="240" customWidth="1"/>
    <col min="5385" max="5385" width="22" style="240" customWidth="1"/>
    <col min="5386" max="5629" width="11.42578125" style="240" customWidth="1"/>
    <col min="5630" max="5630" width="18.28515625" style="240" customWidth="1"/>
    <col min="5631" max="5632" width="10.140625" style="240"/>
    <col min="5633" max="5633" width="26" style="240" customWidth="1"/>
    <col min="5634" max="5634" width="10.140625" style="240" customWidth="1"/>
    <col min="5635" max="5635" width="35.140625" style="240" customWidth="1"/>
    <col min="5636" max="5636" width="31.5703125" style="240" customWidth="1"/>
    <col min="5637" max="5637" width="26" style="240" customWidth="1"/>
    <col min="5638" max="5638" width="15.85546875" style="240" customWidth="1"/>
    <col min="5639" max="5639" width="23" style="240" customWidth="1"/>
    <col min="5640" max="5640" width="33.42578125" style="240" customWidth="1"/>
    <col min="5641" max="5641" width="22" style="240" customWidth="1"/>
    <col min="5642" max="5885" width="11.42578125" style="240" customWidth="1"/>
    <col min="5886" max="5886" width="18.28515625" style="240" customWidth="1"/>
    <col min="5887" max="5888" width="10.140625" style="240"/>
    <col min="5889" max="5889" width="26" style="240" customWidth="1"/>
    <col min="5890" max="5890" width="10.140625" style="240" customWidth="1"/>
    <col min="5891" max="5891" width="35.140625" style="240" customWidth="1"/>
    <col min="5892" max="5892" width="31.5703125" style="240" customWidth="1"/>
    <col min="5893" max="5893" width="26" style="240" customWidth="1"/>
    <col min="5894" max="5894" width="15.85546875" style="240" customWidth="1"/>
    <col min="5895" max="5895" width="23" style="240" customWidth="1"/>
    <col min="5896" max="5896" width="33.42578125" style="240" customWidth="1"/>
    <col min="5897" max="5897" width="22" style="240" customWidth="1"/>
    <col min="5898" max="6141" width="11.42578125" style="240" customWidth="1"/>
    <col min="6142" max="6142" width="18.28515625" style="240" customWidth="1"/>
    <col min="6143" max="6144" width="10.140625" style="240"/>
    <col min="6145" max="6145" width="26" style="240" customWidth="1"/>
    <col min="6146" max="6146" width="10.140625" style="240" customWidth="1"/>
    <col min="6147" max="6147" width="35.140625" style="240" customWidth="1"/>
    <col min="6148" max="6148" width="31.5703125" style="240" customWidth="1"/>
    <col min="6149" max="6149" width="26" style="240" customWidth="1"/>
    <col min="6150" max="6150" width="15.85546875" style="240" customWidth="1"/>
    <col min="6151" max="6151" width="23" style="240" customWidth="1"/>
    <col min="6152" max="6152" width="33.42578125" style="240" customWidth="1"/>
    <col min="6153" max="6153" width="22" style="240" customWidth="1"/>
    <col min="6154" max="6397" width="11.42578125" style="240" customWidth="1"/>
    <col min="6398" max="6398" width="18.28515625" style="240" customWidth="1"/>
    <col min="6399" max="6400" width="10.140625" style="240"/>
    <col min="6401" max="6401" width="26" style="240" customWidth="1"/>
    <col min="6402" max="6402" width="10.140625" style="240" customWidth="1"/>
    <col min="6403" max="6403" width="35.140625" style="240" customWidth="1"/>
    <col min="6404" max="6404" width="31.5703125" style="240" customWidth="1"/>
    <col min="6405" max="6405" width="26" style="240" customWidth="1"/>
    <col min="6406" max="6406" width="15.85546875" style="240" customWidth="1"/>
    <col min="6407" max="6407" width="23" style="240" customWidth="1"/>
    <col min="6408" max="6408" width="33.42578125" style="240" customWidth="1"/>
    <col min="6409" max="6409" width="22" style="240" customWidth="1"/>
    <col min="6410" max="6653" width="11.42578125" style="240" customWidth="1"/>
    <col min="6654" max="6654" width="18.28515625" style="240" customWidth="1"/>
    <col min="6655" max="6656" width="10.140625" style="240"/>
    <col min="6657" max="6657" width="26" style="240" customWidth="1"/>
    <col min="6658" max="6658" width="10.140625" style="240" customWidth="1"/>
    <col min="6659" max="6659" width="35.140625" style="240" customWidth="1"/>
    <col min="6660" max="6660" width="31.5703125" style="240" customWidth="1"/>
    <col min="6661" max="6661" width="26" style="240" customWidth="1"/>
    <col min="6662" max="6662" width="15.85546875" style="240" customWidth="1"/>
    <col min="6663" max="6663" width="23" style="240" customWidth="1"/>
    <col min="6664" max="6664" width="33.42578125" style="240" customWidth="1"/>
    <col min="6665" max="6665" width="22" style="240" customWidth="1"/>
    <col min="6666" max="6909" width="11.42578125" style="240" customWidth="1"/>
    <col min="6910" max="6910" width="18.28515625" style="240" customWidth="1"/>
    <col min="6911" max="6912" width="10.140625" style="240"/>
    <col min="6913" max="6913" width="26" style="240" customWidth="1"/>
    <col min="6914" max="6914" width="10.140625" style="240" customWidth="1"/>
    <col min="6915" max="6915" width="35.140625" style="240" customWidth="1"/>
    <col min="6916" max="6916" width="31.5703125" style="240" customWidth="1"/>
    <col min="6917" max="6917" width="26" style="240" customWidth="1"/>
    <col min="6918" max="6918" width="15.85546875" style="240" customWidth="1"/>
    <col min="6919" max="6919" width="23" style="240" customWidth="1"/>
    <col min="6920" max="6920" width="33.42578125" style="240" customWidth="1"/>
    <col min="6921" max="6921" width="22" style="240" customWidth="1"/>
    <col min="6922" max="7165" width="11.42578125" style="240" customWidth="1"/>
    <col min="7166" max="7166" width="18.28515625" style="240" customWidth="1"/>
    <col min="7167" max="7168" width="10.140625" style="240"/>
    <col min="7169" max="7169" width="26" style="240" customWidth="1"/>
    <col min="7170" max="7170" width="10.140625" style="240" customWidth="1"/>
    <col min="7171" max="7171" width="35.140625" style="240" customWidth="1"/>
    <col min="7172" max="7172" width="31.5703125" style="240" customWidth="1"/>
    <col min="7173" max="7173" width="26" style="240" customWidth="1"/>
    <col min="7174" max="7174" width="15.85546875" style="240" customWidth="1"/>
    <col min="7175" max="7175" width="23" style="240" customWidth="1"/>
    <col min="7176" max="7176" width="33.42578125" style="240" customWidth="1"/>
    <col min="7177" max="7177" width="22" style="240" customWidth="1"/>
    <col min="7178" max="7421" width="11.42578125" style="240" customWidth="1"/>
    <col min="7422" max="7422" width="18.28515625" style="240" customWidth="1"/>
    <col min="7423" max="7424" width="10.140625" style="240"/>
    <col min="7425" max="7425" width="26" style="240" customWidth="1"/>
    <col min="7426" max="7426" width="10.140625" style="240" customWidth="1"/>
    <col min="7427" max="7427" width="35.140625" style="240" customWidth="1"/>
    <col min="7428" max="7428" width="31.5703125" style="240" customWidth="1"/>
    <col min="7429" max="7429" width="26" style="240" customWidth="1"/>
    <col min="7430" max="7430" width="15.85546875" style="240" customWidth="1"/>
    <col min="7431" max="7431" width="23" style="240" customWidth="1"/>
    <col min="7432" max="7432" width="33.42578125" style="240" customWidth="1"/>
    <col min="7433" max="7433" width="22" style="240" customWidth="1"/>
    <col min="7434" max="7677" width="11.42578125" style="240" customWidth="1"/>
    <col min="7678" max="7678" width="18.28515625" style="240" customWidth="1"/>
    <col min="7679" max="7680" width="10.140625" style="240"/>
    <col min="7681" max="7681" width="26" style="240" customWidth="1"/>
    <col min="7682" max="7682" width="10.140625" style="240" customWidth="1"/>
    <col min="7683" max="7683" width="35.140625" style="240" customWidth="1"/>
    <col min="7684" max="7684" width="31.5703125" style="240" customWidth="1"/>
    <col min="7685" max="7685" width="26" style="240" customWidth="1"/>
    <col min="7686" max="7686" width="15.85546875" style="240" customWidth="1"/>
    <col min="7687" max="7687" width="23" style="240" customWidth="1"/>
    <col min="7688" max="7688" width="33.42578125" style="240" customWidth="1"/>
    <col min="7689" max="7689" width="22" style="240" customWidth="1"/>
    <col min="7690" max="7933" width="11.42578125" style="240" customWidth="1"/>
    <col min="7934" max="7934" width="18.28515625" style="240" customWidth="1"/>
    <col min="7935" max="7936" width="10.140625" style="240"/>
    <col min="7937" max="7937" width="26" style="240" customWidth="1"/>
    <col min="7938" max="7938" width="10.140625" style="240" customWidth="1"/>
    <col min="7939" max="7939" width="35.140625" style="240" customWidth="1"/>
    <col min="7940" max="7940" width="31.5703125" style="240" customWidth="1"/>
    <col min="7941" max="7941" width="26" style="240" customWidth="1"/>
    <col min="7942" max="7942" width="15.85546875" style="240" customWidth="1"/>
    <col min="7943" max="7943" width="23" style="240" customWidth="1"/>
    <col min="7944" max="7944" width="33.42578125" style="240" customWidth="1"/>
    <col min="7945" max="7945" width="22" style="240" customWidth="1"/>
    <col min="7946" max="8189" width="11.42578125" style="240" customWidth="1"/>
    <col min="8190" max="8190" width="18.28515625" style="240" customWidth="1"/>
    <col min="8191" max="8192" width="10.140625" style="240"/>
    <col min="8193" max="8193" width="26" style="240" customWidth="1"/>
    <col min="8194" max="8194" width="10.140625" style="240" customWidth="1"/>
    <col min="8195" max="8195" width="35.140625" style="240" customWidth="1"/>
    <col min="8196" max="8196" width="31.5703125" style="240" customWidth="1"/>
    <col min="8197" max="8197" width="26" style="240" customWidth="1"/>
    <col min="8198" max="8198" width="15.85546875" style="240" customWidth="1"/>
    <col min="8199" max="8199" width="23" style="240" customWidth="1"/>
    <col min="8200" max="8200" width="33.42578125" style="240" customWidth="1"/>
    <col min="8201" max="8201" width="22" style="240" customWidth="1"/>
    <col min="8202" max="8445" width="11.42578125" style="240" customWidth="1"/>
    <col min="8446" max="8446" width="18.28515625" style="240" customWidth="1"/>
    <col min="8447" max="8448" width="10.140625" style="240"/>
    <col min="8449" max="8449" width="26" style="240" customWidth="1"/>
    <col min="8450" max="8450" width="10.140625" style="240" customWidth="1"/>
    <col min="8451" max="8451" width="35.140625" style="240" customWidth="1"/>
    <col min="8452" max="8452" width="31.5703125" style="240" customWidth="1"/>
    <col min="8453" max="8453" width="26" style="240" customWidth="1"/>
    <col min="8454" max="8454" width="15.85546875" style="240" customWidth="1"/>
    <col min="8455" max="8455" width="23" style="240" customWidth="1"/>
    <col min="8456" max="8456" width="33.42578125" style="240" customWidth="1"/>
    <col min="8457" max="8457" width="22" style="240" customWidth="1"/>
    <col min="8458" max="8701" width="11.42578125" style="240" customWidth="1"/>
    <col min="8702" max="8702" width="18.28515625" style="240" customWidth="1"/>
    <col min="8703" max="8704" width="10.140625" style="240"/>
    <col min="8705" max="8705" width="26" style="240" customWidth="1"/>
    <col min="8706" max="8706" width="10.140625" style="240" customWidth="1"/>
    <col min="8707" max="8707" width="35.140625" style="240" customWidth="1"/>
    <col min="8708" max="8708" width="31.5703125" style="240" customWidth="1"/>
    <col min="8709" max="8709" width="26" style="240" customWidth="1"/>
    <col min="8710" max="8710" width="15.85546875" style="240" customWidth="1"/>
    <col min="8711" max="8711" width="23" style="240" customWidth="1"/>
    <col min="8712" max="8712" width="33.42578125" style="240" customWidth="1"/>
    <col min="8713" max="8713" width="22" style="240" customWidth="1"/>
    <col min="8714" max="8957" width="11.42578125" style="240" customWidth="1"/>
    <col min="8958" max="8958" width="18.28515625" style="240" customWidth="1"/>
    <col min="8959" max="8960" width="10.140625" style="240"/>
    <col min="8961" max="8961" width="26" style="240" customWidth="1"/>
    <col min="8962" max="8962" width="10.140625" style="240" customWidth="1"/>
    <col min="8963" max="8963" width="35.140625" style="240" customWidth="1"/>
    <col min="8964" max="8964" width="31.5703125" style="240" customWidth="1"/>
    <col min="8965" max="8965" width="26" style="240" customWidth="1"/>
    <col min="8966" max="8966" width="15.85546875" style="240" customWidth="1"/>
    <col min="8967" max="8967" width="23" style="240" customWidth="1"/>
    <col min="8968" max="8968" width="33.42578125" style="240" customWidth="1"/>
    <col min="8969" max="8969" width="22" style="240" customWidth="1"/>
    <col min="8970" max="9213" width="11.42578125" style="240" customWidth="1"/>
    <col min="9214" max="9214" width="18.28515625" style="240" customWidth="1"/>
    <col min="9215" max="9216" width="10.140625" style="240"/>
    <col min="9217" max="9217" width="26" style="240" customWidth="1"/>
    <col min="9218" max="9218" width="10.140625" style="240" customWidth="1"/>
    <col min="9219" max="9219" width="35.140625" style="240" customWidth="1"/>
    <col min="9220" max="9220" width="31.5703125" style="240" customWidth="1"/>
    <col min="9221" max="9221" width="26" style="240" customWidth="1"/>
    <col min="9222" max="9222" width="15.85546875" style="240" customWidth="1"/>
    <col min="9223" max="9223" width="23" style="240" customWidth="1"/>
    <col min="9224" max="9224" width="33.42578125" style="240" customWidth="1"/>
    <col min="9225" max="9225" width="22" style="240" customWidth="1"/>
    <col min="9226" max="9469" width="11.42578125" style="240" customWidth="1"/>
    <col min="9470" max="9470" width="18.28515625" style="240" customWidth="1"/>
    <col min="9471" max="9472" width="10.140625" style="240"/>
    <col min="9473" max="9473" width="26" style="240" customWidth="1"/>
    <col min="9474" max="9474" width="10.140625" style="240" customWidth="1"/>
    <col min="9475" max="9475" width="35.140625" style="240" customWidth="1"/>
    <col min="9476" max="9476" width="31.5703125" style="240" customWidth="1"/>
    <col min="9477" max="9477" width="26" style="240" customWidth="1"/>
    <col min="9478" max="9478" width="15.85546875" style="240" customWidth="1"/>
    <col min="9479" max="9479" width="23" style="240" customWidth="1"/>
    <col min="9480" max="9480" width="33.42578125" style="240" customWidth="1"/>
    <col min="9481" max="9481" width="22" style="240" customWidth="1"/>
    <col min="9482" max="9725" width="11.42578125" style="240" customWidth="1"/>
    <col min="9726" max="9726" width="18.28515625" style="240" customWidth="1"/>
    <col min="9727" max="9728" width="10.140625" style="240"/>
    <col min="9729" max="9729" width="26" style="240" customWidth="1"/>
    <col min="9730" max="9730" width="10.140625" style="240" customWidth="1"/>
    <col min="9731" max="9731" width="35.140625" style="240" customWidth="1"/>
    <col min="9732" max="9732" width="31.5703125" style="240" customWidth="1"/>
    <col min="9733" max="9733" width="26" style="240" customWidth="1"/>
    <col min="9734" max="9734" width="15.85546875" style="240" customWidth="1"/>
    <col min="9735" max="9735" width="23" style="240" customWidth="1"/>
    <col min="9736" max="9736" width="33.42578125" style="240" customWidth="1"/>
    <col min="9737" max="9737" width="22" style="240" customWidth="1"/>
    <col min="9738" max="9981" width="11.42578125" style="240" customWidth="1"/>
    <col min="9982" max="9982" width="18.28515625" style="240" customWidth="1"/>
    <col min="9983" max="9984" width="10.140625" style="240"/>
    <col min="9985" max="9985" width="26" style="240" customWidth="1"/>
    <col min="9986" max="9986" width="10.140625" style="240" customWidth="1"/>
    <col min="9987" max="9987" width="35.140625" style="240" customWidth="1"/>
    <col min="9988" max="9988" width="31.5703125" style="240" customWidth="1"/>
    <col min="9989" max="9989" width="26" style="240" customWidth="1"/>
    <col min="9990" max="9990" width="15.85546875" style="240" customWidth="1"/>
    <col min="9991" max="9991" width="23" style="240" customWidth="1"/>
    <col min="9992" max="9992" width="33.42578125" style="240" customWidth="1"/>
    <col min="9993" max="9993" width="22" style="240" customWidth="1"/>
    <col min="9994" max="10237" width="11.42578125" style="240" customWidth="1"/>
    <col min="10238" max="10238" width="18.28515625" style="240" customWidth="1"/>
    <col min="10239" max="10240" width="10.140625" style="240"/>
    <col min="10241" max="10241" width="26" style="240" customWidth="1"/>
    <col min="10242" max="10242" width="10.140625" style="240" customWidth="1"/>
    <col min="10243" max="10243" width="35.140625" style="240" customWidth="1"/>
    <col min="10244" max="10244" width="31.5703125" style="240" customWidth="1"/>
    <col min="10245" max="10245" width="26" style="240" customWidth="1"/>
    <col min="10246" max="10246" width="15.85546875" style="240" customWidth="1"/>
    <col min="10247" max="10247" width="23" style="240" customWidth="1"/>
    <col min="10248" max="10248" width="33.42578125" style="240" customWidth="1"/>
    <col min="10249" max="10249" width="22" style="240" customWidth="1"/>
    <col min="10250" max="10493" width="11.42578125" style="240" customWidth="1"/>
    <col min="10494" max="10494" width="18.28515625" style="240" customWidth="1"/>
    <col min="10495" max="10496" width="10.140625" style="240"/>
    <col min="10497" max="10497" width="26" style="240" customWidth="1"/>
    <col min="10498" max="10498" width="10.140625" style="240" customWidth="1"/>
    <col min="10499" max="10499" width="35.140625" style="240" customWidth="1"/>
    <col min="10500" max="10500" width="31.5703125" style="240" customWidth="1"/>
    <col min="10501" max="10501" width="26" style="240" customWidth="1"/>
    <col min="10502" max="10502" width="15.85546875" style="240" customWidth="1"/>
    <col min="10503" max="10503" width="23" style="240" customWidth="1"/>
    <col min="10504" max="10504" width="33.42578125" style="240" customWidth="1"/>
    <col min="10505" max="10505" width="22" style="240" customWidth="1"/>
    <col min="10506" max="10749" width="11.42578125" style="240" customWidth="1"/>
    <col min="10750" max="10750" width="18.28515625" style="240" customWidth="1"/>
    <col min="10751" max="10752" width="10.140625" style="240"/>
    <col min="10753" max="10753" width="26" style="240" customWidth="1"/>
    <col min="10754" max="10754" width="10.140625" style="240" customWidth="1"/>
    <col min="10755" max="10755" width="35.140625" style="240" customWidth="1"/>
    <col min="10756" max="10756" width="31.5703125" style="240" customWidth="1"/>
    <col min="10757" max="10757" width="26" style="240" customWidth="1"/>
    <col min="10758" max="10758" width="15.85546875" style="240" customWidth="1"/>
    <col min="10759" max="10759" width="23" style="240" customWidth="1"/>
    <col min="10760" max="10760" width="33.42578125" style="240" customWidth="1"/>
    <col min="10761" max="10761" width="22" style="240" customWidth="1"/>
    <col min="10762" max="11005" width="11.42578125" style="240" customWidth="1"/>
    <col min="11006" max="11006" width="18.28515625" style="240" customWidth="1"/>
    <col min="11007" max="11008" width="10.140625" style="240"/>
    <col min="11009" max="11009" width="26" style="240" customWidth="1"/>
    <col min="11010" max="11010" width="10.140625" style="240" customWidth="1"/>
    <col min="11011" max="11011" width="35.140625" style="240" customWidth="1"/>
    <col min="11012" max="11012" width="31.5703125" style="240" customWidth="1"/>
    <col min="11013" max="11013" width="26" style="240" customWidth="1"/>
    <col min="11014" max="11014" width="15.85546875" style="240" customWidth="1"/>
    <col min="11015" max="11015" width="23" style="240" customWidth="1"/>
    <col min="11016" max="11016" width="33.42578125" style="240" customWidth="1"/>
    <col min="11017" max="11017" width="22" style="240" customWidth="1"/>
    <col min="11018" max="11261" width="11.42578125" style="240" customWidth="1"/>
    <col min="11262" max="11262" width="18.28515625" style="240" customWidth="1"/>
    <col min="11263" max="11264" width="10.140625" style="240"/>
    <col min="11265" max="11265" width="26" style="240" customWidth="1"/>
    <col min="11266" max="11266" width="10.140625" style="240" customWidth="1"/>
    <col min="11267" max="11267" width="35.140625" style="240" customWidth="1"/>
    <col min="11268" max="11268" width="31.5703125" style="240" customWidth="1"/>
    <col min="11269" max="11269" width="26" style="240" customWidth="1"/>
    <col min="11270" max="11270" width="15.85546875" style="240" customWidth="1"/>
    <col min="11271" max="11271" width="23" style="240" customWidth="1"/>
    <col min="11272" max="11272" width="33.42578125" style="240" customWidth="1"/>
    <col min="11273" max="11273" width="22" style="240" customWidth="1"/>
    <col min="11274" max="11517" width="11.42578125" style="240" customWidth="1"/>
    <col min="11518" max="11518" width="18.28515625" style="240" customWidth="1"/>
    <col min="11519" max="11520" width="10.140625" style="240"/>
    <col min="11521" max="11521" width="26" style="240" customWidth="1"/>
    <col min="11522" max="11522" width="10.140625" style="240" customWidth="1"/>
    <col min="11523" max="11523" width="35.140625" style="240" customWidth="1"/>
    <col min="11524" max="11524" width="31.5703125" style="240" customWidth="1"/>
    <col min="11525" max="11525" width="26" style="240" customWidth="1"/>
    <col min="11526" max="11526" width="15.85546875" style="240" customWidth="1"/>
    <col min="11527" max="11527" width="23" style="240" customWidth="1"/>
    <col min="11528" max="11528" width="33.42578125" style="240" customWidth="1"/>
    <col min="11529" max="11529" width="22" style="240" customWidth="1"/>
    <col min="11530" max="11773" width="11.42578125" style="240" customWidth="1"/>
    <col min="11774" max="11774" width="18.28515625" style="240" customWidth="1"/>
    <col min="11775" max="11776" width="10.140625" style="240"/>
    <col min="11777" max="11777" width="26" style="240" customWidth="1"/>
    <col min="11778" max="11778" width="10.140625" style="240" customWidth="1"/>
    <col min="11779" max="11779" width="35.140625" style="240" customWidth="1"/>
    <col min="11780" max="11780" width="31.5703125" style="240" customWidth="1"/>
    <col min="11781" max="11781" width="26" style="240" customWidth="1"/>
    <col min="11782" max="11782" width="15.85546875" style="240" customWidth="1"/>
    <col min="11783" max="11783" width="23" style="240" customWidth="1"/>
    <col min="11784" max="11784" width="33.42578125" style="240" customWidth="1"/>
    <col min="11785" max="11785" width="22" style="240" customWidth="1"/>
    <col min="11786" max="12029" width="11.42578125" style="240" customWidth="1"/>
    <col min="12030" max="12030" width="18.28515625" style="240" customWidth="1"/>
    <col min="12031" max="12032" width="10.140625" style="240"/>
    <col min="12033" max="12033" width="26" style="240" customWidth="1"/>
    <col min="12034" max="12034" width="10.140625" style="240" customWidth="1"/>
    <col min="12035" max="12035" width="35.140625" style="240" customWidth="1"/>
    <col min="12036" max="12036" width="31.5703125" style="240" customWidth="1"/>
    <col min="12037" max="12037" width="26" style="240" customWidth="1"/>
    <col min="12038" max="12038" width="15.85546875" style="240" customWidth="1"/>
    <col min="12039" max="12039" width="23" style="240" customWidth="1"/>
    <col min="12040" max="12040" width="33.42578125" style="240" customWidth="1"/>
    <col min="12041" max="12041" width="22" style="240" customWidth="1"/>
    <col min="12042" max="12285" width="11.42578125" style="240" customWidth="1"/>
    <col min="12286" max="12286" width="18.28515625" style="240" customWidth="1"/>
    <col min="12287" max="12288" width="10.140625" style="240"/>
    <col min="12289" max="12289" width="26" style="240" customWidth="1"/>
    <col min="12290" max="12290" width="10.140625" style="240" customWidth="1"/>
    <col min="12291" max="12291" width="35.140625" style="240" customWidth="1"/>
    <col min="12292" max="12292" width="31.5703125" style="240" customWidth="1"/>
    <col min="12293" max="12293" width="26" style="240" customWidth="1"/>
    <col min="12294" max="12294" width="15.85546875" style="240" customWidth="1"/>
    <col min="12295" max="12295" width="23" style="240" customWidth="1"/>
    <col min="12296" max="12296" width="33.42578125" style="240" customWidth="1"/>
    <col min="12297" max="12297" width="22" style="240" customWidth="1"/>
    <col min="12298" max="12541" width="11.42578125" style="240" customWidth="1"/>
    <col min="12542" max="12542" width="18.28515625" style="240" customWidth="1"/>
    <col min="12543" max="12544" width="10.140625" style="240"/>
    <col min="12545" max="12545" width="26" style="240" customWidth="1"/>
    <col min="12546" max="12546" width="10.140625" style="240" customWidth="1"/>
    <col min="12547" max="12547" width="35.140625" style="240" customWidth="1"/>
    <col min="12548" max="12548" width="31.5703125" style="240" customWidth="1"/>
    <col min="12549" max="12549" width="26" style="240" customWidth="1"/>
    <col min="12550" max="12550" width="15.85546875" style="240" customWidth="1"/>
    <col min="12551" max="12551" width="23" style="240" customWidth="1"/>
    <col min="12552" max="12552" width="33.42578125" style="240" customWidth="1"/>
    <col min="12553" max="12553" width="22" style="240" customWidth="1"/>
    <col min="12554" max="12797" width="11.42578125" style="240" customWidth="1"/>
    <col min="12798" max="12798" width="18.28515625" style="240" customWidth="1"/>
    <col min="12799" max="12800" width="10.140625" style="240"/>
    <col min="12801" max="12801" width="26" style="240" customWidth="1"/>
    <col min="12802" max="12802" width="10.140625" style="240" customWidth="1"/>
    <col min="12803" max="12803" width="35.140625" style="240" customWidth="1"/>
    <col min="12804" max="12804" width="31.5703125" style="240" customWidth="1"/>
    <col min="12805" max="12805" width="26" style="240" customWidth="1"/>
    <col min="12806" max="12806" width="15.85546875" style="240" customWidth="1"/>
    <col min="12807" max="12807" width="23" style="240" customWidth="1"/>
    <col min="12808" max="12808" width="33.42578125" style="240" customWidth="1"/>
    <col min="12809" max="12809" width="22" style="240" customWidth="1"/>
    <col min="12810" max="13053" width="11.42578125" style="240" customWidth="1"/>
    <col min="13054" max="13054" width="18.28515625" style="240" customWidth="1"/>
    <col min="13055" max="13056" width="10.140625" style="240"/>
    <col min="13057" max="13057" width="26" style="240" customWidth="1"/>
    <col min="13058" max="13058" width="10.140625" style="240" customWidth="1"/>
    <col min="13059" max="13059" width="35.140625" style="240" customWidth="1"/>
    <col min="13060" max="13060" width="31.5703125" style="240" customWidth="1"/>
    <col min="13061" max="13061" width="26" style="240" customWidth="1"/>
    <col min="13062" max="13062" width="15.85546875" style="240" customWidth="1"/>
    <col min="13063" max="13063" width="23" style="240" customWidth="1"/>
    <col min="13064" max="13064" width="33.42578125" style="240" customWidth="1"/>
    <col min="13065" max="13065" width="22" style="240" customWidth="1"/>
    <col min="13066" max="13309" width="11.42578125" style="240" customWidth="1"/>
    <col min="13310" max="13310" width="18.28515625" style="240" customWidth="1"/>
    <col min="13311" max="13312" width="10.140625" style="240"/>
    <col min="13313" max="13313" width="26" style="240" customWidth="1"/>
    <col min="13314" max="13314" width="10.140625" style="240" customWidth="1"/>
    <col min="13315" max="13315" width="35.140625" style="240" customWidth="1"/>
    <col min="13316" max="13316" width="31.5703125" style="240" customWidth="1"/>
    <col min="13317" max="13317" width="26" style="240" customWidth="1"/>
    <col min="13318" max="13318" width="15.85546875" style="240" customWidth="1"/>
    <col min="13319" max="13319" width="23" style="240" customWidth="1"/>
    <col min="13320" max="13320" width="33.42578125" style="240" customWidth="1"/>
    <col min="13321" max="13321" width="22" style="240" customWidth="1"/>
    <col min="13322" max="13565" width="11.42578125" style="240" customWidth="1"/>
    <col min="13566" max="13566" width="18.28515625" style="240" customWidth="1"/>
    <col min="13567" max="13568" width="10.140625" style="240"/>
    <col min="13569" max="13569" width="26" style="240" customWidth="1"/>
    <col min="13570" max="13570" width="10.140625" style="240" customWidth="1"/>
    <col min="13571" max="13571" width="35.140625" style="240" customWidth="1"/>
    <col min="13572" max="13572" width="31.5703125" style="240" customWidth="1"/>
    <col min="13573" max="13573" width="26" style="240" customWidth="1"/>
    <col min="13574" max="13574" width="15.85546875" style="240" customWidth="1"/>
    <col min="13575" max="13575" width="23" style="240" customWidth="1"/>
    <col min="13576" max="13576" width="33.42578125" style="240" customWidth="1"/>
    <col min="13577" max="13577" width="22" style="240" customWidth="1"/>
    <col min="13578" max="13821" width="11.42578125" style="240" customWidth="1"/>
    <col min="13822" max="13822" width="18.28515625" style="240" customWidth="1"/>
    <col min="13823" max="13824" width="10.140625" style="240"/>
    <col min="13825" max="13825" width="26" style="240" customWidth="1"/>
    <col min="13826" max="13826" width="10.140625" style="240" customWidth="1"/>
    <col min="13827" max="13827" width="35.140625" style="240" customWidth="1"/>
    <col min="13828" max="13828" width="31.5703125" style="240" customWidth="1"/>
    <col min="13829" max="13829" width="26" style="240" customWidth="1"/>
    <col min="13830" max="13830" width="15.85546875" style="240" customWidth="1"/>
    <col min="13831" max="13831" width="23" style="240" customWidth="1"/>
    <col min="13832" max="13832" width="33.42578125" style="240" customWidth="1"/>
    <col min="13833" max="13833" width="22" style="240" customWidth="1"/>
    <col min="13834" max="14077" width="11.42578125" style="240" customWidth="1"/>
    <col min="14078" max="14078" width="18.28515625" style="240" customWidth="1"/>
    <col min="14079" max="14080" width="10.140625" style="240"/>
    <col min="14081" max="14081" width="26" style="240" customWidth="1"/>
    <col min="14082" max="14082" width="10.140625" style="240" customWidth="1"/>
    <col min="14083" max="14083" width="35.140625" style="240" customWidth="1"/>
    <col min="14084" max="14084" width="31.5703125" style="240" customWidth="1"/>
    <col min="14085" max="14085" width="26" style="240" customWidth="1"/>
    <col min="14086" max="14086" width="15.85546875" style="240" customWidth="1"/>
    <col min="14087" max="14087" width="23" style="240" customWidth="1"/>
    <col min="14088" max="14088" width="33.42578125" style="240" customWidth="1"/>
    <col min="14089" max="14089" width="22" style="240" customWidth="1"/>
    <col min="14090" max="14333" width="11.42578125" style="240" customWidth="1"/>
    <col min="14334" max="14334" width="18.28515625" style="240" customWidth="1"/>
    <col min="14335" max="14336" width="10.140625" style="240"/>
    <col min="14337" max="14337" width="26" style="240" customWidth="1"/>
    <col min="14338" max="14338" width="10.140625" style="240" customWidth="1"/>
    <col min="14339" max="14339" width="35.140625" style="240" customWidth="1"/>
    <col min="14340" max="14340" width="31.5703125" style="240" customWidth="1"/>
    <col min="14341" max="14341" width="26" style="240" customWidth="1"/>
    <col min="14342" max="14342" width="15.85546875" style="240" customWidth="1"/>
    <col min="14343" max="14343" width="23" style="240" customWidth="1"/>
    <col min="14344" max="14344" width="33.42578125" style="240" customWidth="1"/>
    <col min="14345" max="14345" width="22" style="240" customWidth="1"/>
    <col min="14346" max="14589" width="11.42578125" style="240" customWidth="1"/>
    <col min="14590" max="14590" width="18.28515625" style="240" customWidth="1"/>
    <col min="14591" max="14592" width="10.140625" style="240"/>
    <col min="14593" max="14593" width="26" style="240" customWidth="1"/>
    <col min="14594" max="14594" width="10.140625" style="240" customWidth="1"/>
    <col min="14595" max="14595" width="35.140625" style="240" customWidth="1"/>
    <col min="14596" max="14596" width="31.5703125" style="240" customWidth="1"/>
    <col min="14597" max="14597" width="26" style="240" customWidth="1"/>
    <col min="14598" max="14598" width="15.85546875" style="240" customWidth="1"/>
    <col min="14599" max="14599" width="23" style="240" customWidth="1"/>
    <col min="14600" max="14600" width="33.42578125" style="240" customWidth="1"/>
    <col min="14601" max="14601" width="22" style="240" customWidth="1"/>
    <col min="14602" max="14845" width="11.42578125" style="240" customWidth="1"/>
    <col min="14846" max="14846" width="18.28515625" style="240" customWidth="1"/>
    <col min="14847" max="14848" width="10.140625" style="240"/>
    <col min="14849" max="14849" width="26" style="240" customWidth="1"/>
    <col min="14850" max="14850" width="10.140625" style="240" customWidth="1"/>
    <col min="14851" max="14851" width="35.140625" style="240" customWidth="1"/>
    <col min="14852" max="14852" width="31.5703125" style="240" customWidth="1"/>
    <col min="14853" max="14853" width="26" style="240" customWidth="1"/>
    <col min="14854" max="14854" width="15.85546875" style="240" customWidth="1"/>
    <col min="14855" max="14855" width="23" style="240" customWidth="1"/>
    <col min="14856" max="14856" width="33.42578125" style="240" customWidth="1"/>
    <col min="14857" max="14857" width="22" style="240" customWidth="1"/>
    <col min="14858" max="15101" width="11.42578125" style="240" customWidth="1"/>
    <col min="15102" max="15102" width="18.28515625" style="240" customWidth="1"/>
    <col min="15103" max="15104" width="10.140625" style="240"/>
    <col min="15105" max="15105" width="26" style="240" customWidth="1"/>
    <col min="15106" max="15106" width="10.140625" style="240" customWidth="1"/>
    <col min="15107" max="15107" width="35.140625" style="240" customWidth="1"/>
    <col min="15108" max="15108" width="31.5703125" style="240" customWidth="1"/>
    <col min="15109" max="15109" width="26" style="240" customWidth="1"/>
    <col min="15110" max="15110" width="15.85546875" style="240" customWidth="1"/>
    <col min="15111" max="15111" width="23" style="240" customWidth="1"/>
    <col min="15112" max="15112" width="33.42578125" style="240" customWidth="1"/>
    <col min="15113" max="15113" width="22" style="240" customWidth="1"/>
    <col min="15114" max="15357" width="11.42578125" style="240" customWidth="1"/>
    <col min="15358" max="15358" width="18.28515625" style="240" customWidth="1"/>
    <col min="15359" max="15360" width="10.140625" style="240"/>
    <col min="15361" max="15361" width="26" style="240" customWidth="1"/>
    <col min="15362" max="15362" width="10.140625" style="240" customWidth="1"/>
    <col min="15363" max="15363" width="35.140625" style="240" customWidth="1"/>
    <col min="15364" max="15364" width="31.5703125" style="240" customWidth="1"/>
    <col min="15365" max="15365" width="26" style="240" customWidth="1"/>
    <col min="15366" max="15366" width="15.85546875" style="240" customWidth="1"/>
    <col min="15367" max="15367" width="23" style="240" customWidth="1"/>
    <col min="15368" max="15368" width="33.42578125" style="240" customWidth="1"/>
    <col min="15369" max="15369" width="22" style="240" customWidth="1"/>
    <col min="15370" max="15613" width="11.42578125" style="240" customWidth="1"/>
    <col min="15614" max="15614" width="18.28515625" style="240" customWidth="1"/>
    <col min="15615" max="15616" width="10.140625" style="240"/>
    <col min="15617" max="15617" width="26" style="240" customWidth="1"/>
    <col min="15618" max="15618" width="10.140625" style="240" customWidth="1"/>
    <col min="15619" max="15619" width="35.140625" style="240" customWidth="1"/>
    <col min="15620" max="15620" width="31.5703125" style="240" customWidth="1"/>
    <col min="15621" max="15621" width="26" style="240" customWidth="1"/>
    <col min="15622" max="15622" width="15.85546875" style="240" customWidth="1"/>
    <col min="15623" max="15623" width="23" style="240" customWidth="1"/>
    <col min="15624" max="15624" width="33.42578125" style="240" customWidth="1"/>
    <col min="15625" max="15625" width="22" style="240" customWidth="1"/>
    <col min="15626" max="15869" width="11.42578125" style="240" customWidth="1"/>
    <col min="15870" max="15870" width="18.28515625" style="240" customWidth="1"/>
    <col min="15871" max="15872" width="10.140625" style="240"/>
    <col min="15873" max="15873" width="26" style="240" customWidth="1"/>
    <col min="15874" max="15874" width="10.140625" style="240" customWidth="1"/>
    <col min="15875" max="15875" width="35.140625" style="240" customWidth="1"/>
    <col min="15876" max="15876" width="31.5703125" style="240" customWidth="1"/>
    <col min="15877" max="15877" width="26" style="240" customWidth="1"/>
    <col min="15878" max="15878" width="15.85546875" style="240" customWidth="1"/>
    <col min="15879" max="15879" width="23" style="240" customWidth="1"/>
    <col min="15880" max="15880" width="33.42578125" style="240" customWidth="1"/>
    <col min="15881" max="15881" width="22" style="240" customWidth="1"/>
    <col min="15882" max="16125" width="11.42578125" style="240" customWidth="1"/>
    <col min="16126" max="16126" width="18.28515625" style="240" customWidth="1"/>
    <col min="16127" max="16128" width="10.140625" style="240"/>
    <col min="16129" max="16129" width="26" style="240" customWidth="1"/>
    <col min="16130" max="16130" width="10.140625" style="240" customWidth="1"/>
    <col min="16131" max="16131" width="35.140625" style="240" customWidth="1"/>
    <col min="16132" max="16132" width="31.5703125" style="240" customWidth="1"/>
    <col min="16133" max="16133" width="26" style="240" customWidth="1"/>
    <col min="16134" max="16134" width="15.85546875" style="240" customWidth="1"/>
    <col min="16135" max="16135" width="23" style="240" customWidth="1"/>
    <col min="16136" max="16136" width="33.42578125" style="240" customWidth="1"/>
    <col min="16137" max="16137" width="22" style="240" customWidth="1"/>
    <col min="16138" max="16381" width="11.42578125" style="240" customWidth="1"/>
    <col min="16382" max="16382" width="18.28515625" style="240" customWidth="1"/>
    <col min="16383" max="16384" width="10.140625" style="240"/>
  </cols>
  <sheetData>
    <row r="1" spans="1:256" customFormat="1">
      <c r="A1" s="737"/>
      <c r="B1" s="738" t="s">
        <v>681</v>
      </c>
      <c r="C1" s="739"/>
      <c r="D1" s="739"/>
      <c r="E1" s="739"/>
      <c r="F1" s="739"/>
      <c r="G1" s="739"/>
      <c r="H1" s="739"/>
      <c r="I1" s="7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0"/>
      <c r="DQ1" s="240"/>
      <c r="DR1" s="240"/>
      <c r="DS1" s="240"/>
      <c r="DT1" s="240"/>
      <c r="DU1" s="240"/>
      <c r="DV1" s="240"/>
      <c r="DW1" s="240"/>
      <c r="DX1" s="240"/>
      <c r="DY1" s="240"/>
      <c r="DZ1" s="240"/>
      <c r="EA1" s="240"/>
      <c r="EB1" s="240"/>
      <c r="EC1" s="240"/>
      <c r="ED1" s="240"/>
      <c r="EE1" s="240"/>
      <c r="EF1" s="240"/>
      <c r="EG1" s="240"/>
      <c r="EH1" s="240"/>
      <c r="EI1" s="240"/>
      <c r="EJ1" s="240"/>
      <c r="EK1" s="240"/>
      <c r="EL1" s="240"/>
      <c r="EM1" s="240"/>
      <c r="EN1" s="240"/>
      <c r="EO1" s="240"/>
      <c r="EP1" s="240"/>
      <c r="EQ1" s="240"/>
      <c r="ER1" s="240"/>
      <c r="ES1" s="240"/>
      <c r="ET1" s="240"/>
      <c r="EU1" s="240"/>
      <c r="EV1" s="240"/>
      <c r="EW1" s="240"/>
      <c r="EX1" s="240"/>
      <c r="EY1" s="240"/>
      <c r="EZ1" s="240"/>
      <c r="FA1" s="240"/>
      <c r="FB1" s="240"/>
      <c r="FC1" s="240"/>
      <c r="FD1" s="240"/>
      <c r="FE1" s="240"/>
      <c r="FF1" s="240"/>
      <c r="FG1" s="240"/>
      <c r="FH1" s="240"/>
      <c r="FI1" s="240"/>
      <c r="FJ1" s="240"/>
      <c r="FK1" s="240"/>
      <c r="FL1" s="240"/>
      <c r="FM1" s="240"/>
      <c r="FN1" s="240"/>
      <c r="FO1" s="240"/>
      <c r="FP1" s="240"/>
      <c r="FQ1" s="240"/>
      <c r="FR1" s="240"/>
      <c r="FS1" s="240"/>
      <c r="FT1" s="240"/>
      <c r="FU1" s="240"/>
      <c r="FV1" s="240"/>
      <c r="FW1" s="240"/>
      <c r="FX1" s="240"/>
      <c r="FY1" s="240"/>
      <c r="FZ1" s="240"/>
      <c r="GA1" s="240"/>
      <c r="GB1" s="240"/>
      <c r="GC1" s="240"/>
      <c r="GD1" s="240"/>
      <c r="GE1" s="240"/>
      <c r="GF1" s="240"/>
      <c r="GG1" s="240"/>
      <c r="GH1" s="240"/>
      <c r="GI1" s="240"/>
      <c r="GJ1" s="240"/>
      <c r="GK1" s="240"/>
      <c r="GL1" s="240"/>
      <c r="GM1" s="240"/>
      <c r="GN1" s="240"/>
      <c r="GO1" s="240"/>
      <c r="GP1" s="240"/>
      <c r="GQ1" s="240"/>
      <c r="GR1" s="240"/>
      <c r="GS1" s="240"/>
      <c r="GT1" s="240"/>
      <c r="GU1" s="240"/>
      <c r="GV1" s="240"/>
      <c r="GW1" s="240"/>
      <c r="GX1" s="240"/>
      <c r="GY1" s="240"/>
      <c r="GZ1" s="240"/>
      <c r="HA1" s="240"/>
      <c r="HB1" s="240"/>
      <c r="HC1" s="240"/>
      <c r="HD1" s="240"/>
      <c r="HE1" s="240"/>
      <c r="HF1" s="240"/>
      <c r="HG1" s="240"/>
      <c r="HH1" s="240"/>
      <c r="HI1" s="240"/>
      <c r="HJ1" s="240"/>
      <c r="HK1" s="240"/>
      <c r="HL1" s="240"/>
      <c r="HM1" s="240"/>
      <c r="HN1" s="240"/>
      <c r="HO1" s="240"/>
      <c r="HP1" s="240"/>
      <c r="HQ1" s="240"/>
      <c r="HR1" s="240"/>
      <c r="HS1" s="240"/>
      <c r="HT1" s="240"/>
      <c r="HU1" s="240"/>
      <c r="HV1" s="240"/>
      <c r="HW1" s="240"/>
      <c r="HX1" s="240"/>
      <c r="HY1" s="240"/>
      <c r="HZ1" s="240"/>
      <c r="IA1" s="240"/>
      <c r="IB1" s="240"/>
      <c r="IC1" s="240"/>
      <c r="ID1" s="240"/>
      <c r="IE1" s="240"/>
      <c r="IF1" s="240"/>
      <c r="IG1" s="240"/>
      <c r="IH1" s="240"/>
      <c r="II1" s="240"/>
      <c r="IJ1" s="240"/>
      <c r="IK1" s="240"/>
      <c r="IL1" s="240"/>
      <c r="IM1" s="240"/>
      <c r="IN1" s="240"/>
      <c r="IO1" s="240"/>
      <c r="IP1" s="240"/>
      <c r="IQ1" s="240"/>
      <c r="IR1" s="240"/>
      <c r="IS1" s="240"/>
      <c r="IT1" s="240"/>
      <c r="IU1" s="240"/>
      <c r="IV1" s="240"/>
    </row>
    <row r="2" spans="1:256" customFormat="1" ht="15.75" thickBot="1">
      <c r="A2" s="737"/>
      <c r="B2" s="741"/>
      <c r="C2" s="742"/>
      <c r="D2" s="742"/>
      <c r="E2" s="742"/>
      <c r="F2" s="742"/>
      <c r="G2" s="742"/>
      <c r="H2" s="742"/>
      <c r="I2" s="743"/>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40"/>
      <c r="BJ2" s="240"/>
      <c r="BK2" s="240"/>
      <c r="BL2" s="240"/>
      <c r="BM2" s="240"/>
      <c r="BN2" s="240"/>
      <c r="BO2" s="240"/>
      <c r="BP2" s="240"/>
      <c r="BQ2" s="240"/>
      <c r="BR2" s="240"/>
      <c r="BS2" s="240"/>
      <c r="BT2" s="240"/>
      <c r="BU2" s="240"/>
      <c r="BV2" s="240"/>
      <c r="BW2" s="240"/>
      <c r="BX2" s="240"/>
      <c r="BY2" s="240"/>
      <c r="BZ2" s="240"/>
      <c r="CA2" s="240"/>
      <c r="CB2" s="240"/>
      <c r="CC2" s="240"/>
      <c r="CD2" s="240"/>
      <c r="CE2" s="240"/>
      <c r="CF2" s="240"/>
      <c r="CG2" s="240"/>
      <c r="CH2" s="240"/>
      <c r="CI2" s="240"/>
      <c r="CJ2" s="240"/>
      <c r="CK2" s="240"/>
      <c r="CL2" s="240"/>
      <c r="CM2" s="240"/>
      <c r="CN2" s="240"/>
      <c r="CO2" s="240"/>
      <c r="CP2" s="240"/>
      <c r="CQ2" s="240"/>
      <c r="CR2" s="240"/>
      <c r="CS2" s="240"/>
      <c r="CT2" s="240"/>
      <c r="CU2" s="240"/>
      <c r="CV2" s="240"/>
      <c r="CW2" s="240"/>
      <c r="CX2" s="240"/>
      <c r="CY2" s="240"/>
      <c r="CZ2" s="240"/>
      <c r="DA2" s="240"/>
      <c r="DB2" s="240"/>
      <c r="DC2" s="240"/>
      <c r="DD2" s="240"/>
      <c r="DE2" s="240"/>
      <c r="DF2" s="240"/>
      <c r="DG2" s="240"/>
      <c r="DH2" s="240"/>
      <c r="DI2" s="240"/>
      <c r="DJ2" s="240"/>
      <c r="DK2" s="240"/>
      <c r="DL2" s="240"/>
      <c r="DM2" s="240"/>
      <c r="DN2" s="240"/>
      <c r="DO2" s="240"/>
      <c r="DP2" s="240"/>
      <c r="DQ2" s="240"/>
      <c r="DR2" s="240"/>
      <c r="DS2" s="240"/>
      <c r="DT2" s="240"/>
      <c r="DU2" s="240"/>
      <c r="DV2" s="240"/>
      <c r="DW2" s="240"/>
      <c r="DX2" s="240"/>
      <c r="DY2" s="240"/>
      <c r="DZ2" s="240"/>
      <c r="EA2" s="240"/>
      <c r="EB2" s="240"/>
      <c r="EC2" s="240"/>
      <c r="ED2" s="240"/>
      <c r="EE2" s="240"/>
      <c r="EF2" s="240"/>
      <c r="EG2" s="240"/>
      <c r="EH2" s="240"/>
      <c r="EI2" s="240"/>
      <c r="EJ2" s="240"/>
      <c r="EK2" s="240"/>
      <c r="EL2" s="240"/>
      <c r="EM2" s="240"/>
      <c r="EN2" s="240"/>
      <c r="EO2" s="240"/>
      <c r="EP2" s="240"/>
      <c r="EQ2" s="240"/>
      <c r="ER2" s="240"/>
      <c r="ES2" s="240"/>
      <c r="ET2" s="240"/>
      <c r="EU2" s="240"/>
      <c r="EV2" s="240"/>
      <c r="EW2" s="240"/>
      <c r="EX2" s="240"/>
      <c r="EY2" s="240"/>
      <c r="EZ2" s="240"/>
      <c r="FA2" s="240"/>
      <c r="FB2" s="240"/>
      <c r="FC2" s="240"/>
      <c r="FD2" s="240"/>
      <c r="FE2" s="240"/>
      <c r="FF2" s="240"/>
      <c r="FG2" s="240"/>
      <c r="FH2" s="240"/>
      <c r="FI2" s="240"/>
      <c r="FJ2" s="240"/>
      <c r="FK2" s="240"/>
      <c r="FL2" s="240"/>
      <c r="FM2" s="240"/>
      <c r="FN2" s="240"/>
      <c r="FO2" s="240"/>
      <c r="FP2" s="240"/>
      <c r="FQ2" s="240"/>
      <c r="FR2" s="240"/>
      <c r="FS2" s="240"/>
      <c r="FT2" s="240"/>
      <c r="FU2" s="240"/>
      <c r="FV2" s="240"/>
      <c r="FW2" s="240"/>
      <c r="FX2" s="240"/>
      <c r="FY2" s="240"/>
      <c r="FZ2" s="240"/>
      <c r="GA2" s="240"/>
      <c r="GB2" s="240"/>
      <c r="GC2" s="240"/>
      <c r="GD2" s="240"/>
      <c r="GE2" s="240"/>
      <c r="GF2" s="240"/>
      <c r="GG2" s="240"/>
      <c r="GH2" s="240"/>
      <c r="GI2" s="240"/>
      <c r="GJ2" s="240"/>
      <c r="GK2" s="240"/>
      <c r="GL2" s="240"/>
      <c r="GM2" s="240"/>
      <c r="GN2" s="240"/>
      <c r="GO2" s="240"/>
      <c r="GP2" s="240"/>
      <c r="GQ2" s="240"/>
      <c r="GR2" s="240"/>
      <c r="GS2" s="240"/>
      <c r="GT2" s="240"/>
      <c r="GU2" s="240"/>
      <c r="GV2" s="240"/>
      <c r="GW2" s="240"/>
      <c r="GX2" s="240"/>
      <c r="GY2" s="240"/>
      <c r="GZ2" s="240"/>
      <c r="HA2" s="240"/>
      <c r="HB2" s="240"/>
      <c r="HC2" s="240"/>
      <c r="HD2" s="240"/>
      <c r="HE2" s="240"/>
      <c r="HF2" s="240"/>
      <c r="HG2" s="240"/>
      <c r="HH2" s="240"/>
      <c r="HI2" s="240"/>
      <c r="HJ2" s="240"/>
      <c r="HK2" s="240"/>
      <c r="HL2" s="240"/>
      <c r="HM2" s="240"/>
      <c r="HN2" s="240"/>
      <c r="HO2" s="240"/>
      <c r="HP2" s="240"/>
      <c r="HQ2" s="240"/>
      <c r="HR2" s="240"/>
      <c r="HS2" s="240"/>
      <c r="HT2" s="240"/>
      <c r="HU2" s="240"/>
      <c r="HV2" s="240"/>
      <c r="HW2" s="240"/>
      <c r="HX2" s="240"/>
      <c r="HY2" s="240"/>
      <c r="HZ2" s="240"/>
      <c r="IA2" s="240"/>
      <c r="IB2" s="240"/>
      <c r="IC2" s="240"/>
      <c r="ID2" s="240"/>
      <c r="IE2" s="240"/>
      <c r="IF2" s="240"/>
      <c r="IG2" s="240"/>
      <c r="IH2" s="240"/>
      <c r="II2" s="240"/>
      <c r="IJ2" s="240"/>
      <c r="IK2" s="240"/>
      <c r="IL2" s="240"/>
      <c r="IM2" s="240"/>
      <c r="IN2" s="240"/>
      <c r="IO2" s="240"/>
      <c r="IP2" s="240"/>
      <c r="IQ2" s="240"/>
      <c r="IR2" s="240"/>
      <c r="IS2" s="240"/>
      <c r="IT2" s="240"/>
      <c r="IU2" s="240"/>
      <c r="IV2" s="240"/>
    </row>
    <row r="3" spans="1:256" customFormat="1" ht="41.25" customHeight="1" thickBot="1">
      <c r="A3" s="240"/>
      <c r="B3" s="744" t="s">
        <v>682</v>
      </c>
      <c r="C3" s="745"/>
      <c r="D3" s="745"/>
      <c r="E3" s="745"/>
      <c r="F3" s="745"/>
      <c r="G3" s="745"/>
      <c r="H3" s="745"/>
      <c r="I3" s="746"/>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G3" s="240"/>
      <c r="DH3" s="240"/>
      <c r="DI3" s="240"/>
      <c r="DJ3" s="240"/>
      <c r="DK3" s="240"/>
      <c r="DL3" s="240"/>
      <c r="DM3" s="240"/>
      <c r="DN3" s="240"/>
      <c r="DO3" s="240"/>
      <c r="DP3" s="240"/>
      <c r="DQ3" s="240"/>
      <c r="DR3" s="240"/>
      <c r="DS3" s="240"/>
      <c r="DT3" s="240"/>
      <c r="DU3" s="240"/>
      <c r="DV3" s="240"/>
      <c r="DW3" s="240"/>
      <c r="DX3" s="240"/>
      <c r="DY3" s="240"/>
      <c r="DZ3" s="240"/>
      <c r="EA3" s="240"/>
      <c r="EB3" s="240"/>
      <c r="EC3" s="240"/>
      <c r="ED3" s="240"/>
      <c r="EE3" s="240"/>
      <c r="EF3" s="240"/>
      <c r="EG3" s="240"/>
      <c r="EH3" s="240"/>
      <c r="EI3" s="240"/>
      <c r="EJ3" s="240"/>
      <c r="EK3" s="240"/>
      <c r="EL3" s="240"/>
      <c r="EM3" s="240"/>
      <c r="EN3" s="240"/>
      <c r="EO3" s="240"/>
      <c r="EP3" s="240"/>
      <c r="EQ3" s="240"/>
      <c r="ER3" s="240"/>
      <c r="ES3" s="240"/>
      <c r="ET3" s="240"/>
      <c r="EU3" s="240"/>
      <c r="EV3" s="240"/>
      <c r="EW3" s="240"/>
      <c r="EX3" s="240"/>
      <c r="EY3" s="240"/>
      <c r="EZ3" s="240"/>
      <c r="FA3" s="240"/>
      <c r="FB3" s="240"/>
      <c r="FC3" s="240"/>
      <c r="FD3" s="240"/>
      <c r="FE3" s="240"/>
      <c r="FF3" s="240"/>
      <c r="FG3" s="240"/>
      <c r="FH3" s="240"/>
      <c r="FI3" s="240"/>
      <c r="FJ3" s="240"/>
      <c r="FK3" s="240"/>
      <c r="FL3" s="240"/>
      <c r="FM3" s="240"/>
      <c r="FN3" s="240"/>
      <c r="FO3" s="240"/>
      <c r="FP3" s="240"/>
      <c r="FQ3" s="240"/>
      <c r="FR3" s="240"/>
      <c r="FS3" s="240"/>
      <c r="FT3" s="240"/>
      <c r="FU3" s="240"/>
      <c r="FV3" s="240"/>
      <c r="FW3" s="240"/>
      <c r="FX3" s="240"/>
      <c r="FY3" s="240"/>
      <c r="FZ3" s="240"/>
      <c r="GA3" s="240"/>
      <c r="GB3" s="240"/>
      <c r="GC3" s="240"/>
      <c r="GD3" s="240"/>
      <c r="GE3" s="240"/>
      <c r="GF3" s="240"/>
      <c r="GG3" s="240"/>
      <c r="GH3" s="240"/>
      <c r="GI3" s="240"/>
      <c r="GJ3" s="240"/>
      <c r="GK3" s="240"/>
      <c r="GL3" s="240"/>
      <c r="GM3" s="240"/>
      <c r="GN3" s="240"/>
      <c r="GO3" s="240"/>
      <c r="GP3" s="240"/>
      <c r="GQ3" s="240"/>
      <c r="GR3" s="240"/>
      <c r="GS3" s="240"/>
      <c r="GT3" s="240"/>
      <c r="GU3" s="240"/>
      <c r="GV3" s="240"/>
      <c r="GW3" s="240"/>
      <c r="GX3" s="240"/>
      <c r="GY3" s="240"/>
      <c r="GZ3" s="240"/>
      <c r="HA3" s="240"/>
      <c r="HB3" s="240"/>
      <c r="HC3" s="240"/>
      <c r="HD3" s="240"/>
      <c r="HE3" s="240"/>
      <c r="HF3" s="240"/>
      <c r="HG3" s="240"/>
      <c r="HH3" s="240"/>
      <c r="HI3" s="240"/>
      <c r="HJ3" s="240"/>
      <c r="HK3" s="240"/>
      <c r="HL3" s="240"/>
      <c r="HM3" s="240"/>
      <c r="HN3" s="240"/>
      <c r="HO3" s="240"/>
      <c r="HP3" s="240"/>
      <c r="HQ3" s="240"/>
      <c r="HR3" s="240"/>
      <c r="HS3" s="240"/>
      <c r="HT3" s="240"/>
      <c r="HU3" s="240"/>
      <c r="HV3" s="240"/>
      <c r="HW3" s="240"/>
      <c r="HX3" s="240"/>
      <c r="HY3" s="240"/>
      <c r="HZ3" s="240"/>
      <c r="IA3" s="240"/>
      <c r="IB3" s="240"/>
      <c r="IC3" s="240"/>
      <c r="ID3" s="240"/>
      <c r="IE3" s="240"/>
      <c r="IF3" s="240"/>
      <c r="IG3" s="240"/>
      <c r="IH3" s="240"/>
      <c r="II3" s="240"/>
      <c r="IJ3" s="240"/>
      <c r="IK3" s="240"/>
      <c r="IL3" s="240"/>
      <c r="IM3" s="240"/>
      <c r="IN3" s="240"/>
      <c r="IO3" s="240"/>
      <c r="IP3" s="240"/>
      <c r="IQ3" s="240"/>
      <c r="IR3" s="240"/>
      <c r="IS3" s="240"/>
      <c r="IT3" s="240"/>
      <c r="IU3" s="240"/>
      <c r="IV3" s="240"/>
    </row>
    <row r="4" spans="1:256" customFormat="1" ht="21" thickBot="1">
      <c r="A4" s="747" t="s">
        <v>683</v>
      </c>
      <c r="B4" s="749" t="s">
        <v>684</v>
      </c>
      <c r="C4" s="749"/>
      <c r="D4" s="749"/>
      <c r="E4" s="749"/>
      <c r="F4" s="749"/>
      <c r="G4" s="749"/>
      <c r="H4" s="749"/>
      <c r="I4" s="75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0"/>
      <c r="AX4" s="240"/>
      <c r="AY4" s="240"/>
      <c r="AZ4" s="240"/>
      <c r="BA4" s="240"/>
      <c r="BB4" s="240"/>
      <c r="BC4" s="240"/>
      <c r="BD4" s="240"/>
      <c r="BE4" s="240"/>
      <c r="BF4" s="240"/>
      <c r="BG4" s="240"/>
      <c r="BH4" s="240"/>
      <c r="BI4" s="240"/>
      <c r="BJ4" s="240"/>
      <c r="BK4" s="240"/>
      <c r="BL4" s="240"/>
      <c r="BM4" s="240"/>
      <c r="BN4" s="240"/>
      <c r="BO4" s="240"/>
      <c r="BP4" s="240"/>
      <c r="BQ4" s="240"/>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0"/>
      <c r="EB4" s="240"/>
      <c r="EC4" s="240"/>
      <c r="ED4" s="240"/>
      <c r="EE4" s="240"/>
      <c r="EF4" s="240"/>
      <c r="EG4" s="240"/>
      <c r="EH4" s="240"/>
      <c r="EI4" s="240"/>
      <c r="EJ4" s="240"/>
      <c r="EK4" s="240"/>
      <c r="EL4" s="240"/>
      <c r="EM4" s="240"/>
      <c r="EN4" s="240"/>
      <c r="EO4" s="240"/>
      <c r="EP4" s="240"/>
      <c r="EQ4" s="240"/>
      <c r="ER4" s="240"/>
      <c r="ES4" s="240"/>
      <c r="ET4" s="240"/>
      <c r="EU4" s="240"/>
      <c r="EV4" s="240"/>
      <c r="EW4" s="240"/>
      <c r="EX4" s="240"/>
      <c r="EY4" s="240"/>
      <c r="EZ4" s="240"/>
      <c r="FA4" s="240"/>
      <c r="FB4" s="240"/>
      <c r="FC4" s="240"/>
      <c r="FD4" s="240"/>
      <c r="FE4" s="240"/>
      <c r="FF4" s="240"/>
      <c r="FG4" s="240"/>
      <c r="FH4" s="240"/>
      <c r="FI4" s="240"/>
      <c r="FJ4" s="240"/>
      <c r="FK4" s="240"/>
      <c r="FL4" s="240"/>
      <c r="FM4" s="240"/>
      <c r="FN4" s="240"/>
      <c r="FO4" s="240"/>
      <c r="FP4" s="240"/>
      <c r="FQ4" s="240"/>
      <c r="FR4" s="240"/>
      <c r="FS4" s="240"/>
      <c r="FT4" s="240"/>
      <c r="FU4" s="240"/>
      <c r="FV4" s="240"/>
      <c r="FW4" s="240"/>
      <c r="FX4" s="240"/>
      <c r="FY4" s="240"/>
      <c r="FZ4" s="240"/>
      <c r="GA4" s="240"/>
      <c r="GB4" s="240"/>
      <c r="GC4" s="240"/>
      <c r="GD4" s="240"/>
      <c r="GE4" s="240"/>
      <c r="GF4" s="240"/>
      <c r="GG4" s="240"/>
      <c r="GH4" s="240"/>
      <c r="GI4" s="240"/>
      <c r="GJ4" s="240"/>
      <c r="GK4" s="240"/>
      <c r="GL4" s="240"/>
      <c r="GM4" s="240"/>
      <c r="GN4" s="240"/>
      <c r="GO4" s="240"/>
      <c r="GP4" s="240"/>
      <c r="GQ4" s="240"/>
      <c r="GR4" s="240"/>
      <c r="GS4" s="240"/>
      <c r="GT4" s="240"/>
      <c r="GU4" s="240"/>
      <c r="GV4" s="240"/>
      <c r="GW4" s="240"/>
      <c r="GX4" s="240"/>
      <c r="GY4" s="240"/>
      <c r="GZ4" s="240"/>
      <c r="HA4" s="240"/>
      <c r="HB4" s="240"/>
      <c r="HC4" s="240"/>
      <c r="HD4" s="240"/>
      <c r="HE4" s="240"/>
      <c r="HF4" s="240"/>
      <c r="HG4" s="240"/>
      <c r="HH4" s="240"/>
      <c r="HI4" s="240"/>
      <c r="HJ4" s="240"/>
      <c r="HK4" s="240"/>
      <c r="HL4" s="240"/>
      <c r="HM4" s="240"/>
      <c r="HN4" s="240"/>
      <c r="HO4" s="240"/>
      <c r="HP4" s="240"/>
      <c r="HQ4" s="240"/>
      <c r="HR4" s="240"/>
      <c r="HS4" s="240"/>
      <c r="HT4" s="240"/>
      <c r="HU4" s="240"/>
      <c r="HV4" s="240"/>
      <c r="HW4" s="240"/>
      <c r="HX4" s="240"/>
      <c r="HY4" s="240"/>
      <c r="HZ4" s="240"/>
      <c r="IA4" s="240"/>
      <c r="IB4" s="240"/>
      <c r="IC4" s="240"/>
      <c r="ID4" s="240"/>
      <c r="IE4" s="240"/>
      <c r="IF4" s="240"/>
      <c r="IG4" s="240"/>
      <c r="IH4" s="240"/>
      <c r="II4" s="240"/>
      <c r="IJ4" s="240"/>
      <c r="IK4" s="240"/>
      <c r="IL4" s="240"/>
      <c r="IM4" s="240"/>
      <c r="IN4" s="240"/>
      <c r="IO4" s="240"/>
      <c r="IP4" s="240"/>
      <c r="IQ4" s="240"/>
      <c r="IR4" s="240"/>
      <c r="IS4" s="240"/>
      <c r="IT4" s="240"/>
      <c r="IU4" s="240"/>
      <c r="IV4" s="240"/>
    </row>
    <row r="5" spans="1:256" customFormat="1" ht="36.75" thickBot="1">
      <c r="A5" s="748"/>
      <c r="B5" s="751" t="s">
        <v>501</v>
      </c>
      <c r="C5" s="752"/>
      <c r="D5" s="241" t="s">
        <v>685</v>
      </c>
      <c r="E5" s="241" t="s">
        <v>686</v>
      </c>
      <c r="F5" s="242" t="s">
        <v>687</v>
      </c>
      <c r="G5" s="241" t="s">
        <v>42</v>
      </c>
      <c r="H5" s="241" t="s">
        <v>596</v>
      </c>
      <c r="I5" s="241" t="s">
        <v>688</v>
      </c>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c r="BC5" s="240"/>
      <c r="BD5" s="240"/>
      <c r="BE5" s="240"/>
      <c r="BF5" s="240"/>
      <c r="BG5" s="240"/>
      <c r="BH5" s="240"/>
      <c r="BI5" s="240"/>
      <c r="BJ5" s="240"/>
      <c r="BK5" s="240"/>
      <c r="BL5" s="240"/>
      <c r="BM5" s="240"/>
      <c r="BN5" s="240"/>
      <c r="BO5" s="240"/>
      <c r="BP5" s="240"/>
      <c r="BQ5" s="240"/>
      <c r="BR5" s="240"/>
      <c r="BS5" s="240"/>
      <c r="BT5" s="240"/>
      <c r="BU5" s="240"/>
      <c r="BV5" s="240"/>
      <c r="BW5" s="240"/>
      <c r="BX5" s="240"/>
      <c r="BY5" s="240"/>
      <c r="BZ5" s="240"/>
      <c r="CA5" s="240"/>
      <c r="CB5" s="240"/>
      <c r="CC5" s="240"/>
      <c r="CD5" s="240"/>
      <c r="CE5" s="240"/>
      <c r="CF5" s="240"/>
      <c r="CG5" s="240"/>
      <c r="CH5" s="240"/>
      <c r="CI5" s="240"/>
      <c r="CJ5" s="240"/>
      <c r="CK5" s="240"/>
      <c r="CL5" s="240"/>
      <c r="CM5" s="240"/>
      <c r="CN5" s="240"/>
      <c r="CO5" s="240"/>
      <c r="CP5" s="240"/>
      <c r="CQ5" s="240"/>
      <c r="CR5" s="240"/>
      <c r="CS5" s="240"/>
      <c r="CT5" s="240"/>
      <c r="CU5" s="240"/>
      <c r="CV5" s="240"/>
      <c r="CW5" s="240"/>
      <c r="CX5" s="240"/>
      <c r="CY5" s="240"/>
      <c r="CZ5" s="240"/>
      <c r="DA5" s="240"/>
      <c r="DB5" s="240"/>
      <c r="DC5" s="240"/>
      <c r="DD5" s="240"/>
      <c r="DE5" s="240"/>
      <c r="DF5" s="240"/>
      <c r="DG5" s="240"/>
      <c r="DH5" s="240"/>
      <c r="DI5" s="240"/>
      <c r="DJ5" s="240"/>
      <c r="DK5" s="240"/>
      <c r="DL5" s="240"/>
      <c r="DM5" s="240"/>
      <c r="DN5" s="240"/>
      <c r="DO5" s="240"/>
      <c r="DP5" s="240"/>
      <c r="DQ5" s="240"/>
      <c r="DR5" s="240"/>
      <c r="DS5" s="240"/>
      <c r="DT5" s="240"/>
      <c r="DU5" s="240"/>
      <c r="DV5" s="240"/>
      <c r="DW5" s="240"/>
      <c r="DX5" s="240"/>
      <c r="DY5" s="240"/>
      <c r="DZ5" s="240"/>
      <c r="EA5" s="240"/>
      <c r="EB5" s="240"/>
      <c r="EC5" s="240"/>
      <c r="ED5" s="240"/>
      <c r="EE5" s="240"/>
      <c r="EF5" s="240"/>
      <c r="EG5" s="240"/>
      <c r="EH5" s="240"/>
      <c r="EI5" s="240"/>
      <c r="EJ5" s="240"/>
      <c r="EK5" s="240"/>
      <c r="EL5" s="240"/>
      <c r="EM5" s="240"/>
      <c r="EN5" s="240"/>
      <c r="EO5" s="240"/>
      <c r="EP5" s="240"/>
      <c r="EQ5" s="240"/>
      <c r="ER5" s="240"/>
      <c r="ES5" s="240"/>
      <c r="ET5" s="240"/>
      <c r="EU5" s="240"/>
      <c r="EV5" s="240"/>
      <c r="EW5" s="240"/>
      <c r="EX5" s="240"/>
      <c r="EY5" s="240"/>
      <c r="EZ5" s="240"/>
      <c r="FA5" s="240"/>
      <c r="FB5" s="240"/>
      <c r="FC5" s="240"/>
      <c r="FD5" s="240"/>
      <c r="FE5" s="240"/>
      <c r="FF5" s="240"/>
      <c r="FG5" s="240"/>
      <c r="FH5" s="240"/>
      <c r="FI5" s="240"/>
      <c r="FJ5" s="240"/>
      <c r="FK5" s="240"/>
      <c r="FL5" s="240"/>
      <c r="FM5" s="240"/>
      <c r="FN5" s="240"/>
      <c r="FO5" s="240"/>
      <c r="FP5" s="240"/>
      <c r="FQ5" s="240"/>
      <c r="FR5" s="240"/>
      <c r="FS5" s="240"/>
      <c r="FT5" s="240"/>
      <c r="FU5" s="240"/>
      <c r="FV5" s="240"/>
      <c r="FW5" s="240"/>
      <c r="FX5" s="240"/>
      <c r="FY5" s="240"/>
      <c r="FZ5" s="240"/>
      <c r="GA5" s="240"/>
      <c r="GB5" s="240"/>
      <c r="GC5" s="240"/>
      <c r="GD5" s="240"/>
      <c r="GE5" s="240"/>
      <c r="GF5" s="240"/>
      <c r="GG5" s="240"/>
      <c r="GH5" s="240"/>
      <c r="GI5" s="240"/>
      <c r="GJ5" s="240"/>
      <c r="GK5" s="240"/>
      <c r="GL5" s="240"/>
      <c r="GM5" s="240"/>
      <c r="GN5" s="240"/>
      <c r="GO5" s="240"/>
      <c r="GP5" s="240"/>
      <c r="GQ5" s="240"/>
      <c r="GR5" s="240"/>
      <c r="GS5" s="240"/>
      <c r="GT5" s="240"/>
      <c r="GU5" s="240"/>
      <c r="GV5" s="240"/>
      <c r="GW5" s="240"/>
      <c r="GX5" s="240"/>
      <c r="GY5" s="240"/>
      <c r="GZ5" s="240"/>
      <c r="HA5" s="240"/>
      <c r="HB5" s="240"/>
      <c r="HC5" s="240"/>
      <c r="HD5" s="240"/>
      <c r="HE5" s="240"/>
      <c r="HF5" s="240"/>
      <c r="HG5" s="240"/>
      <c r="HH5" s="240"/>
      <c r="HI5" s="240"/>
      <c r="HJ5" s="240"/>
      <c r="HK5" s="240"/>
      <c r="HL5" s="240"/>
      <c r="HM5" s="240"/>
      <c r="HN5" s="240"/>
      <c r="HO5" s="240"/>
      <c r="HP5" s="240"/>
      <c r="HQ5" s="240"/>
      <c r="HR5" s="240"/>
      <c r="HS5" s="240"/>
      <c r="HT5" s="240"/>
      <c r="HU5" s="240"/>
      <c r="HV5" s="240"/>
      <c r="HW5" s="240"/>
      <c r="HX5" s="240"/>
      <c r="HY5" s="240"/>
      <c r="HZ5" s="240"/>
      <c r="IA5" s="240"/>
      <c r="IB5" s="240"/>
      <c r="IC5" s="240"/>
      <c r="ID5" s="240"/>
      <c r="IE5" s="240"/>
      <c r="IF5" s="240"/>
      <c r="IG5" s="240"/>
      <c r="IH5" s="240"/>
      <c r="II5" s="240"/>
      <c r="IJ5" s="240"/>
      <c r="IK5" s="240"/>
      <c r="IL5" s="240"/>
      <c r="IM5" s="240"/>
      <c r="IN5" s="240"/>
      <c r="IO5" s="240"/>
      <c r="IP5" s="240"/>
      <c r="IQ5" s="240"/>
      <c r="IR5" s="240"/>
      <c r="IS5" s="240"/>
      <c r="IT5" s="240"/>
      <c r="IU5" s="240"/>
      <c r="IV5" s="240"/>
    </row>
    <row r="6" spans="1:256" ht="66" customHeight="1" thickBot="1">
      <c r="A6" s="733" t="s">
        <v>689</v>
      </c>
      <c r="B6" s="243" t="s">
        <v>3</v>
      </c>
      <c r="C6" s="244" t="s">
        <v>690</v>
      </c>
      <c r="D6" s="244" t="s">
        <v>691</v>
      </c>
      <c r="E6" s="244" t="s">
        <v>692</v>
      </c>
      <c r="F6" s="244" t="s">
        <v>693</v>
      </c>
      <c r="G6" s="244" t="s">
        <v>694</v>
      </c>
      <c r="H6" s="244" t="s">
        <v>695</v>
      </c>
      <c r="I6" s="245">
        <v>44165</v>
      </c>
      <c r="J6" s="246"/>
      <c r="K6" s="246"/>
      <c r="L6" s="246"/>
      <c r="M6" s="246"/>
      <c r="N6" s="246"/>
      <c r="O6" s="246"/>
      <c r="P6" s="246"/>
      <c r="Q6" s="246"/>
      <c r="R6" s="246"/>
      <c r="S6" s="246"/>
      <c r="T6" s="246"/>
      <c r="U6" s="246"/>
      <c r="V6" s="246"/>
      <c r="W6" s="246"/>
    </row>
    <row r="7" spans="1:256" ht="60" customHeight="1" thickBot="1">
      <c r="A7" s="733"/>
      <c r="B7" s="243">
        <v>1.2</v>
      </c>
      <c r="C7" s="247" t="s">
        <v>696</v>
      </c>
      <c r="D7" s="247" t="s">
        <v>697</v>
      </c>
      <c r="E7" s="247" t="s">
        <v>698</v>
      </c>
      <c r="F7" s="247" t="s">
        <v>699</v>
      </c>
      <c r="G7" s="244" t="s">
        <v>694</v>
      </c>
      <c r="H7" s="244" t="s">
        <v>700</v>
      </c>
      <c r="I7" s="245">
        <v>44165</v>
      </c>
      <c r="J7" s="246"/>
      <c r="K7" s="246"/>
      <c r="L7" s="246"/>
      <c r="M7" s="246"/>
      <c r="N7" s="246"/>
      <c r="O7" s="246"/>
      <c r="P7" s="246"/>
      <c r="Q7" s="246"/>
      <c r="R7" s="246"/>
      <c r="S7" s="246"/>
      <c r="T7" s="246"/>
      <c r="U7" s="246"/>
      <c r="V7" s="246"/>
      <c r="W7" s="246"/>
    </row>
    <row r="8" spans="1:256" ht="62.25" customHeight="1" thickBot="1">
      <c r="A8" s="733"/>
      <c r="B8" s="248">
        <v>1.3</v>
      </c>
      <c r="C8" s="247" t="s">
        <v>701</v>
      </c>
      <c r="D8" s="247" t="s">
        <v>702</v>
      </c>
      <c r="E8" s="247" t="s">
        <v>703</v>
      </c>
      <c r="F8" s="247" t="s">
        <v>704</v>
      </c>
      <c r="G8" s="244" t="s">
        <v>694</v>
      </c>
      <c r="H8" s="244" t="s">
        <v>705</v>
      </c>
      <c r="I8" s="245">
        <v>44012</v>
      </c>
      <c r="J8" s="246"/>
      <c r="K8" s="246"/>
      <c r="L8" s="246"/>
      <c r="M8" s="246"/>
      <c r="N8" s="246"/>
      <c r="O8" s="246"/>
      <c r="P8" s="246"/>
      <c r="Q8" s="246"/>
      <c r="R8" s="246"/>
      <c r="S8" s="246"/>
      <c r="T8" s="246"/>
      <c r="U8" s="246"/>
      <c r="V8" s="246"/>
      <c r="W8" s="246"/>
    </row>
    <row r="9" spans="1:256" ht="80.25" customHeight="1" thickBot="1">
      <c r="A9" s="734" t="s">
        <v>706</v>
      </c>
      <c r="B9" s="243" t="s">
        <v>5</v>
      </c>
      <c r="C9" s="244" t="s">
        <v>707</v>
      </c>
      <c r="D9" s="244" t="s">
        <v>708</v>
      </c>
      <c r="E9" s="244" t="s">
        <v>709</v>
      </c>
      <c r="F9" s="244" t="s">
        <v>710</v>
      </c>
      <c r="G9" s="244" t="s">
        <v>711</v>
      </c>
      <c r="H9" s="244" t="s">
        <v>712</v>
      </c>
      <c r="I9" s="245">
        <v>44165</v>
      </c>
      <c r="J9" s="246"/>
      <c r="K9" s="246"/>
      <c r="L9" s="246"/>
      <c r="M9" s="246"/>
      <c r="N9" s="246"/>
      <c r="O9" s="246"/>
      <c r="P9" s="246"/>
      <c r="Q9" s="246"/>
      <c r="R9" s="246"/>
      <c r="S9" s="246"/>
      <c r="T9" s="246"/>
      <c r="U9" s="246"/>
      <c r="V9" s="246"/>
      <c r="W9" s="246"/>
    </row>
    <row r="10" spans="1:256" ht="87.75" customHeight="1" thickBot="1">
      <c r="A10" s="733"/>
      <c r="B10" s="249" t="s">
        <v>6</v>
      </c>
      <c r="C10" s="244" t="s">
        <v>713</v>
      </c>
      <c r="D10" s="244" t="s">
        <v>714</v>
      </c>
      <c r="E10" s="244" t="s">
        <v>715</v>
      </c>
      <c r="F10" s="244" t="s">
        <v>716</v>
      </c>
      <c r="G10" s="244" t="s">
        <v>717</v>
      </c>
      <c r="H10" s="244" t="s">
        <v>718</v>
      </c>
      <c r="I10" s="245">
        <v>44165</v>
      </c>
      <c r="J10" s="246"/>
      <c r="K10" s="246"/>
      <c r="L10" s="246"/>
      <c r="M10" s="246"/>
      <c r="N10" s="246"/>
      <c r="O10" s="246"/>
      <c r="P10" s="246"/>
      <c r="Q10" s="246"/>
      <c r="R10" s="246"/>
      <c r="S10" s="246"/>
      <c r="T10" s="246"/>
      <c r="U10" s="246"/>
      <c r="V10" s="246"/>
      <c r="W10" s="246"/>
    </row>
    <row r="11" spans="1:256" ht="68.25" customHeight="1" thickBot="1">
      <c r="A11" s="733"/>
      <c r="B11" s="249" t="s">
        <v>7</v>
      </c>
      <c r="C11" s="244" t="s">
        <v>719</v>
      </c>
      <c r="D11" s="244" t="s">
        <v>720</v>
      </c>
      <c r="E11" s="244" t="s">
        <v>721</v>
      </c>
      <c r="F11" s="244" t="s">
        <v>722</v>
      </c>
      <c r="G11" s="244" t="s">
        <v>694</v>
      </c>
      <c r="H11" s="244" t="s">
        <v>723</v>
      </c>
      <c r="I11" s="245">
        <v>44165</v>
      </c>
      <c r="J11" s="246"/>
      <c r="K11" s="246"/>
      <c r="L11" s="246"/>
      <c r="M11" s="246"/>
      <c r="N11" s="246"/>
      <c r="O11" s="246"/>
      <c r="P11" s="246"/>
      <c r="Q11" s="246"/>
      <c r="R11" s="246"/>
      <c r="S11" s="246"/>
      <c r="T11" s="246"/>
      <c r="U11" s="246"/>
      <c r="V11" s="246"/>
      <c r="W11" s="246"/>
    </row>
    <row r="12" spans="1:256" ht="59.25" customHeight="1" thickBot="1">
      <c r="A12" s="733"/>
      <c r="B12" s="249" t="s">
        <v>527</v>
      </c>
      <c r="C12" s="244" t="s">
        <v>724</v>
      </c>
      <c r="D12" s="244" t="s">
        <v>725</v>
      </c>
      <c r="E12" s="244" t="s">
        <v>726</v>
      </c>
      <c r="F12" s="244" t="s">
        <v>727</v>
      </c>
      <c r="G12" s="244" t="s">
        <v>728</v>
      </c>
      <c r="H12" s="244" t="s">
        <v>729</v>
      </c>
      <c r="I12" s="245">
        <v>44165</v>
      </c>
      <c r="J12" s="246"/>
      <c r="K12" s="246"/>
      <c r="L12" s="246"/>
      <c r="M12" s="246"/>
      <c r="N12" s="246"/>
      <c r="O12" s="246"/>
      <c r="P12" s="246"/>
      <c r="Q12" s="246"/>
      <c r="R12" s="246"/>
      <c r="S12" s="246"/>
      <c r="T12" s="246"/>
      <c r="U12" s="246"/>
      <c r="V12" s="246"/>
      <c r="W12" s="246"/>
    </row>
    <row r="13" spans="1:256" ht="64.5" customHeight="1" thickBot="1">
      <c r="A13" s="733"/>
      <c r="B13" s="249" t="s">
        <v>572</v>
      </c>
      <c r="C13" s="244" t="s">
        <v>730</v>
      </c>
      <c r="D13" s="244" t="s">
        <v>731</v>
      </c>
      <c r="E13" s="244" t="s">
        <v>732</v>
      </c>
      <c r="F13" s="244" t="s">
        <v>733</v>
      </c>
      <c r="G13" s="244" t="s">
        <v>694</v>
      </c>
      <c r="H13" s="244" t="s">
        <v>734</v>
      </c>
      <c r="I13" s="245">
        <v>44042</v>
      </c>
      <c r="J13" s="246"/>
      <c r="K13" s="246"/>
      <c r="L13" s="246"/>
      <c r="M13" s="246"/>
      <c r="N13" s="246"/>
      <c r="O13" s="246"/>
      <c r="P13" s="246"/>
      <c r="Q13" s="246"/>
      <c r="R13" s="246"/>
      <c r="S13" s="246"/>
      <c r="T13" s="246"/>
      <c r="U13" s="246"/>
      <c r="V13" s="246"/>
      <c r="W13" s="246"/>
    </row>
    <row r="14" spans="1:256" ht="62.25" customHeight="1" thickBot="1">
      <c r="A14" s="735" t="s">
        <v>735</v>
      </c>
      <c r="B14" s="243" t="s">
        <v>9</v>
      </c>
      <c r="C14" s="244" t="s">
        <v>736</v>
      </c>
      <c r="D14" s="244" t="s">
        <v>737</v>
      </c>
      <c r="E14" s="244" t="s">
        <v>738</v>
      </c>
      <c r="F14" s="244" t="s">
        <v>739</v>
      </c>
      <c r="G14" s="244" t="s">
        <v>694</v>
      </c>
      <c r="H14" s="244" t="s">
        <v>728</v>
      </c>
      <c r="I14" s="245">
        <v>44195</v>
      </c>
      <c r="J14" s="246"/>
      <c r="K14" s="246"/>
      <c r="L14" s="246"/>
      <c r="M14" s="246"/>
      <c r="N14" s="246"/>
      <c r="O14" s="246"/>
      <c r="P14" s="246"/>
      <c r="Q14" s="246"/>
      <c r="R14" s="246"/>
      <c r="S14" s="246"/>
      <c r="T14" s="246"/>
      <c r="U14" s="246"/>
      <c r="V14" s="246"/>
      <c r="W14" s="246"/>
    </row>
    <row r="15" spans="1:256" ht="72.75" customHeight="1" thickBot="1">
      <c r="A15" s="736"/>
      <c r="B15" s="249" t="s">
        <v>10</v>
      </c>
      <c r="C15" s="247" t="s">
        <v>740</v>
      </c>
      <c r="D15" s="247" t="s">
        <v>741</v>
      </c>
      <c r="E15" s="250" t="s">
        <v>742</v>
      </c>
      <c r="F15" s="251" t="s">
        <v>743</v>
      </c>
      <c r="G15" s="244" t="s">
        <v>694</v>
      </c>
      <c r="H15" s="251" t="s">
        <v>744</v>
      </c>
      <c r="I15" s="245">
        <v>44195</v>
      </c>
      <c r="J15" s="246"/>
      <c r="K15" s="246"/>
      <c r="L15" s="246"/>
      <c r="M15" s="246"/>
      <c r="N15" s="246"/>
      <c r="O15" s="246"/>
      <c r="P15" s="246"/>
      <c r="Q15" s="246"/>
      <c r="R15" s="246"/>
      <c r="S15" s="246"/>
      <c r="T15" s="246"/>
      <c r="U15" s="246"/>
      <c r="V15" s="246"/>
      <c r="W15" s="246"/>
    </row>
    <row r="16" spans="1:256">
      <c r="A16" s="252"/>
      <c r="B16" s="252"/>
      <c r="C16" s="252"/>
      <c r="D16" s="252"/>
      <c r="E16" s="252"/>
      <c r="F16" s="252"/>
      <c r="G16" s="252"/>
      <c r="H16" s="252"/>
      <c r="I16" s="253"/>
      <c r="J16" s="246"/>
      <c r="K16" s="246"/>
      <c r="L16" s="246"/>
      <c r="M16" s="246"/>
      <c r="N16" s="246"/>
      <c r="O16" s="246"/>
      <c r="P16" s="246"/>
      <c r="Q16" s="246"/>
      <c r="R16" s="246"/>
      <c r="S16" s="246"/>
      <c r="T16" s="246"/>
      <c r="U16" s="246"/>
      <c r="V16" s="246"/>
      <c r="W16" s="246"/>
    </row>
    <row r="17" spans="1:23">
      <c r="A17" s="252"/>
      <c r="B17" s="252"/>
      <c r="C17" s="252"/>
      <c r="D17" s="252"/>
      <c r="E17" s="252"/>
      <c r="F17" s="252"/>
      <c r="G17" s="252"/>
      <c r="H17" s="252"/>
      <c r="I17" s="253"/>
      <c r="J17" s="246"/>
      <c r="K17" s="246"/>
      <c r="L17" s="246"/>
      <c r="M17" s="246"/>
      <c r="N17" s="246"/>
      <c r="O17" s="246"/>
      <c r="P17" s="246"/>
      <c r="Q17" s="246"/>
      <c r="R17" s="246"/>
      <c r="S17" s="246"/>
      <c r="T17" s="246"/>
      <c r="U17" s="246"/>
      <c r="V17" s="246"/>
      <c r="W17" s="246"/>
    </row>
    <row r="18" spans="1:23">
      <c r="A18" s="252"/>
      <c r="B18" s="252"/>
      <c r="C18" s="252"/>
      <c r="D18" s="252"/>
      <c r="E18" s="252"/>
      <c r="F18" s="252"/>
      <c r="G18" s="252"/>
      <c r="H18" s="252"/>
      <c r="I18" s="253"/>
      <c r="J18" s="246"/>
      <c r="K18" s="246"/>
      <c r="L18" s="246"/>
      <c r="M18" s="246"/>
      <c r="N18" s="246"/>
      <c r="O18" s="246"/>
      <c r="P18" s="246"/>
      <c r="Q18" s="246"/>
      <c r="R18" s="246"/>
      <c r="S18" s="246"/>
      <c r="T18" s="246"/>
      <c r="U18" s="246"/>
      <c r="V18" s="246"/>
      <c r="W18" s="246"/>
    </row>
    <row r="19" spans="1:23">
      <c r="A19" s="252"/>
      <c r="B19" s="252"/>
      <c r="C19" s="252"/>
      <c r="D19" s="252"/>
      <c r="E19" s="252"/>
      <c r="F19" s="252"/>
      <c r="G19" s="252"/>
      <c r="H19" s="252"/>
      <c r="I19" s="253"/>
      <c r="J19" s="246"/>
      <c r="K19" s="246"/>
      <c r="L19" s="246"/>
      <c r="M19" s="246"/>
      <c r="N19" s="246"/>
      <c r="O19" s="246"/>
      <c r="P19" s="246"/>
      <c r="Q19" s="246"/>
      <c r="R19" s="246"/>
      <c r="S19" s="246"/>
      <c r="T19" s="246"/>
      <c r="U19" s="246"/>
      <c r="V19" s="246"/>
      <c r="W19" s="246"/>
    </row>
    <row r="20" spans="1:23">
      <c r="A20" s="252"/>
      <c r="B20" s="252"/>
      <c r="C20" s="252"/>
      <c r="D20" s="252"/>
      <c r="E20" s="252"/>
      <c r="F20" s="252"/>
      <c r="G20" s="252"/>
      <c r="H20" s="252"/>
      <c r="I20" s="253"/>
      <c r="J20" s="246"/>
      <c r="K20" s="246"/>
      <c r="L20" s="246"/>
      <c r="M20" s="246"/>
      <c r="N20" s="246"/>
      <c r="O20" s="246"/>
      <c r="P20" s="246"/>
      <c r="Q20" s="246"/>
      <c r="R20" s="246"/>
      <c r="S20" s="246"/>
      <c r="T20" s="246"/>
      <c r="U20" s="246"/>
      <c r="V20" s="246"/>
      <c r="W20" s="246"/>
    </row>
    <row r="21" spans="1:23">
      <c r="A21" s="252"/>
      <c r="B21" s="252"/>
      <c r="C21" s="252"/>
      <c r="D21" s="252"/>
      <c r="E21" s="252"/>
      <c r="F21" s="252"/>
      <c r="G21" s="252"/>
      <c r="H21" s="252"/>
      <c r="I21" s="252"/>
      <c r="J21" s="246"/>
      <c r="K21" s="246"/>
      <c r="L21" s="246"/>
      <c r="M21" s="246"/>
      <c r="N21" s="246"/>
      <c r="O21" s="246"/>
      <c r="P21" s="246"/>
      <c r="Q21" s="246"/>
      <c r="R21" s="246"/>
      <c r="S21" s="246"/>
      <c r="T21" s="246"/>
      <c r="U21" s="246"/>
      <c r="V21" s="246"/>
      <c r="W21" s="246"/>
    </row>
  </sheetData>
  <mergeCells count="9">
    <mergeCell ref="A6:A8"/>
    <mergeCell ref="A9:A13"/>
    <mergeCell ref="A14:A15"/>
    <mergeCell ref="A1:A2"/>
    <mergeCell ref="B1:I2"/>
    <mergeCell ref="B3:I3"/>
    <mergeCell ref="A4:A5"/>
    <mergeCell ref="B4:I4"/>
    <mergeCell ref="B5:C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67"/>
  <sheetViews>
    <sheetView topLeftCell="Y1" workbookViewId="0">
      <selection activeCell="AK3" sqref="AK3:AK4"/>
    </sheetView>
  </sheetViews>
  <sheetFormatPr baseColWidth="10" defaultRowHeight="15"/>
  <cols>
    <col min="1" max="1" width="5.85546875" customWidth="1"/>
    <col min="2" max="2" width="17" customWidth="1"/>
    <col min="3" max="3" width="17.140625" bestFit="1" customWidth="1"/>
    <col min="4" max="4" width="17.140625" customWidth="1"/>
    <col min="5" max="5" width="13.85546875" customWidth="1"/>
    <col min="7" max="8" width="16.7109375" customWidth="1"/>
    <col min="9" max="9" width="35.7109375" customWidth="1"/>
    <col min="10" max="10" width="29.42578125" customWidth="1"/>
    <col min="13" max="13" width="13" bestFit="1" customWidth="1"/>
    <col min="14" max="14" width="16" customWidth="1"/>
    <col min="15" max="15" width="35.5703125" customWidth="1"/>
    <col min="18" max="18" width="13" bestFit="1" customWidth="1"/>
    <col min="19" max="19" width="15.42578125" customWidth="1"/>
    <col min="20" max="20" width="38.28515625" customWidth="1"/>
    <col min="23" max="24" width="17" customWidth="1"/>
    <col min="25" max="25" width="34.5703125" customWidth="1"/>
    <col min="28" max="29" width="16.140625" customWidth="1"/>
    <col min="30" max="30" width="37.85546875" customWidth="1"/>
    <col min="33" max="33" width="32.42578125" bestFit="1" customWidth="1"/>
    <col min="35" max="35" width="14.7109375" bestFit="1" customWidth="1"/>
  </cols>
  <sheetData>
    <row r="1" spans="1:39">
      <c r="B1" s="84" t="s">
        <v>323</v>
      </c>
      <c r="C1" s="85"/>
      <c r="D1" s="84" t="s">
        <v>324</v>
      </c>
      <c r="F1" s="753" t="s">
        <v>325</v>
      </c>
      <c r="G1" s="753"/>
      <c r="H1" s="753"/>
      <c r="I1" s="753"/>
      <c r="J1" s="753"/>
      <c r="L1" s="753" t="s">
        <v>326</v>
      </c>
      <c r="M1" s="753"/>
      <c r="N1" s="753"/>
      <c r="O1" s="753"/>
      <c r="Q1" s="753" t="s">
        <v>327</v>
      </c>
      <c r="R1" s="753"/>
      <c r="S1" s="753"/>
      <c r="T1" s="753"/>
      <c r="V1" s="753" t="s">
        <v>328</v>
      </c>
      <c r="W1" s="753"/>
      <c r="X1" s="753"/>
      <c r="Y1" s="753"/>
      <c r="AA1" s="753" t="s">
        <v>329</v>
      </c>
      <c r="AB1" s="753"/>
      <c r="AC1" s="753"/>
      <c r="AD1" s="753"/>
    </row>
    <row r="2" spans="1:39">
      <c r="B2" s="84" t="s">
        <v>330</v>
      </c>
      <c r="C2" s="85"/>
      <c r="D2" s="84" t="s">
        <v>331</v>
      </c>
      <c r="F2" s="86" t="s">
        <v>332</v>
      </c>
      <c r="G2" s="86" t="s">
        <v>333</v>
      </c>
      <c r="H2" s="86"/>
      <c r="I2" s="86" t="s">
        <v>334</v>
      </c>
      <c r="J2" s="86" t="s">
        <v>335</v>
      </c>
      <c r="L2" s="86" t="s">
        <v>332</v>
      </c>
      <c r="M2" s="86" t="s">
        <v>333</v>
      </c>
      <c r="N2" s="86"/>
      <c r="O2" s="86" t="s">
        <v>334</v>
      </c>
      <c r="Q2" s="86" t="s">
        <v>332</v>
      </c>
      <c r="R2" s="86" t="s">
        <v>333</v>
      </c>
      <c r="S2" s="86"/>
      <c r="T2" s="86" t="s">
        <v>334</v>
      </c>
      <c r="V2" s="86" t="s">
        <v>332</v>
      </c>
      <c r="W2" s="86" t="s">
        <v>333</v>
      </c>
      <c r="X2" s="86"/>
      <c r="Y2" s="86" t="s">
        <v>334</v>
      </c>
      <c r="AA2" s="86" t="s">
        <v>332</v>
      </c>
      <c r="AB2" s="86" t="s">
        <v>333</v>
      </c>
      <c r="AC2" s="86"/>
      <c r="AD2" s="86" t="s">
        <v>334</v>
      </c>
      <c r="AG2" t="s">
        <v>336</v>
      </c>
      <c r="AI2" t="s">
        <v>337</v>
      </c>
      <c r="AM2" t="s">
        <v>338</v>
      </c>
    </row>
    <row r="3" spans="1:39" ht="45">
      <c r="B3" s="84" t="s">
        <v>339</v>
      </c>
      <c r="C3" s="85"/>
      <c r="D3" s="84" t="s">
        <v>340</v>
      </c>
      <c r="F3" s="86">
        <v>1</v>
      </c>
      <c r="G3" s="86" t="s">
        <v>341</v>
      </c>
      <c r="H3" s="86" t="str">
        <f>CONCATENATE(F3,"-",G3)</f>
        <v>1-Rara vez</v>
      </c>
      <c r="I3" s="86" t="s">
        <v>342</v>
      </c>
      <c r="J3" s="86" t="s">
        <v>343</v>
      </c>
      <c r="L3" s="84">
        <v>1</v>
      </c>
      <c r="M3" s="86" t="s">
        <v>344</v>
      </c>
      <c r="N3" s="86" t="str">
        <f>CONCATENATE(L3,"-",M3)</f>
        <v>1-Insignificante</v>
      </c>
      <c r="O3" s="86" t="s">
        <v>345</v>
      </c>
      <c r="Q3" s="84">
        <v>1</v>
      </c>
      <c r="R3" s="86" t="s">
        <v>344</v>
      </c>
      <c r="S3" s="86" t="str">
        <f>CONCATENATE(Q3,"-",R3)</f>
        <v>1-Insignificante</v>
      </c>
      <c r="T3" s="86" t="s">
        <v>346</v>
      </c>
      <c r="V3" s="84">
        <v>1</v>
      </c>
      <c r="W3" s="86" t="s">
        <v>344</v>
      </c>
      <c r="X3" s="86" t="str">
        <f>CONCATENATE(V3,"-",W3)</f>
        <v>1-Insignificante</v>
      </c>
      <c r="Y3" s="86" t="s">
        <v>347</v>
      </c>
      <c r="AA3" s="84">
        <v>1</v>
      </c>
      <c r="AB3" s="86" t="s">
        <v>344</v>
      </c>
      <c r="AC3" s="86" t="str">
        <f>CONCATENATE(AA3,"-",AB3)</f>
        <v>1-Insignificante</v>
      </c>
      <c r="AD3" s="86"/>
      <c r="AG3" t="s">
        <v>348</v>
      </c>
      <c r="AI3" t="s">
        <v>349</v>
      </c>
      <c r="AK3" t="s">
        <v>119</v>
      </c>
      <c r="AM3" t="s">
        <v>85</v>
      </c>
    </row>
    <row r="4" spans="1:39" ht="45">
      <c r="B4" s="84" t="s">
        <v>350</v>
      </c>
      <c r="C4" s="85"/>
      <c r="D4" s="84" t="s">
        <v>351</v>
      </c>
      <c r="F4" s="86">
        <v>2</v>
      </c>
      <c r="G4" s="86" t="s">
        <v>352</v>
      </c>
      <c r="H4" s="86" t="str">
        <f>CONCATENATE(F4,"-",G4)</f>
        <v>2-Improbable</v>
      </c>
      <c r="I4" s="86" t="s">
        <v>353</v>
      </c>
      <c r="J4" s="86" t="s">
        <v>354</v>
      </c>
      <c r="L4" s="86">
        <v>2</v>
      </c>
      <c r="M4" s="86" t="s">
        <v>355</v>
      </c>
      <c r="N4" s="86" t="str">
        <f>CONCATENATE(L4,"-",M4)</f>
        <v>2-Menor</v>
      </c>
      <c r="O4" s="86" t="s">
        <v>356</v>
      </c>
      <c r="Q4" s="86">
        <v>2</v>
      </c>
      <c r="R4" s="86" t="s">
        <v>355</v>
      </c>
      <c r="S4" s="86" t="str">
        <f>CONCATENATE(Q4,"-",R4)</f>
        <v>2-Menor</v>
      </c>
      <c r="T4" s="86" t="s">
        <v>357</v>
      </c>
      <c r="V4" s="86">
        <v>2</v>
      </c>
      <c r="W4" s="86" t="s">
        <v>355</v>
      </c>
      <c r="X4" s="86" t="str">
        <f>CONCATENATE(V4,"-",W4)</f>
        <v>2-Menor</v>
      </c>
      <c r="Y4" s="86" t="s">
        <v>358</v>
      </c>
      <c r="AA4" s="86">
        <v>2</v>
      </c>
      <c r="AB4" s="86" t="s">
        <v>355</v>
      </c>
      <c r="AC4" s="86" t="str">
        <f>CONCATENATE(AA4,"-",AB4)</f>
        <v>2-Menor</v>
      </c>
      <c r="AD4" s="86"/>
      <c r="AG4" t="s">
        <v>359</v>
      </c>
      <c r="AI4" t="s">
        <v>360</v>
      </c>
      <c r="AK4" t="s">
        <v>118</v>
      </c>
    </row>
    <row r="5" spans="1:39" ht="45">
      <c r="B5" s="84" t="s">
        <v>361</v>
      </c>
      <c r="C5" s="85"/>
      <c r="D5" s="84" t="s">
        <v>222</v>
      </c>
      <c r="F5" s="86">
        <v>3</v>
      </c>
      <c r="G5" s="86" t="s">
        <v>362</v>
      </c>
      <c r="H5" s="86" t="str">
        <f>CONCATENATE(F5,"-",G5)</f>
        <v>3-Posible</v>
      </c>
      <c r="I5" s="86" t="s">
        <v>363</v>
      </c>
      <c r="J5" s="86" t="s">
        <v>364</v>
      </c>
      <c r="L5" s="86">
        <v>3</v>
      </c>
      <c r="M5" s="86" t="s">
        <v>144</v>
      </c>
      <c r="N5" s="86" t="str">
        <f>CONCATENATE(L5,"-",M5)</f>
        <v>3-Moderado</v>
      </c>
      <c r="O5" s="86" t="s">
        <v>365</v>
      </c>
      <c r="Q5" s="86">
        <v>3</v>
      </c>
      <c r="R5" s="86" t="s">
        <v>144</v>
      </c>
      <c r="S5" s="86" t="str">
        <f>CONCATENATE(Q5,"-",R5)</f>
        <v>3-Moderado</v>
      </c>
      <c r="T5" s="86" t="s">
        <v>366</v>
      </c>
      <c r="V5" s="86">
        <v>3</v>
      </c>
      <c r="W5" s="86" t="s">
        <v>144</v>
      </c>
      <c r="X5" s="86" t="str">
        <f>CONCATENATE(V5,"-",W5)</f>
        <v>3-Moderado</v>
      </c>
      <c r="Y5" s="86" t="s">
        <v>367</v>
      </c>
      <c r="AA5" s="86">
        <v>3</v>
      </c>
      <c r="AB5" s="86" t="s">
        <v>144</v>
      </c>
      <c r="AC5" s="86" t="str">
        <f>CONCATENATE(AA5,"-",AB5)</f>
        <v>3-Moderado</v>
      </c>
      <c r="AD5" s="86" t="s">
        <v>368</v>
      </c>
      <c r="AG5" t="s">
        <v>369</v>
      </c>
      <c r="AI5" t="s">
        <v>370</v>
      </c>
    </row>
    <row r="6" spans="1:39" ht="45">
      <c r="B6" s="84" t="s">
        <v>371</v>
      </c>
      <c r="C6" s="85"/>
      <c r="D6" s="84" t="s">
        <v>372</v>
      </c>
      <c r="F6" s="86">
        <v>4</v>
      </c>
      <c r="G6" s="86" t="s">
        <v>373</v>
      </c>
      <c r="H6" s="86" t="str">
        <f>CONCATENATE(F6,"-",G6)</f>
        <v>4-Probable</v>
      </c>
      <c r="I6" s="86" t="s">
        <v>374</v>
      </c>
      <c r="J6" s="86" t="s">
        <v>375</v>
      </c>
      <c r="L6" s="86">
        <v>4</v>
      </c>
      <c r="M6" s="86" t="s">
        <v>213</v>
      </c>
      <c r="N6" s="86" t="str">
        <f>CONCATENATE(L6,"-",M6)</f>
        <v>4-Mayor</v>
      </c>
      <c r="O6" s="86" t="s">
        <v>376</v>
      </c>
      <c r="Q6" s="86">
        <v>4</v>
      </c>
      <c r="R6" s="86" t="s">
        <v>213</v>
      </c>
      <c r="S6" s="86" t="str">
        <f>CONCATENATE(Q6,"-",R6)</f>
        <v>4-Mayor</v>
      </c>
      <c r="T6" s="86" t="s">
        <v>377</v>
      </c>
      <c r="V6" s="86">
        <v>4</v>
      </c>
      <c r="W6" s="86" t="s">
        <v>213</v>
      </c>
      <c r="X6" s="86" t="str">
        <f>CONCATENATE(V6,"-",W6)</f>
        <v>4-Mayor</v>
      </c>
      <c r="Y6" s="86" t="s">
        <v>378</v>
      </c>
      <c r="AA6" s="86">
        <v>4</v>
      </c>
      <c r="AB6" s="86" t="s">
        <v>213</v>
      </c>
      <c r="AC6" s="86" t="str">
        <f>CONCATENATE(AA6,"-",AB6)</f>
        <v>4-Mayor</v>
      </c>
      <c r="AD6" s="86" t="s">
        <v>379</v>
      </c>
      <c r="AG6" t="s">
        <v>351</v>
      </c>
      <c r="AI6" t="s">
        <v>380</v>
      </c>
    </row>
    <row r="7" spans="1:39" ht="45">
      <c r="B7" s="87" t="s">
        <v>381</v>
      </c>
      <c r="D7" s="84" t="s">
        <v>382</v>
      </c>
      <c r="F7" s="86">
        <v>5</v>
      </c>
      <c r="G7" s="86" t="s">
        <v>383</v>
      </c>
      <c r="H7" s="86" t="str">
        <f>CONCATENATE(F7,"-",G7)</f>
        <v>5-Casi seguro</v>
      </c>
      <c r="I7" s="86" t="s">
        <v>384</v>
      </c>
      <c r="J7" s="86" t="s">
        <v>385</v>
      </c>
      <c r="L7" s="86">
        <v>5</v>
      </c>
      <c r="M7" s="86" t="s">
        <v>386</v>
      </c>
      <c r="N7" s="86" t="str">
        <f>CONCATENATE(L7,"-",M7)</f>
        <v>5-Catastrofico</v>
      </c>
      <c r="O7" s="86" t="s">
        <v>387</v>
      </c>
      <c r="Q7" s="86">
        <v>5</v>
      </c>
      <c r="R7" s="86" t="s">
        <v>386</v>
      </c>
      <c r="S7" s="86" t="str">
        <f>CONCATENATE(Q7,"-",R7)</f>
        <v>5-Catastrofico</v>
      </c>
      <c r="T7" s="86" t="s">
        <v>388</v>
      </c>
      <c r="V7" s="86">
        <v>5</v>
      </c>
      <c r="W7" s="86" t="s">
        <v>386</v>
      </c>
      <c r="X7" s="86" t="str">
        <f>CONCATENATE(V7,"-",W7)</f>
        <v>5-Catastrofico</v>
      </c>
      <c r="Y7" s="86" t="s">
        <v>389</v>
      </c>
      <c r="AA7" s="86">
        <v>5</v>
      </c>
      <c r="AB7" s="86" t="s">
        <v>386</v>
      </c>
      <c r="AC7" s="86" t="str">
        <f>CONCATENATE(AA7,"-",AB7)</f>
        <v>5-Catastrofico</v>
      </c>
      <c r="AD7" s="86" t="s">
        <v>390</v>
      </c>
    </row>
    <row r="8" spans="1:39">
      <c r="B8" s="87" t="s">
        <v>391</v>
      </c>
      <c r="D8" s="87" t="s">
        <v>392</v>
      </c>
    </row>
    <row r="15" spans="1:39">
      <c r="A15" s="754" t="s">
        <v>325</v>
      </c>
      <c r="B15" s="88"/>
      <c r="C15" s="755" t="s">
        <v>85</v>
      </c>
      <c r="D15" s="755"/>
      <c r="E15" s="755"/>
      <c r="F15" s="755"/>
      <c r="G15" s="755"/>
    </row>
    <row r="16" spans="1:39">
      <c r="A16" s="754"/>
      <c r="B16" s="88"/>
      <c r="C16" s="88" t="s">
        <v>393</v>
      </c>
      <c r="D16" s="88" t="s">
        <v>394</v>
      </c>
      <c r="E16" s="88" t="s">
        <v>395</v>
      </c>
      <c r="F16" s="88" t="s">
        <v>396</v>
      </c>
      <c r="G16" s="88" t="s">
        <v>397</v>
      </c>
    </row>
    <row r="17" spans="1:7">
      <c r="A17" s="754"/>
      <c r="B17" s="88" t="s">
        <v>398</v>
      </c>
      <c r="C17" s="89">
        <v>1</v>
      </c>
      <c r="D17" s="89">
        <v>2</v>
      </c>
      <c r="E17" s="90">
        <v>3</v>
      </c>
      <c r="F17" s="91">
        <v>4</v>
      </c>
      <c r="G17" s="92">
        <v>5</v>
      </c>
    </row>
    <row r="18" spans="1:7">
      <c r="A18" s="754"/>
      <c r="B18" s="88" t="s">
        <v>209</v>
      </c>
      <c r="C18" s="93">
        <v>2</v>
      </c>
      <c r="D18" s="93">
        <v>4</v>
      </c>
      <c r="E18" s="90">
        <v>6</v>
      </c>
      <c r="F18" s="94">
        <v>8</v>
      </c>
      <c r="G18" s="92">
        <v>10</v>
      </c>
    </row>
    <row r="19" spans="1:7">
      <c r="A19" s="754"/>
      <c r="B19" s="88" t="s">
        <v>173</v>
      </c>
      <c r="C19" s="93">
        <v>3</v>
      </c>
      <c r="D19" s="90">
        <v>6</v>
      </c>
      <c r="E19" s="94">
        <v>9</v>
      </c>
      <c r="F19" s="92">
        <v>12</v>
      </c>
      <c r="G19" s="92">
        <v>15</v>
      </c>
    </row>
    <row r="20" spans="1:7">
      <c r="A20" s="754"/>
      <c r="B20" s="88" t="s">
        <v>399</v>
      </c>
      <c r="C20" s="90">
        <v>4</v>
      </c>
      <c r="D20" s="94">
        <v>8</v>
      </c>
      <c r="E20" s="94">
        <v>12</v>
      </c>
      <c r="F20" s="92">
        <v>16</v>
      </c>
      <c r="G20" s="95">
        <v>20</v>
      </c>
    </row>
    <row r="21" spans="1:7">
      <c r="A21" s="754"/>
      <c r="B21" s="88" t="s">
        <v>400</v>
      </c>
      <c r="C21" s="94">
        <v>5</v>
      </c>
      <c r="D21" s="94">
        <v>10</v>
      </c>
      <c r="E21" s="92">
        <v>15</v>
      </c>
      <c r="F21" s="92">
        <v>20</v>
      </c>
      <c r="G21" s="95">
        <v>25</v>
      </c>
    </row>
    <row r="25" spans="1:7">
      <c r="B25" t="s">
        <v>401</v>
      </c>
      <c r="C25" t="s">
        <v>402</v>
      </c>
      <c r="D25">
        <v>11</v>
      </c>
      <c r="E25" t="s">
        <v>403</v>
      </c>
      <c r="F25">
        <v>1</v>
      </c>
    </row>
    <row r="26" spans="1:7">
      <c r="C26" t="s">
        <v>404</v>
      </c>
      <c r="D26">
        <v>12</v>
      </c>
      <c r="E26" t="s">
        <v>405</v>
      </c>
      <c r="F26">
        <v>2</v>
      </c>
    </row>
    <row r="27" spans="1:7">
      <c r="C27" t="s">
        <v>406</v>
      </c>
      <c r="D27">
        <v>13</v>
      </c>
      <c r="E27" t="s">
        <v>407</v>
      </c>
      <c r="F27">
        <v>3</v>
      </c>
    </row>
    <row r="28" spans="1:7">
      <c r="C28" t="s">
        <v>408</v>
      </c>
      <c r="D28">
        <v>14</v>
      </c>
      <c r="E28" t="s">
        <v>409</v>
      </c>
      <c r="F28">
        <v>4</v>
      </c>
    </row>
    <row r="29" spans="1:7">
      <c r="C29" t="s">
        <v>410</v>
      </c>
      <c r="D29">
        <v>15</v>
      </c>
      <c r="E29" t="s">
        <v>411</v>
      </c>
      <c r="F29">
        <v>5</v>
      </c>
    </row>
    <row r="30" spans="1:7">
      <c r="B30" t="s">
        <v>412</v>
      </c>
      <c r="C30" t="s">
        <v>402</v>
      </c>
      <c r="D30">
        <v>21</v>
      </c>
      <c r="E30" t="s">
        <v>405</v>
      </c>
      <c r="F30">
        <v>6</v>
      </c>
    </row>
    <row r="31" spans="1:7">
      <c r="C31" t="s">
        <v>404</v>
      </c>
      <c r="D31">
        <v>22</v>
      </c>
      <c r="E31" t="s">
        <v>413</v>
      </c>
      <c r="F31">
        <v>7</v>
      </c>
    </row>
    <row r="32" spans="1:7">
      <c r="C32" t="s">
        <v>406</v>
      </c>
      <c r="D32">
        <v>23</v>
      </c>
      <c r="E32" t="s">
        <v>414</v>
      </c>
      <c r="F32">
        <v>8</v>
      </c>
    </row>
    <row r="33" spans="2:6">
      <c r="C33" t="s">
        <v>408</v>
      </c>
      <c r="D33">
        <v>24</v>
      </c>
      <c r="E33" t="s">
        <v>415</v>
      </c>
      <c r="F33">
        <v>9</v>
      </c>
    </row>
    <row r="34" spans="2:6">
      <c r="C34" t="s">
        <v>410</v>
      </c>
      <c r="D34">
        <v>25</v>
      </c>
      <c r="E34" t="s">
        <v>416</v>
      </c>
      <c r="F34">
        <v>10</v>
      </c>
    </row>
    <row r="35" spans="2:6">
      <c r="B35" t="s">
        <v>417</v>
      </c>
      <c r="C35" t="s">
        <v>402</v>
      </c>
      <c r="D35">
        <v>31</v>
      </c>
      <c r="E35" t="s">
        <v>418</v>
      </c>
      <c r="F35">
        <v>11</v>
      </c>
    </row>
    <row r="36" spans="2:6">
      <c r="C36" t="s">
        <v>404</v>
      </c>
      <c r="D36">
        <v>32</v>
      </c>
      <c r="E36" t="s">
        <v>414</v>
      </c>
      <c r="F36">
        <v>12</v>
      </c>
    </row>
    <row r="37" spans="2:6">
      <c r="C37" t="s">
        <v>406</v>
      </c>
      <c r="D37">
        <v>33</v>
      </c>
      <c r="E37" t="s">
        <v>419</v>
      </c>
      <c r="F37">
        <v>13</v>
      </c>
    </row>
    <row r="38" spans="2:6">
      <c r="C38" t="s">
        <v>408</v>
      </c>
      <c r="D38">
        <v>34</v>
      </c>
      <c r="E38" t="s">
        <v>420</v>
      </c>
      <c r="F38">
        <v>14</v>
      </c>
    </row>
    <row r="39" spans="2:6">
      <c r="C39" t="s">
        <v>410</v>
      </c>
      <c r="D39">
        <v>35</v>
      </c>
      <c r="E39" t="s">
        <v>421</v>
      </c>
      <c r="F39">
        <v>15</v>
      </c>
    </row>
    <row r="40" spans="2:6">
      <c r="B40" t="s">
        <v>422</v>
      </c>
      <c r="C40" t="s">
        <v>402</v>
      </c>
      <c r="D40">
        <v>41</v>
      </c>
      <c r="E40" t="s">
        <v>423</v>
      </c>
      <c r="F40">
        <v>16</v>
      </c>
    </row>
    <row r="41" spans="2:6">
      <c r="C41" t="s">
        <v>404</v>
      </c>
      <c r="D41">
        <v>42</v>
      </c>
      <c r="E41" t="s">
        <v>415</v>
      </c>
      <c r="F41">
        <v>17</v>
      </c>
    </row>
    <row r="42" spans="2:6">
      <c r="C42" t="s">
        <v>406</v>
      </c>
      <c r="D42">
        <v>43</v>
      </c>
      <c r="E42" t="s">
        <v>424</v>
      </c>
      <c r="F42">
        <v>18</v>
      </c>
    </row>
    <row r="43" spans="2:6">
      <c r="C43" t="s">
        <v>408</v>
      </c>
      <c r="D43">
        <v>44</v>
      </c>
      <c r="E43" t="s">
        <v>425</v>
      </c>
      <c r="F43">
        <v>19</v>
      </c>
    </row>
    <row r="44" spans="2:6">
      <c r="C44" t="s">
        <v>410</v>
      </c>
      <c r="D44">
        <v>45</v>
      </c>
      <c r="E44" t="s">
        <v>205</v>
      </c>
      <c r="F44">
        <v>20</v>
      </c>
    </row>
    <row r="45" spans="2:6">
      <c r="B45" t="s">
        <v>426</v>
      </c>
      <c r="C45" t="s">
        <v>402</v>
      </c>
      <c r="D45">
        <v>51</v>
      </c>
      <c r="E45" t="s">
        <v>427</v>
      </c>
      <c r="F45">
        <v>21</v>
      </c>
    </row>
    <row r="46" spans="2:6">
      <c r="C46" t="s">
        <v>404</v>
      </c>
      <c r="D46">
        <v>52</v>
      </c>
      <c r="E46" t="s">
        <v>225</v>
      </c>
      <c r="F46">
        <v>22</v>
      </c>
    </row>
    <row r="47" spans="2:6">
      <c r="C47" t="s">
        <v>406</v>
      </c>
      <c r="D47">
        <v>53</v>
      </c>
      <c r="E47" t="s">
        <v>421</v>
      </c>
      <c r="F47">
        <v>23</v>
      </c>
    </row>
    <row r="48" spans="2:6">
      <c r="C48" t="s">
        <v>408</v>
      </c>
      <c r="D48">
        <v>54</v>
      </c>
      <c r="E48" t="s">
        <v>205</v>
      </c>
      <c r="F48">
        <v>24</v>
      </c>
    </row>
    <row r="49" spans="2:6">
      <c r="C49" t="s">
        <v>410</v>
      </c>
      <c r="D49">
        <v>55</v>
      </c>
      <c r="E49" t="s">
        <v>428</v>
      </c>
      <c r="F49">
        <v>25</v>
      </c>
    </row>
    <row r="53" spans="2:6">
      <c r="B53" t="s">
        <v>401</v>
      </c>
      <c r="C53" t="s">
        <v>429</v>
      </c>
      <c r="D53">
        <v>5</v>
      </c>
      <c r="E53" t="s">
        <v>430</v>
      </c>
    </row>
    <row r="54" spans="2:6">
      <c r="C54" t="s">
        <v>431</v>
      </c>
      <c r="D54">
        <v>10</v>
      </c>
      <c r="E54" t="s">
        <v>225</v>
      </c>
    </row>
    <row r="55" spans="2:6">
      <c r="C55" t="s">
        <v>432</v>
      </c>
      <c r="D55">
        <v>20</v>
      </c>
      <c r="E55" t="s">
        <v>205</v>
      </c>
    </row>
    <row r="56" spans="2:6">
      <c r="B56" t="s">
        <v>412</v>
      </c>
      <c r="C56" t="s">
        <v>433</v>
      </c>
      <c r="D56">
        <v>10</v>
      </c>
      <c r="E56" t="s">
        <v>434</v>
      </c>
    </row>
    <row r="57" spans="2:6">
      <c r="C57" t="s">
        <v>435</v>
      </c>
      <c r="D57">
        <v>20</v>
      </c>
      <c r="E57" t="s">
        <v>436</v>
      </c>
    </row>
    <row r="58" spans="2:6">
      <c r="C58" t="s">
        <v>437</v>
      </c>
      <c r="D58">
        <v>40</v>
      </c>
      <c r="E58" t="s">
        <v>438</v>
      </c>
    </row>
    <row r="59" spans="2:6">
      <c r="B59" t="s">
        <v>417</v>
      </c>
      <c r="C59" t="s">
        <v>433</v>
      </c>
      <c r="D59">
        <v>15</v>
      </c>
      <c r="E59" t="s">
        <v>439</v>
      </c>
    </row>
    <row r="60" spans="2:6">
      <c r="C60" t="s">
        <v>435</v>
      </c>
      <c r="D60">
        <v>30</v>
      </c>
      <c r="E60" t="s">
        <v>440</v>
      </c>
    </row>
    <row r="61" spans="2:6">
      <c r="C61" t="s">
        <v>437</v>
      </c>
      <c r="D61">
        <v>60</v>
      </c>
      <c r="E61" t="s">
        <v>240</v>
      </c>
    </row>
    <row r="62" spans="2:6">
      <c r="B62" t="s">
        <v>422</v>
      </c>
      <c r="C62" t="s">
        <v>433</v>
      </c>
      <c r="D62">
        <v>20</v>
      </c>
      <c r="E62" t="s">
        <v>436</v>
      </c>
    </row>
    <row r="63" spans="2:6">
      <c r="C63" t="s">
        <v>435</v>
      </c>
      <c r="D63">
        <v>40</v>
      </c>
      <c r="E63" t="s">
        <v>438</v>
      </c>
    </row>
    <row r="64" spans="2:6">
      <c r="C64" t="s">
        <v>437</v>
      </c>
      <c r="D64">
        <v>80</v>
      </c>
      <c r="E64" t="s">
        <v>441</v>
      </c>
    </row>
    <row r="65" spans="2:5">
      <c r="B65" t="s">
        <v>426</v>
      </c>
      <c r="C65" t="s">
        <v>433</v>
      </c>
      <c r="D65">
        <v>25</v>
      </c>
      <c r="E65" t="s">
        <v>428</v>
      </c>
    </row>
    <row r="66" spans="2:5">
      <c r="C66" t="s">
        <v>435</v>
      </c>
      <c r="D66">
        <v>50</v>
      </c>
      <c r="E66" t="s">
        <v>442</v>
      </c>
    </row>
    <row r="67" spans="2:5">
      <c r="C67" t="s">
        <v>437</v>
      </c>
      <c r="D67">
        <v>100</v>
      </c>
      <c r="E67" t="s">
        <v>443</v>
      </c>
    </row>
  </sheetData>
  <mergeCells count="7">
    <mergeCell ref="V1:Y1"/>
    <mergeCell ref="AA1:AD1"/>
    <mergeCell ref="A15:A21"/>
    <mergeCell ref="C15:G15"/>
    <mergeCell ref="F1:J1"/>
    <mergeCell ref="L1:O1"/>
    <mergeCell ref="Q1:T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Gestión de Riesgos</vt:lpstr>
      <vt:lpstr>Riesgos de Corrupción</vt:lpstr>
      <vt:lpstr>Racionalización de Trámites</vt:lpstr>
      <vt:lpstr>RendiciónCuentas</vt:lpstr>
      <vt:lpstr>Atención al Ciudadano</vt:lpstr>
      <vt:lpstr>Tranparencia y Acceso a Inf. </vt:lpstr>
      <vt:lpstr>Participación Ciudadana</vt:lpstr>
      <vt:lpstr>Hoja2</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Cristian Chavez Salas</cp:lastModifiedBy>
  <cp:lastPrinted>2019-01-30T16:42:27Z</cp:lastPrinted>
  <dcterms:created xsi:type="dcterms:W3CDTF">2017-01-23T15:51:20Z</dcterms:created>
  <dcterms:modified xsi:type="dcterms:W3CDTF">2021-01-04T17:31:24Z</dcterms:modified>
</cp:coreProperties>
</file>