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OneDrive - UNIVERSIDAD DE CUNDINAMARCA\Escritorio\COPA GOBERNACIÓN\"/>
    </mc:Choice>
  </mc:AlternateContent>
  <xr:revisionPtr revIDLastSave="0" documentId="8_{AA4D1D0B-749C-4745-8D52-E4F7B2CD0F45}" xr6:coauthVersionLast="47" xr6:coauthVersionMax="47" xr10:uidLastSave="{00000000-0000-0000-0000-000000000000}"/>
  <bookViews>
    <workbookView xWindow="-120" yWindow="-120" windowWidth="20730" windowHeight="11040" tabRatio="848" firstSheet="2" activeTab="2" xr2:uid="{00000000-000D-0000-FFFF-FFFF00000000}"/>
  </bookViews>
  <sheets>
    <sheet name="Hoja1" sheetId="18" state="hidden" r:id="rId1"/>
    <sheet name="FASE 1 FEMENINO" sheetId="17" state="hidden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_FilterDatabase" localSheetId="4" hidden="1">GOLEADORAS!$B$13:$Q$54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" i="57" l="1"/>
  <c r="P29" i="57" l="1"/>
  <c r="P56" i="56"/>
  <c r="P55" i="56" l="1"/>
  <c r="Q54" i="56" l="1"/>
  <c r="P54" i="56"/>
  <c r="Q42" i="56"/>
  <c r="P42" i="56"/>
  <c r="AB44" i="54" l="1"/>
  <c r="Z44" i="54"/>
  <c r="Y44" i="54"/>
  <c r="D44" i="54"/>
  <c r="G56" i="54" s="1"/>
  <c r="AB42" i="54"/>
  <c r="Z42" i="54"/>
  <c r="Y42" i="54"/>
  <c r="D42" i="54"/>
  <c r="G51" i="54" s="1"/>
  <c r="AB40" i="54"/>
  <c r="Z40" i="54"/>
  <c r="Y40" i="54"/>
  <c r="D40" i="54"/>
  <c r="D51" i="54" s="1"/>
  <c r="AB38" i="54"/>
  <c r="Z38" i="54"/>
  <c r="Y38" i="54"/>
  <c r="D38" i="54"/>
  <c r="G57" i="54" s="1"/>
  <c r="AB21" i="54"/>
  <c r="Z21" i="54"/>
  <c r="Y21" i="54"/>
  <c r="D21" i="54"/>
  <c r="G33" i="54" s="1"/>
  <c r="AB19" i="54"/>
  <c r="Z19" i="54"/>
  <c r="Y19" i="54"/>
  <c r="D19" i="54"/>
  <c r="G28" i="54" s="1"/>
  <c r="AB17" i="54"/>
  <c r="Z17" i="54"/>
  <c r="Y17" i="54"/>
  <c r="D17" i="54"/>
  <c r="D28" i="54" s="1"/>
  <c r="AB15" i="54"/>
  <c r="Z15" i="54"/>
  <c r="Y15" i="54"/>
  <c r="D15" i="54"/>
  <c r="G34" i="54" s="1"/>
  <c r="P30" i="58"/>
  <c r="O30" i="58"/>
  <c r="P29" i="58"/>
  <c r="O29" i="58"/>
  <c r="P28" i="58"/>
  <c r="O28" i="58"/>
  <c r="P27" i="58"/>
  <c r="O27" i="58"/>
  <c r="P26" i="58"/>
  <c r="O26" i="58"/>
  <c r="P25" i="58"/>
  <c r="O25" i="58"/>
  <c r="P24" i="58"/>
  <c r="O24" i="58"/>
  <c r="P23" i="58"/>
  <c r="O23" i="58"/>
  <c r="P22" i="58"/>
  <c r="O22" i="58"/>
  <c r="P21" i="58"/>
  <c r="O21" i="58"/>
  <c r="P20" i="58"/>
  <c r="O20" i="58"/>
  <c r="P19" i="58"/>
  <c r="O19" i="58"/>
  <c r="P18" i="58"/>
  <c r="O18" i="58"/>
  <c r="P17" i="58"/>
  <c r="O17" i="58"/>
  <c r="P16" i="58"/>
  <c r="O16" i="58"/>
  <c r="P15" i="58"/>
  <c r="O15" i="58"/>
  <c r="P14" i="58"/>
  <c r="O14" i="58"/>
  <c r="Q33" i="57"/>
  <c r="P33" i="57"/>
  <c r="Q32" i="57"/>
  <c r="P32" i="57"/>
  <c r="Q29" i="57"/>
  <c r="Q28" i="57"/>
  <c r="P28" i="57"/>
  <c r="Q27" i="57"/>
  <c r="P27" i="57"/>
  <c r="Q26" i="57"/>
  <c r="P26" i="57"/>
  <c r="Q25" i="57"/>
  <c r="P25" i="57"/>
  <c r="Q24" i="57"/>
  <c r="P24" i="57"/>
  <c r="Q23" i="57"/>
  <c r="P23" i="57"/>
  <c r="Q22" i="57"/>
  <c r="P22" i="57"/>
  <c r="Q20" i="57"/>
  <c r="Q19" i="57"/>
  <c r="P19" i="57"/>
  <c r="Q18" i="57"/>
  <c r="P18" i="57"/>
  <c r="Q17" i="57"/>
  <c r="P17" i="57"/>
  <c r="Q16" i="57"/>
  <c r="P16" i="57"/>
  <c r="Q15" i="57"/>
  <c r="P15" i="57"/>
  <c r="Q14" i="57"/>
  <c r="P14" i="57"/>
  <c r="Q53" i="56"/>
  <c r="P53" i="56"/>
  <c r="Q52" i="56"/>
  <c r="P52" i="56"/>
  <c r="Q51" i="56"/>
  <c r="P51" i="56"/>
  <c r="Q50" i="56"/>
  <c r="P50" i="56"/>
  <c r="Q49" i="56"/>
  <c r="P49" i="56"/>
  <c r="Q48" i="56"/>
  <c r="P48" i="56"/>
  <c r="Q47" i="56"/>
  <c r="P47" i="56"/>
  <c r="Q46" i="56"/>
  <c r="P46" i="56"/>
  <c r="Q45" i="56"/>
  <c r="P45" i="56"/>
  <c r="Q44" i="56"/>
  <c r="P44" i="56"/>
  <c r="Q27" i="56"/>
  <c r="P27" i="56"/>
  <c r="Q43" i="56"/>
  <c r="P43" i="56"/>
  <c r="Q41" i="56"/>
  <c r="P41" i="56"/>
  <c r="Q40" i="56"/>
  <c r="P40" i="56"/>
  <c r="Q39" i="56"/>
  <c r="P39" i="56"/>
  <c r="Q38" i="56"/>
  <c r="P38" i="56"/>
  <c r="Q37" i="56"/>
  <c r="P37" i="56"/>
  <c r="Q36" i="56"/>
  <c r="P36" i="56"/>
  <c r="Q35" i="56"/>
  <c r="P35" i="56"/>
  <c r="Q34" i="56"/>
  <c r="P34" i="56"/>
  <c r="Q33" i="56"/>
  <c r="P33" i="56"/>
  <c r="Q32" i="56"/>
  <c r="P32" i="56"/>
  <c r="Q31" i="56"/>
  <c r="P31" i="56"/>
  <c r="Q30" i="56"/>
  <c r="P30" i="56"/>
  <c r="Q29" i="56"/>
  <c r="P29" i="56"/>
  <c r="Q28" i="56"/>
  <c r="P28" i="56"/>
  <c r="Q26" i="56"/>
  <c r="P26" i="56"/>
  <c r="Q25" i="56"/>
  <c r="P25" i="56"/>
  <c r="Q22" i="56"/>
  <c r="P22" i="56"/>
  <c r="Q24" i="56"/>
  <c r="P24" i="56"/>
  <c r="Q23" i="56"/>
  <c r="P23" i="56"/>
  <c r="Q21" i="56"/>
  <c r="P21" i="56"/>
  <c r="Q17" i="56"/>
  <c r="P17" i="56"/>
  <c r="Q20" i="56"/>
  <c r="P20" i="56"/>
  <c r="Q19" i="56"/>
  <c r="P19" i="56"/>
  <c r="Q18" i="56"/>
  <c r="P18" i="56"/>
  <c r="Q16" i="56"/>
  <c r="P16" i="56"/>
  <c r="Q15" i="56"/>
  <c r="P15" i="56"/>
  <c r="Q14" i="56"/>
  <c r="P14" i="56"/>
  <c r="AA42" i="54" l="1"/>
  <c r="AA40" i="54"/>
  <c r="AA38" i="54"/>
  <c r="AA44" i="54"/>
  <c r="AA19" i="54"/>
  <c r="AA17" i="54"/>
  <c r="AA21" i="54"/>
  <c r="AA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<sst xmlns="http://schemas.openxmlformats.org/spreadsheetml/2006/main" count="1161" uniqueCount="236">
  <si>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</si>
  <si>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</si>
  <si>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</si>
  <si>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</si>
  <si>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</si>
  <si>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</si>
  <si>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</si>
  <si>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</si>
  <si>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</si>
  <si>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</si>
  <si>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</si>
  <si>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</si>
  <si>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</si>
  <si>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</si>
  <si>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</si>
  <si>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</si>
  <si>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</si>
  <si>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</si>
  <si>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</si>
  <si>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</si>
  <si>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</si>
  <si>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</si>
  <si>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</si>
  <si>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</si>
  <si>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</si>
  <si>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</si>
  <si>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</si>
  <si>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</si>
  <si>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</si>
  <si>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</si>
  <si>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</si>
  <si>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</si>
  <si>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</si>
  <si>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</si>
  <si>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</si>
  <si>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</si>
  <si>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</si>
  <si>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</si>
  <si>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</si>
  <si>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</si>
  <si>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</si>
  <si>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</si>
  <si>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</si>
  <si>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</si>
  <si>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</si>
  <si>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</si>
  <si>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</si>
  <si>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</si>
  <si>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</si>
  <si>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</si>
  <si>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</si>
  <si>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</si>
  <si>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</si>
  <si>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</si>
  <si>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</si>
  <si>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</si>
  <si>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</si>
  <si>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</si>
  <si>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</si>
  <si>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</si>
  <si>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</si>
  <si>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</si>
  <si>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</si>
  <si>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</si>
  <si>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</si>
  <si>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</si>
  <si>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</si>
  <si>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</si>
  <si>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</si>
  <si>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</si>
  <si>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</si>
  <si>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</si>
  <si>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</si>
  <si>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</si>
  <si>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</si>
  <si>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</si>
  <si>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</si>
  <si>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</si>
  <si>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</si>
  <si>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</si>
  <si>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</si>
  <si>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</si>
  <si>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</si>
  <si>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</si>
  <si>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</si>
  <si>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</si>
  <si>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</si>
  <si>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</si>
  <si>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</si>
  <si>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</si>
  <si>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</si>
  <si>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</si>
  <si>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</si>
  <si>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</si>
  <si>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</si>
  <si>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</si>
  <si>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</si>
  <si>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</si>
  <si>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</si>
  <si>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</si>
  <si>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</si>
  <si>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</si>
  <si>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</si>
  <si>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</si>
  <si>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</si>
  <si>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</si>
  <si>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</si>
  <si>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</si>
  <si>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</si>
  <si>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</si>
  <si>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</si>
  <si>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</si>
  <si>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</si>
  <si>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</si>
  <si>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</si>
  <si>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</si>
  <si>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</si>
  <si>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</si>
  <si>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</si>
  <si>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</si>
  <si>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</si>
  <si>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</si>
  <si>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</si>
  <si>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</si>
  <si>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</si>
  <si>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</si>
  <si>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</si>
  <si>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</si>
  <si>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</si>
  <si>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</si>
  <si>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</si>
  <si>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</si>
  <si>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</si>
  <si>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</si>
  <si>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</si>
  <si>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</si>
  <si>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</si>
  <si>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</si>
  <si>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</si>
  <si>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</si>
  <si>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</si>
  <si>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</si>
  <si>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</si>
  <si>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</si>
  <si>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</si>
  <si>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</si>
  <si>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</si>
  <si>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</si>
  <si>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</si>
  <si>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</si>
  <si>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</si>
  <si>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</si>
  <si>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</si>
  <si>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</si>
  <si>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</si>
  <si>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</si>
  <si>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</si>
  <si>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</si>
  <si>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</si>
  <si>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</si>
  <si>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</si>
  <si>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</si>
  <si>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</si>
  <si>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</si>
  <si>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</si>
  <si>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</si>
  <si>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</si>
  <si>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</si>
  <si>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</si>
  <si>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</si>
  <si>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</si>
  <si>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</si>
  <si>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</si>
  <si>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</si>
  <si>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</si>
  <si>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</si>
  <si>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</si>
  <si>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</si>
  <si>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</si>
  <si>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</si>
  <si>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</si>
  <si>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</si>
  <si>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</si>
  <si>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</si>
  <si>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</si>
  <si>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</si>
  <si>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</si>
  <si>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</si>
  <si>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</si>
  <si>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</si>
  <si>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</si>
  <si>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</si>
  <si>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</si>
  <si>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</si>
  <si>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</si>
  <si>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</si>
  <si>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</si>
  <si>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</si>
  <si>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</si>
  <si>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</si>
  <si>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</si>
  <si>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</si>
  <si>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</si>
  <si>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</si>
  <si>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</si>
  <si>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</si>
  <si>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</si>
  <si>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</si>
  <si>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</si>
  <si>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</si>
  <si>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</si>
  <si>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</si>
  <si>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</si>
  <si>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</si>
  <si>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</si>
  <si>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</si>
  <si>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</si>
  <si>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</si>
  <si>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</si>
  <si>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</si>
  <si>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</si>
  <si>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</si>
  <si>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</si>
  <si>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</si>
  <si>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</si>
  <si>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</si>
  <si>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</si>
  <si>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XIOMARA PENAGOS</t>
  </si>
  <si>
    <t>DUBERLY CARVAJAL</t>
  </si>
  <si>
    <t>KAREN ORJUELA</t>
  </si>
  <si>
    <t>ADRIANA MARTINEZ</t>
  </si>
  <si>
    <t>PAULA MORENO</t>
  </si>
  <si>
    <t>11:00  A M</t>
  </si>
  <si>
    <t>Actualización: 18/09/2023</t>
  </si>
  <si>
    <t>Boletin 21</t>
  </si>
  <si>
    <t>LAURA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</si>
</sst>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0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19" borderId="83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29" fillId="19" borderId="0" xfId="162" applyFont="1" applyFill="1" applyAlignment="1">
      <alignment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1" fillId="0" borderId="2" xfId="2" applyBorder="1"/>
    <xf numFmtId="0" fontId="20" fillId="0" borderId="2" xfId="2" applyFont="1" applyBorder="1"/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3" borderId="47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 vertical="center"/>
    </xf>
    <xf numFmtId="1" fontId="9" fillId="0" borderId="75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5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4" fillId="25" borderId="15" xfId="3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0" fontId="4" fillId="25" borderId="19" xfId="3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0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5" xfId="3" applyNumberFormat="1" applyFont="1" applyFill="1" applyBorder="1" applyAlignment="1">
      <alignment horizontal="center" vertical="center"/>
    </xf>
    <xf numFmtId="1" fontId="9" fillId="25" borderId="19" xfId="3" applyNumberFormat="1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84965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84965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7302\Downloads\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30" t="s">
        <v>36</v>
      </c>
      <c r="O3" s="530"/>
      <c r="P3" s="530"/>
      <c r="U3" s="7"/>
      <c r="X3" s="37"/>
      <c r="AA3" s="37"/>
    </row>
    <row r="4" spans="1:28" s="1" customFormat="1" x14ac:dyDescent="0.3">
      <c r="N4" s="531" t="s">
        <v>37</v>
      </c>
      <c r="O4" s="531"/>
      <c r="P4" s="531"/>
      <c r="U4" s="7"/>
      <c r="X4" s="37"/>
      <c r="AA4" s="37"/>
    </row>
    <row r="5" spans="1:28" s="1" customFormat="1" x14ac:dyDescent="0.3">
      <c r="N5" s="532" t="s">
        <v>38</v>
      </c>
      <c r="O5" s="532"/>
      <c r="P5" s="532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33" t="s">
        <v>110</v>
      </c>
      <c r="X9" s="533"/>
      <c r="Y9" s="533"/>
      <c r="Z9" s="533"/>
      <c r="AA9" s="533"/>
      <c r="AB9" s="533"/>
    </row>
    <row r="10" spans="1:28" s="1" customFormat="1" ht="21.75" customHeight="1" x14ac:dyDescent="0.3">
      <c r="A10" s="302" t="s">
        <v>109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34" t="s">
        <v>10</v>
      </c>
      <c r="B12" s="58"/>
      <c r="C12" s="295" t="s">
        <v>0</v>
      </c>
      <c r="D12" s="296"/>
      <c r="E12" s="295">
        <v>1</v>
      </c>
      <c r="F12" s="296"/>
      <c r="G12" s="295">
        <v>2</v>
      </c>
      <c r="H12" s="296"/>
      <c r="I12" s="295">
        <v>3</v>
      </c>
      <c r="J12" s="296"/>
      <c r="K12" s="295">
        <v>4</v>
      </c>
      <c r="L12" s="296"/>
      <c r="M12" s="295">
        <v>5</v>
      </c>
      <c r="N12" s="296"/>
      <c r="O12" s="537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35"/>
      <c r="B13" s="290">
        <v>1</v>
      </c>
      <c r="C13" s="250"/>
      <c r="D13" s="251"/>
      <c r="E13" s="297"/>
      <c r="F13" s="298"/>
      <c r="G13" s="327"/>
      <c r="H13" s="31"/>
      <c r="I13" s="325"/>
      <c r="J13" s="17"/>
      <c r="K13" s="325"/>
      <c r="L13" s="17"/>
      <c r="M13" s="325"/>
      <c r="N13" s="30"/>
      <c r="O13" s="538"/>
      <c r="P13" s="261">
        <v>0</v>
      </c>
      <c r="Q13" s="262">
        <f>IF(Y30&gt;AA30,"1")+IF(AA33&gt;Y33,"1")+IF(Y36&gt;AA36,"1")+IF(AA40&gt;Y40,"1")</f>
        <v>0</v>
      </c>
      <c r="R13" s="262">
        <f>IF(Y30&lt;AA30,"1")+IF(AA33&lt;Y33,"1")+IF(Y36&lt;AA36,"1")+IF(AA40&lt;Y40,"1")</f>
        <v>0</v>
      </c>
      <c r="S13" s="262">
        <v>0</v>
      </c>
      <c r="T13" s="261">
        <v>0</v>
      </c>
      <c r="U13" s="259">
        <f>SUM(H13,J13,L13,N13)</f>
        <v>0</v>
      </c>
      <c r="V13" s="259">
        <f>SUM(H14,J14,L14,N14)</f>
        <v>0</v>
      </c>
      <c r="W13" s="259">
        <f>+U13-V13</f>
        <v>0</v>
      </c>
      <c r="X13" s="282">
        <f>SUM(G13,I13,K13,M13)</f>
        <v>0</v>
      </c>
      <c r="Y13" s="261"/>
      <c r="AA13" s="37"/>
    </row>
    <row r="14" spans="1:28" s="1" customFormat="1" ht="15" customHeight="1" x14ac:dyDescent="0.3">
      <c r="A14" s="535"/>
      <c r="B14" s="291"/>
      <c r="C14" s="252"/>
      <c r="D14" s="253"/>
      <c r="E14" s="299"/>
      <c r="F14" s="300"/>
      <c r="G14" s="328"/>
      <c r="H14" s="31"/>
      <c r="I14" s="326"/>
      <c r="J14" s="17"/>
      <c r="K14" s="326"/>
      <c r="L14" s="17"/>
      <c r="M14" s="326"/>
      <c r="N14" s="30"/>
      <c r="O14" s="538"/>
      <c r="P14" s="261"/>
      <c r="Q14" s="263"/>
      <c r="R14" s="263"/>
      <c r="S14" s="263"/>
      <c r="T14" s="261"/>
      <c r="U14" s="261"/>
      <c r="V14" s="261"/>
      <c r="W14" s="261"/>
      <c r="X14" s="282"/>
      <c r="Y14" s="261"/>
      <c r="AA14" s="37"/>
    </row>
    <row r="15" spans="1:28" s="1" customFormat="1" ht="15" customHeight="1" x14ac:dyDescent="0.3">
      <c r="A15" s="535"/>
      <c r="B15" s="290">
        <v>2</v>
      </c>
      <c r="C15" s="250"/>
      <c r="D15" s="251"/>
      <c r="E15" s="323"/>
      <c r="F15" s="17"/>
      <c r="G15" s="305"/>
      <c r="H15" s="306"/>
      <c r="I15" s="325"/>
      <c r="J15" s="17"/>
      <c r="K15" s="325"/>
      <c r="L15" s="17"/>
      <c r="M15" s="325"/>
      <c r="N15" s="30"/>
      <c r="O15" s="538"/>
      <c r="P15" s="261">
        <f>Q15+R15</f>
        <v>0</v>
      </c>
      <c r="Q15" s="262">
        <f>IF(Y37&gt;AA37,"1")+IF(AA30&gt;Y30,"1")+IF(Y39&gt;AA39,"1")+IF(Y27&gt;AA27,"1")</f>
        <v>0</v>
      </c>
      <c r="R15" s="261">
        <f>IF(Y37&lt;AA37,"1")+IF(AA30&lt;Y30,"1")+IF(Y39&lt;AA39,"1")+IF(Y27&lt;AA27,"1")</f>
        <v>0</v>
      </c>
      <c r="S15" s="262">
        <v>0</v>
      </c>
      <c r="T15" s="261">
        <v>0</v>
      </c>
      <c r="U15" s="259">
        <f>SUM(F15,J15,L15,N15)</f>
        <v>0</v>
      </c>
      <c r="V15" s="259">
        <f>SUM(F16,J16,L16,N16)</f>
        <v>0</v>
      </c>
      <c r="W15" s="259">
        <f>+U15-V15</f>
        <v>0</v>
      </c>
      <c r="X15" s="282">
        <f>SUM(E15,I15,K15,M15)</f>
        <v>0</v>
      </c>
      <c r="Y15" s="261"/>
      <c r="AA15" s="37"/>
    </row>
    <row r="16" spans="1:28" s="1" customFormat="1" ht="15" customHeight="1" x14ac:dyDescent="0.3">
      <c r="A16" s="535"/>
      <c r="B16" s="291"/>
      <c r="C16" s="252"/>
      <c r="D16" s="253"/>
      <c r="E16" s="324"/>
      <c r="F16" s="17"/>
      <c r="G16" s="307"/>
      <c r="H16" s="308"/>
      <c r="I16" s="326"/>
      <c r="J16" s="17"/>
      <c r="K16" s="326"/>
      <c r="L16" s="17"/>
      <c r="M16" s="326"/>
      <c r="N16" s="30"/>
      <c r="O16" s="538"/>
      <c r="P16" s="261"/>
      <c r="Q16" s="263"/>
      <c r="R16" s="261"/>
      <c r="S16" s="263"/>
      <c r="T16" s="261"/>
      <c r="U16" s="261"/>
      <c r="V16" s="261"/>
      <c r="W16" s="261"/>
      <c r="X16" s="282"/>
      <c r="Y16" s="261"/>
      <c r="AA16" s="37"/>
    </row>
    <row r="17" spans="1:28" s="1" customFormat="1" ht="15" customHeight="1" x14ac:dyDescent="0.3">
      <c r="A17" s="535"/>
      <c r="B17" s="290">
        <v>3</v>
      </c>
      <c r="C17" s="250"/>
      <c r="D17" s="251"/>
      <c r="E17" s="323"/>
      <c r="F17" s="17"/>
      <c r="G17" s="325"/>
      <c r="H17" s="17"/>
      <c r="I17" s="305"/>
      <c r="J17" s="306"/>
      <c r="K17" s="325"/>
      <c r="L17" s="17"/>
      <c r="M17" s="325"/>
      <c r="N17" s="30"/>
      <c r="O17" s="538"/>
      <c r="P17" s="261">
        <f>Q17+R17</f>
        <v>0</v>
      </c>
      <c r="Q17" s="261">
        <f>IF(AA37&gt;Y37,"1")+IF(AA28&gt;Y28,"1")+IF(Y33&gt;AA33,"1")+IF(AA31&gt;Y31,"1")</f>
        <v>0</v>
      </c>
      <c r="R17" s="261">
        <f>IF(AA37&lt;Y37,"1")+IF(AA28&lt;Y28,"1")+IF(Y33&lt;AA33,"1")+IF(AA31&lt;Y31,"1")</f>
        <v>0</v>
      </c>
      <c r="S17" s="262">
        <v>0</v>
      </c>
      <c r="T17" s="261">
        <v>0</v>
      </c>
      <c r="U17" s="259">
        <f>SUM(F17,H17,L17,N17)</f>
        <v>0</v>
      </c>
      <c r="V17" s="259">
        <f>SUM(F18,H18,L18,N18)</f>
        <v>0</v>
      </c>
      <c r="W17" s="261">
        <f>+U17-V17</f>
        <v>0</v>
      </c>
      <c r="X17" s="282">
        <f>SUM(E17,G17,K17,M17)</f>
        <v>0</v>
      </c>
      <c r="Y17" s="261"/>
      <c r="AA17" s="37"/>
    </row>
    <row r="18" spans="1:28" s="1" customFormat="1" ht="15" customHeight="1" x14ac:dyDescent="0.3">
      <c r="A18" s="535"/>
      <c r="B18" s="291"/>
      <c r="C18" s="252"/>
      <c r="D18" s="253"/>
      <c r="E18" s="324"/>
      <c r="F18" s="17"/>
      <c r="G18" s="326"/>
      <c r="H18" s="17"/>
      <c r="I18" s="307"/>
      <c r="J18" s="308"/>
      <c r="K18" s="326"/>
      <c r="L18" s="17"/>
      <c r="M18" s="326"/>
      <c r="N18" s="30"/>
      <c r="O18" s="538"/>
      <c r="P18" s="261"/>
      <c r="Q18" s="261"/>
      <c r="R18" s="261"/>
      <c r="S18" s="263"/>
      <c r="T18" s="261"/>
      <c r="U18" s="261"/>
      <c r="V18" s="261"/>
      <c r="W18" s="261"/>
      <c r="X18" s="282"/>
      <c r="Y18" s="261"/>
      <c r="AA18" s="37"/>
    </row>
    <row r="19" spans="1:28" s="1" customFormat="1" ht="15" customHeight="1" x14ac:dyDescent="0.3">
      <c r="A19" s="535"/>
      <c r="B19" s="290">
        <v>4</v>
      </c>
      <c r="C19" s="250"/>
      <c r="D19" s="251"/>
      <c r="E19" s="323"/>
      <c r="F19" s="17"/>
      <c r="G19" s="325"/>
      <c r="H19" s="17"/>
      <c r="I19" s="325"/>
      <c r="J19" s="17"/>
      <c r="K19" s="305"/>
      <c r="L19" s="306"/>
      <c r="M19" s="325"/>
      <c r="N19" s="30"/>
      <c r="O19" s="538"/>
      <c r="P19" s="261">
        <f>Q19+R19</f>
        <v>0</v>
      </c>
      <c r="Q19" s="261">
        <f>IF(AA36&gt;Y36,"1")+IF(Y28&gt;AA28,"1")+IF(AA39&gt;Y39,"1")+IF(Y34&gt;AA34,"1")</f>
        <v>0</v>
      </c>
      <c r="R19" s="261">
        <f>IF(AA36&lt;Y36,"1")+IF(Y28&lt;AA28,"1")+IF(AA39&lt;Y39,"1")+IF(Y34&lt;AA34,"1")</f>
        <v>0</v>
      </c>
      <c r="S19" s="262">
        <v>0</v>
      </c>
      <c r="T19" s="261">
        <v>0</v>
      </c>
      <c r="U19" s="259">
        <f>SUM(F19,H19,J19,N19)</f>
        <v>0</v>
      </c>
      <c r="V19" s="259">
        <f>SUM(F20,H20,J20,N20)</f>
        <v>0</v>
      </c>
      <c r="W19" s="261">
        <f>+U19-V19</f>
        <v>0</v>
      </c>
      <c r="X19" s="282">
        <f>SUM(E19,G19,I19,M19)</f>
        <v>0</v>
      </c>
      <c r="Y19" s="261"/>
      <c r="AA19" s="37"/>
    </row>
    <row r="20" spans="1:28" s="1" customFormat="1" ht="15" customHeight="1" x14ac:dyDescent="0.3">
      <c r="A20" s="535"/>
      <c r="B20" s="291"/>
      <c r="C20" s="252"/>
      <c r="D20" s="253"/>
      <c r="E20" s="324"/>
      <c r="F20" s="17"/>
      <c r="G20" s="326"/>
      <c r="H20" s="17"/>
      <c r="I20" s="326"/>
      <c r="J20" s="17"/>
      <c r="K20" s="307"/>
      <c r="L20" s="308"/>
      <c r="M20" s="326"/>
      <c r="N20" s="30"/>
      <c r="O20" s="538"/>
      <c r="P20" s="261"/>
      <c r="Q20" s="261"/>
      <c r="R20" s="261"/>
      <c r="S20" s="263"/>
      <c r="T20" s="261"/>
      <c r="U20" s="261"/>
      <c r="V20" s="261"/>
      <c r="W20" s="261"/>
      <c r="X20" s="282"/>
      <c r="Y20" s="261"/>
      <c r="AA20" s="37"/>
    </row>
    <row r="21" spans="1:28" s="1" customFormat="1" ht="15" hidden="1" customHeight="1" x14ac:dyDescent="0.3">
      <c r="A21" s="535"/>
      <c r="B21" s="290">
        <v>5</v>
      </c>
      <c r="C21" s="250"/>
      <c r="D21" s="251"/>
      <c r="E21" s="323"/>
      <c r="F21" s="17"/>
      <c r="G21" s="325"/>
      <c r="H21" s="17"/>
      <c r="I21" s="325"/>
      <c r="J21" s="17"/>
      <c r="K21" s="325"/>
      <c r="L21" s="17"/>
      <c r="M21" s="305"/>
      <c r="N21" s="306"/>
      <c r="O21" s="538"/>
      <c r="P21" s="262">
        <f>Q21+R21</f>
        <v>0</v>
      </c>
      <c r="Q21" s="262">
        <f>IF(AA27&gt;Y27,"1")+IF(Y31&gt;AA31,"1")+IF(AA34&gt;Y34,"1")+IF(Y40&gt;AA40,"1")</f>
        <v>0</v>
      </c>
      <c r="R21" s="262">
        <f>IF(AA27&lt;Y27,"1")+IF(Y31&lt;AA31,"1")+IF(AA34&lt;Y34,"1")+IF(Y40&lt;AA40,"1")</f>
        <v>0</v>
      </c>
      <c r="S21" s="262">
        <v>0</v>
      </c>
      <c r="T21" s="262">
        <v>0</v>
      </c>
      <c r="U21" s="292">
        <f>SUM(F21,H21,J21,L21)</f>
        <v>0</v>
      </c>
      <c r="V21" s="292">
        <f>SUM(F22,H22,J22,L22)</f>
        <v>0</v>
      </c>
      <c r="W21" s="262">
        <f>+U21-V21</f>
        <v>0</v>
      </c>
      <c r="X21" s="546">
        <f>SUM(E21,G21,I21,K21)</f>
        <v>0</v>
      </c>
      <c r="Y21" s="262"/>
      <c r="AA21" s="37"/>
    </row>
    <row r="22" spans="1:28" s="1" customFormat="1" ht="15" hidden="1" customHeight="1" x14ac:dyDescent="0.3">
      <c r="A22" s="536"/>
      <c r="B22" s="291"/>
      <c r="C22" s="252"/>
      <c r="D22" s="253"/>
      <c r="E22" s="324"/>
      <c r="F22" s="17"/>
      <c r="G22" s="326"/>
      <c r="H22" s="17"/>
      <c r="I22" s="326"/>
      <c r="J22" s="17"/>
      <c r="K22" s="326"/>
      <c r="L22" s="17"/>
      <c r="M22" s="307"/>
      <c r="N22" s="308"/>
      <c r="O22" s="539"/>
      <c r="P22" s="263"/>
      <c r="Q22" s="263"/>
      <c r="R22" s="263"/>
      <c r="S22" s="263"/>
      <c r="T22" s="263"/>
      <c r="U22" s="260"/>
      <c r="V22" s="260"/>
      <c r="W22" s="263"/>
      <c r="X22" s="547"/>
      <c r="Y22" s="26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4" t="s">
        <v>116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5" t="s">
        <v>2</v>
      </c>
      <c r="Z25" s="265"/>
      <c r="AA25" s="265"/>
      <c r="AB25" s="26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66" t="s">
        <v>5</v>
      </c>
      <c r="G26" s="267"/>
      <c r="H26" s="267"/>
      <c r="I26" s="267"/>
      <c r="J26" s="267"/>
      <c r="K26" s="267"/>
      <c r="L26" s="267"/>
      <c r="M26" s="267"/>
      <c r="N26" s="268"/>
      <c r="O26" s="254" t="s">
        <v>35</v>
      </c>
      <c r="P26" s="254"/>
      <c r="Q26" s="254"/>
      <c r="R26" s="254"/>
      <c r="S26" s="19"/>
      <c r="T26" s="254" t="s">
        <v>6</v>
      </c>
      <c r="U26" s="254"/>
      <c r="V26" s="254"/>
      <c r="W26" s="25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40">
        <f>C21</f>
        <v>0</v>
      </c>
      <c r="G27" s="541"/>
      <c r="H27" s="541"/>
      <c r="I27" s="541"/>
      <c r="J27" s="541"/>
      <c r="K27" s="541"/>
      <c r="L27" s="541"/>
      <c r="M27" s="541"/>
      <c r="N27" s="542"/>
      <c r="O27" s="543" t="s">
        <v>95</v>
      </c>
      <c r="P27" s="544"/>
      <c r="Q27" s="544"/>
      <c r="R27" s="545"/>
      <c r="S27" s="48"/>
      <c r="T27" s="275">
        <v>44789</v>
      </c>
      <c r="U27" s="276"/>
      <c r="V27" s="276"/>
      <c r="W27" s="277"/>
      <c r="X27" s="43"/>
      <c r="Y27" s="18"/>
      <c r="Z27" s="25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40">
        <f>C17</f>
        <v>0</v>
      </c>
      <c r="G28" s="541"/>
      <c r="H28" s="541"/>
      <c r="I28" s="541"/>
      <c r="J28" s="541"/>
      <c r="K28" s="541"/>
      <c r="L28" s="541"/>
      <c r="M28" s="541"/>
      <c r="N28" s="542"/>
      <c r="O28" s="543" t="s">
        <v>95</v>
      </c>
      <c r="P28" s="544"/>
      <c r="Q28" s="544"/>
      <c r="R28" s="545"/>
      <c r="S28" s="48"/>
      <c r="T28" s="275">
        <v>44789</v>
      </c>
      <c r="U28" s="276"/>
      <c r="V28" s="276"/>
      <c r="W28" s="277"/>
      <c r="X28" s="43"/>
      <c r="Y28" s="18"/>
      <c r="Z28" s="25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83" t="s">
        <v>5</v>
      </c>
      <c r="G29" s="284"/>
      <c r="H29" s="284"/>
      <c r="I29" s="284"/>
      <c r="J29" s="284"/>
      <c r="K29" s="284"/>
      <c r="L29" s="284"/>
      <c r="M29" s="284"/>
      <c r="N29" s="285"/>
      <c r="O29" s="254" t="s">
        <v>35</v>
      </c>
      <c r="P29" s="254"/>
      <c r="Q29" s="254"/>
      <c r="R29" s="254"/>
      <c r="S29" s="19"/>
      <c r="T29" s="278" t="s">
        <v>6</v>
      </c>
      <c r="U29" s="278"/>
      <c r="V29" s="278"/>
      <c r="W29" s="27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40">
        <f>C15</f>
        <v>0</v>
      </c>
      <c r="G30" s="541"/>
      <c r="H30" s="541"/>
      <c r="I30" s="541"/>
      <c r="J30" s="541"/>
      <c r="K30" s="541"/>
      <c r="L30" s="541"/>
      <c r="M30" s="541"/>
      <c r="N30" s="542"/>
      <c r="O30" s="543" t="s">
        <v>95</v>
      </c>
      <c r="P30" s="544"/>
      <c r="Q30" s="544"/>
      <c r="R30" s="545"/>
      <c r="S30" s="48"/>
      <c r="T30" s="275">
        <v>44791</v>
      </c>
      <c r="U30" s="276"/>
      <c r="V30" s="276"/>
      <c r="W30" s="277"/>
      <c r="X30" s="43"/>
      <c r="Y30" s="18"/>
      <c r="Z30" s="24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40">
        <f>C17</f>
        <v>0</v>
      </c>
      <c r="G31" s="541"/>
      <c r="H31" s="541"/>
      <c r="I31" s="541"/>
      <c r="J31" s="541"/>
      <c r="K31" s="541"/>
      <c r="L31" s="541"/>
      <c r="M31" s="541"/>
      <c r="N31" s="542"/>
      <c r="O31" s="543" t="s">
        <v>96</v>
      </c>
      <c r="P31" s="544"/>
      <c r="Q31" s="544"/>
      <c r="R31" s="545"/>
      <c r="S31" s="48"/>
      <c r="T31" s="275">
        <v>44792</v>
      </c>
      <c r="U31" s="276"/>
      <c r="V31" s="276"/>
      <c r="W31" s="277"/>
      <c r="X31" s="43"/>
      <c r="Y31" s="18"/>
      <c r="Z31" s="24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83" t="s">
        <v>5</v>
      </c>
      <c r="G32" s="284"/>
      <c r="H32" s="284"/>
      <c r="I32" s="284"/>
      <c r="J32" s="284"/>
      <c r="K32" s="284"/>
      <c r="L32" s="284"/>
      <c r="M32" s="284"/>
      <c r="N32" s="285"/>
      <c r="O32" s="254" t="s">
        <v>35</v>
      </c>
      <c r="P32" s="254"/>
      <c r="Q32" s="254"/>
      <c r="R32" s="254"/>
      <c r="S32" s="19"/>
      <c r="T32" s="278" t="s">
        <v>6</v>
      </c>
      <c r="U32" s="278"/>
      <c r="V32" s="278"/>
      <c r="W32" s="27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40">
        <f>C13</f>
        <v>0</v>
      </c>
      <c r="G33" s="541"/>
      <c r="H33" s="541"/>
      <c r="I33" s="541"/>
      <c r="J33" s="541"/>
      <c r="K33" s="541"/>
      <c r="L33" s="541"/>
      <c r="M33" s="541"/>
      <c r="N33" s="542"/>
      <c r="O33" s="543" t="s">
        <v>95</v>
      </c>
      <c r="P33" s="544"/>
      <c r="Q33" s="544"/>
      <c r="R33" s="545"/>
      <c r="S33" s="48"/>
      <c r="T33" s="275">
        <v>44796</v>
      </c>
      <c r="U33" s="276"/>
      <c r="V33" s="276"/>
      <c r="W33" s="277"/>
      <c r="X33" s="43"/>
      <c r="Y33" s="18"/>
      <c r="Z33" s="25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40">
        <f>C21</f>
        <v>0</v>
      </c>
      <c r="G34" s="541"/>
      <c r="H34" s="541"/>
      <c r="I34" s="541"/>
      <c r="J34" s="541"/>
      <c r="K34" s="541"/>
      <c r="L34" s="541"/>
      <c r="M34" s="541"/>
      <c r="N34" s="542"/>
      <c r="O34" s="548" t="s">
        <v>96</v>
      </c>
      <c r="P34" s="549"/>
      <c r="Q34" s="549"/>
      <c r="R34" s="550"/>
      <c r="S34" s="50"/>
      <c r="T34" s="275">
        <v>44796</v>
      </c>
      <c r="U34" s="276"/>
      <c r="V34" s="276"/>
      <c r="W34" s="277"/>
      <c r="X34" s="43"/>
      <c r="Y34" s="18"/>
      <c r="Z34" s="25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83" t="s">
        <v>5</v>
      </c>
      <c r="G35" s="284"/>
      <c r="H35" s="284"/>
      <c r="I35" s="284"/>
      <c r="J35" s="284"/>
      <c r="K35" s="284"/>
      <c r="L35" s="284"/>
      <c r="M35" s="284"/>
      <c r="N35" s="285"/>
      <c r="O35" s="266" t="s">
        <v>35</v>
      </c>
      <c r="P35" s="267"/>
      <c r="Q35" s="267"/>
      <c r="R35" s="268"/>
      <c r="S35" s="19"/>
      <c r="T35" s="551" t="s">
        <v>6</v>
      </c>
      <c r="U35" s="552"/>
      <c r="V35" s="552"/>
      <c r="W35" s="55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40">
        <f>C19</f>
        <v>0</v>
      </c>
      <c r="G36" s="541"/>
      <c r="H36" s="541"/>
      <c r="I36" s="541"/>
      <c r="J36" s="541"/>
      <c r="K36" s="541"/>
      <c r="L36" s="541"/>
      <c r="M36" s="541"/>
      <c r="N36" s="542"/>
      <c r="O36" s="548" t="s">
        <v>96</v>
      </c>
      <c r="P36" s="549"/>
      <c r="Q36" s="549"/>
      <c r="R36" s="550"/>
      <c r="S36" s="49"/>
      <c r="T36" s="275">
        <v>44798</v>
      </c>
      <c r="U36" s="276"/>
      <c r="V36" s="276"/>
      <c r="W36" s="277"/>
      <c r="X36" s="43"/>
      <c r="Y36" s="18"/>
      <c r="Z36" s="24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40">
        <f>C17</f>
        <v>0</v>
      </c>
      <c r="G37" s="541"/>
      <c r="H37" s="541"/>
      <c r="I37" s="541"/>
      <c r="J37" s="541"/>
      <c r="K37" s="541"/>
      <c r="L37" s="541"/>
      <c r="M37" s="541"/>
      <c r="N37" s="542"/>
      <c r="O37" s="548" t="s">
        <v>96</v>
      </c>
      <c r="P37" s="549"/>
      <c r="Q37" s="549"/>
      <c r="R37" s="550"/>
      <c r="S37" s="49"/>
      <c r="T37" s="275">
        <v>44798</v>
      </c>
      <c r="U37" s="276"/>
      <c r="V37" s="276"/>
      <c r="W37" s="277"/>
      <c r="X37" s="43"/>
      <c r="Y37" s="18"/>
      <c r="Z37" s="24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83" t="s">
        <v>5</v>
      </c>
      <c r="G38" s="284"/>
      <c r="H38" s="284"/>
      <c r="I38" s="284"/>
      <c r="J38" s="284"/>
      <c r="K38" s="284"/>
      <c r="L38" s="284"/>
      <c r="M38" s="284"/>
      <c r="N38" s="285"/>
      <c r="O38" s="266" t="s">
        <v>35</v>
      </c>
      <c r="P38" s="267"/>
      <c r="Q38" s="267"/>
      <c r="R38" s="268"/>
      <c r="S38" s="19"/>
      <c r="T38" s="551" t="s">
        <v>6</v>
      </c>
      <c r="U38" s="552"/>
      <c r="V38" s="552"/>
      <c r="W38" s="55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40">
        <f>C19</f>
        <v>0</v>
      </c>
      <c r="G39" s="541"/>
      <c r="H39" s="541"/>
      <c r="I39" s="541"/>
      <c r="J39" s="541"/>
      <c r="K39" s="541"/>
      <c r="L39" s="541"/>
      <c r="M39" s="541"/>
      <c r="N39" s="542"/>
      <c r="O39" s="548" t="s">
        <v>95</v>
      </c>
      <c r="P39" s="549"/>
      <c r="Q39" s="549"/>
      <c r="R39" s="550"/>
      <c r="S39" s="49"/>
      <c r="T39" s="275">
        <v>44799</v>
      </c>
      <c r="U39" s="276"/>
      <c r="V39" s="276"/>
      <c r="W39" s="277"/>
      <c r="X39" s="43"/>
      <c r="Y39" s="18"/>
      <c r="Z39" s="24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40">
        <f>C13</f>
        <v>0</v>
      </c>
      <c r="G40" s="541"/>
      <c r="H40" s="541"/>
      <c r="I40" s="541"/>
      <c r="J40" s="541"/>
      <c r="K40" s="541"/>
      <c r="L40" s="541"/>
      <c r="M40" s="541"/>
      <c r="N40" s="542"/>
      <c r="O40" s="548" t="s">
        <v>95</v>
      </c>
      <c r="P40" s="549"/>
      <c r="Q40" s="549"/>
      <c r="R40" s="550"/>
      <c r="S40" s="50"/>
      <c r="T40" s="275">
        <v>44799</v>
      </c>
      <c r="U40" s="276"/>
      <c r="V40" s="276"/>
      <c r="W40" s="277"/>
      <c r="X40" s="43"/>
      <c r="Y40" s="18"/>
      <c r="Z40" s="24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34" t="s">
        <v>11</v>
      </c>
      <c r="B42" s="58"/>
      <c r="C42" s="295" t="s">
        <v>0</v>
      </c>
      <c r="D42" s="296"/>
      <c r="E42" s="295">
        <v>1</v>
      </c>
      <c r="F42" s="296"/>
      <c r="G42" s="295">
        <v>2</v>
      </c>
      <c r="H42" s="296"/>
      <c r="I42" s="295">
        <v>3</v>
      </c>
      <c r="J42" s="296"/>
      <c r="K42" s="295">
        <v>4</v>
      </c>
      <c r="L42" s="296"/>
      <c r="M42" s="295">
        <v>5</v>
      </c>
      <c r="N42" s="296"/>
      <c r="O42" s="537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35"/>
      <c r="B43" s="290">
        <v>1</v>
      </c>
      <c r="C43" s="250"/>
      <c r="D43" s="251"/>
      <c r="E43" s="297"/>
      <c r="F43" s="298"/>
      <c r="G43" s="554"/>
      <c r="H43" s="31"/>
      <c r="I43" s="325"/>
      <c r="J43" s="17"/>
      <c r="K43" s="325"/>
      <c r="L43" s="17"/>
      <c r="M43" s="325"/>
      <c r="N43" s="30"/>
      <c r="O43" s="538"/>
      <c r="P43" s="261">
        <f>Q43+R43</f>
        <v>0</v>
      </c>
      <c r="Q43" s="262">
        <f>IF(Y60&gt;AA60,"1")+IF(AA63&gt;Y63,"1")+IF(Y66&gt;AA66,"1")+IF(AA70&gt;Y70,"1")</f>
        <v>0</v>
      </c>
      <c r="R43" s="262">
        <f>IF(Y66&lt;AA66,"1")+IF(Y60&lt;AA60,"1")+IF(AA70&lt;Y70,"1")+IF(AA63&lt;Y63,"1")</f>
        <v>0</v>
      </c>
      <c r="S43" s="262">
        <v>0</v>
      </c>
      <c r="T43" s="261">
        <v>0</v>
      </c>
      <c r="U43" s="259">
        <f>SUM(H43,J43,L43,N43)</f>
        <v>0</v>
      </c>
      <c r="V43" s="259">
        <f>SUM(H44,J44,L44,N44)</f>
        <v>0</v>
      </c>
      <c r="W43" s="259">
        <f>+U43-V43</f>
        <v>0</v>
      </c>
      <c r="X43" s="282">
        <f>SUM(G43,I43,K43,M43)</f>
        <v>0</v>
      </c>
      <c r="Y43" s="261"/>
      <c r="AA43" s="37"/>
    </row>
    <row r="44" spans="1:28" s="1" customFormat="1" ht="15" customHeight="1" x14ac:dyDescent="0.3">
      <c r="A44" s="535"/>
      <c r="B44" s="291"/>
      <c r="C44" s="252"/>
      <c r="D44" s="253"/>
      <c r="E44" s="299"/>
      <c r="F44" s="300"/>
      <c r="G44" s="555"/>
      <c r="H44" s="31"/>
      <c r="I44" s="326"/>
      <c r="J44" s="17"/>
      <c r="K44" s="326"/>
      <c r="L44" s="17"/>
      <c r="M44" s="326"/>
      <c r="N44" s="30"/>
      <c r="O44" s="538"/>
      <c r="P44" s="261"/>
      <c r="Q44" s="263"/>
      <c r="R44" s="263"/>
      <c r="S44" s="263"/>
      <c r="T44" s="261"/>
      <c r="U44" s="261"/>
      <c r="V44" s="261"/>
      <c r="W44" s="261"/>
      <c r="X44" s="282"/>
      <c r="Y44" s="261"/>
      <c r="AA44" s="37"/>
    </row>
    <row r="45" spans="1:28" s="1" customFormat="1" ht="15" customHeight="1" x14ac:dyDescent="0.3">
      <c r="A45" s="535"/>
      <c r="B45" s="290">
        <v>2</v>
      </c>
      <c r="C45" s="250"/>
      <c r="D45" s="251"/>
      <c r="E45" s="323"/>
      <c r="F45" s="17"/>
      <c r="G45" s="305"/>
      <c r="H45" s="306"/>
      <c r="I45" s="325"/>
      <c r="J45" s="17"/>
      <c r="K45" s="325"/>
      <c r="L45" s="17"/>
      <c r="M45" s="325"/>
      <c r="N45" s="30"/>
      <c r="O45" s="538"/>
      <c r="P45" s="261">
        <f>Q45+R45</f>
        <v>0</v>
      </c>
      <c r="Q45" s="261">
        <f>IF(Y57&gt;AA57,"1")+IF(AA60&gt;Y60,"1")+IF(Y67&gt;AA67,"1")+IF(Y69&gt;AA69,"1")</f>
        <v>0</v>
      </c>
      <c r="R45" s="261">
        <f>IF(Y57&lt;AA57,"1")+IF(AA60&lt;Y60,"1")+IF(Y67&lt;AA67,"1")+IF(Y69&lt;AA69,"1")</f>
        <v>0</v>
      </c>
      <c r="S45" s="262">
        <v>0</v>
      </c>
      <c r="T45" s="261">
        <v>0</v>
      </c>
      <c r="U45" s="259">
        <f>SUM(F45,J45,L45,N45)</f>
        <v>0</v>
      </c>
      <c r="V45" s="259">
        <f>SUM(F46,J46,L46,N46)</f>
        <v>0</v>
      </c>
      <c r="W45" s="259">
        <f>+U45-V45</f>
        <v>0</v>
      </c>
      <c r="X45" s="282">
        <f>SUM(E45,I45,K45,M45)</f>
        <v>0</v>
      </c>
      <c r="Y45" s="261"/>
      <c r="AA45" s="37"/>
    </row>
    <row r="46" spans="1:28" s="1" customFormat="1" ht="15" customHeight="1" x14ac:dyDescent="0.3">
      <c r="A46" s="535"/>
      <c r="B46" s="291"/>
      <c r="C46" s="252"/>
      <c r="D46" s="253"/>
      <c r="E46" s="324"/>
      <c r="F46" s="17"/>
      <c r="G46" s="307"/>
      <c r="H46" s="308"/>
      <c r="I46" s="326"/>
      <c r="J46" s="17"/>
      <c r="K46" s="326"/>
      <c r="L46" s="17"/>
      <c r="M46" s="326"/>
      <c r="N46" s="30"/>
      <c r="O46" s="538"/>
      <c r="P46" s="261"/>
      <c r="Q46" s="261"/>
      <c r="R46" s="261"/>
      <c r="S46" s="263"/>
      <c r="T46" s="261"/>
      <c r="U46" s="261"/>
      <c r="V46" s="261"/>
      <c r="W46" s="261"/>
      <c r="X46" s="282"/>
      <c r="Y46" s="261"/>
      <c r="AA46" s="37"/>
    </row>
    <row r="47" spans="1:28" s="1" customFormat="1" ht="15" customHeight="1" x14ac:dyDescent="0.3">
      <c r="A47" s="535"/>
      <c r="B47" s="290">
        <v>3</v>
      </c>
      <c r="C47" s="250"/>
      <c r="D47" s="251"/>
      <c r="E47" s="323"/>
      <c r="F47" s="17"/>
      <c r="G47" s="325"/>
      <c r="H47" s="17"/>
      <c r="I47" s="305"/>
      <c r="J47" s="306"/>
      <c r="K47" s="325"/>
      <c r="L47" s="17"/>
      <c r="M47" s="325"/>
      <c r="N47" s="30"/>
      <c r="O47" s="538"/>
      <c r="P47" s="261">
        <f>Q47+R47</f>
        <v>0</v>
      </c>
      <c r="Q47" s="261">
        <f>IF(AA67&gt;Y67,"1")+IF(AA58&gt;Y58,"1")+IF(Y63&gt;AA63,"1")+IF(AA61&gt;Y61,"1")</f>
        <v>0</v>
      </c>
      <c r="R47" s="261">
        <f>IF(AA67&lt;Y67,"1")+IF(AA58&lt;Y58,"1")+IF(Y63&lt;AA63,"1")+IF(AA61&lt;Y61,"1")</f>
        <v>0</v>
      </c>
      <c r="S47" s="262">
        <v>0</v>
      </c>
      <c r="T47" s="261">
        <v>0</v>
      </c>
      <c r="U47" s="259">
        <f>SUM(F47,H47,L47,N47)</f>
        <v>0</v>
      </c>
      <c r="V47" s="259">
        <f>SUM(F48,H48,L48,N48)</f>
        <v>0</v>
      </c>
      <c r="W47" s="261">
        <f>+U47-V47</f>
        <v>0</v>
      </c>
      <c r="X47" s="282">
        <f>SUM(E47,G47,K47,M47)</f>
        <v>0</v>
      </c>
      <c r="Y47" s="261"/>
      <c r="AA47" s="37"/>
    </row>
    <row r="48" spans="1:28" s="1" customFormat="1" ht="15" customHeight="1" x14ac:dyDescent="0.3">
      <c r="A48" s="535"/>
      <c r="B48" s="291"/>
      <c r="C48" s="252"/>
      <c r="D48" s="253"/>
      <c r="E48" s="324"/>
      <c r="F48" s="17"/>
      <c r="G48" s="326"/>
      <c r="H48" s="17"/>
      <c r="I48" s="307"/>
      <c r="J48" s="308"/>
      <c r="K48" s="326"/>
      <c r="L48" s="17"/>
      <c r="M48" s="326"/>
      <c r="N48" s="30"/>
      <c r="O48" s="538"/>
      <c r="P48" s="261"/>
      <c r="Q48" s="261"/>
      <c r="R48" s="261"/>
      <c r="S48" s="263"/>
      <c r="T48" s="261"/>
      <c r="U48" s="261"/>
      <c r="V48" s="261"/>
      <c r="W48" s="261"/>
      <c r="X48" s="282"/>
      <c r="Y48" s="261"/>
      <c r="AA48" s="37"/>
    </row>
    <row r="49" spans="1:28" s="1" customFormat="1" ht="15" hidden="1" customHeight="1" x14ac:dyDescent="0.3">
      <c r="A49" s="535"/>
      <c r="B49" s="290">
        <v>4</v>
      </c>
      <c r="C49" s="250"/>
      <c r="D49" s="251"/>
      <c r="E49" s="323"/>
      <c r="F49" s="17"/>
      <c r="G49" s="325"/>
      <c r="H49" s="17"/>
      <c r="I49" s="325"/>
      <c r="J49" s="17"/>
      <c r="K49" s="305"/>
      <c r="L49" s="306"/>
      <c r="M49" s="325"/>
      <c r="N49" s="30"/>
      <c r="O49" s="538"/>
      <c r="P49" s="261">
        <f>Q49+R49</f>
        <v>0</v>
      </c>
      <c r="Q49" s="261">
        <f>IF(AA66&gt;Y66,"1")+IF(Y58&gt;AA58,"1")+IF(AA69&gt;Y69,"1")+IF(Y64&gt;AA64,"1")</f>
        <v>0</v>
      </c>
      <c r="R49" s="261">
        <f>IF(AA66&lt;Y66,"1")+IF(Y58&lt;AA58,"1")+IF(AA69&lt;Y69,"1")+IF(Y64&lt;AA64,"1")</f>
        <v>0</v>
      </c>
      <c r="S49" s="262">
        <v>0</v>
      </c>
      <c r="T49" s="261">
        <v>0</v>
      </c>
      <c r="U49" s="259">
        <f>SUM(F49,H49,J49,N49)</f>
        <v>0</v>
      </c>
      <c r="V49" s="259">
        <f>SUM(F50,H50,J50,N50)</f>
        <v>0</v>
      </c>
      <c r="W49" s="261">
        <f>+U49-V49</f>
        <v>0</v>
      </c>
      <c r="X49" s="282">
        <f>SUM(E49,G49,I49,M49)</f>
        <v>0</v>
      </c>
      <c r="Y49" s="261"/>
      <c r="AA49" s="37"/>
    </row>
    <row r="50" spans="1:28" s="1" customFormat="1" ht="15" hidden="1" customHeight="1" x14ac:dyDescent="0.3">
      <c r="A50" s="535"/>
      <c r="B50" s="291"/>
      <c r="C50" s="252"/>
      <c r="D50" s="253"/>
      <c r="E50" s="324"/>
      <c r="F50" s="17"/>
      <c r="G50" s="326"/>
      <c r="H50" s="17"/>
      <c r="I50" s="326"/>
      <c r="J50" s="17"/>
      <c r="K50" s="307"/>
      <c r="L50" s="308"/>
      <c r="M50" s="326"/>
      <c r="N50" s="30"/>
      <c r="O50" s="538"/>
      <c r="P50" s="261"/>
      <c r="Q50" s="261"/>
      <c r="R50" s="261"/>
      <c r="S50" s="263"/>
      <c r="T50" s="261"/>
      <c r="U50" s="261"/>
      <c r="V50" s="261"/>
      <c r="W50" s="261"/>
      <c r="X50" s="282"/>
      <c r="Y50" s="261"/>
      <c r="AA50" s="37"/>
    </row>
    <row r="51" spans="1:28" s="1" customFormat="1" ht="15" hidden="1" customHeight="1" x14ac:dyDescent="0.3">
      <c r="A51" s="535"/>
      <c r="B51" s="59"/>
      <c r="C51" s="250"/>
      <c r="D51" s="251"/>
      <c r="E51" s="323"/>
      <c r="F51" s="17"/>
      <c r="G51" s="325"/>
      <c r="H51" s="17"/>
      <c r="I51" s="325"/>
      <c r="J51" s="17"/>
      <c r="K51" s="325"/>
      <c r="L51" s="17"/>
      <c r="M51" s="305"/>
      <c r="N51" s="306"/>
      <c r="O51" s="538"/>
      <c r="P51" s="262">
        <f>Q51+R51</f>
        <v>0</v>
      </c>
      <c r="Q51" s="262">
        <f>IF(AA57&gt;Y57,"1")+IF(Y61&gt;AA61,"1")+IF(AA64&gt;Y64,"1")+IF(Y70&gt;AA70,"1")</f>
        <v>0</v>
      </c>
      <c r="R51" s="262">
        <f>IF(AA57&lt;Y57,"1")+IF(Y61&lt;AA61,"1")+IF(AA64&lt;Y64,"1")+IF(Y70&lt;AA70,"1")</f>
        <v>0</v>
      </c>
      <c r="S51" s="262">
        <v>0</v>
      </c>
      <c r="T51" s="262">
        <v>0</v>
      </c>
      <c r="U51" s="292">
        <f>SUM(F51,H51,J51,L51)</f>
        <v>0</v>
      </c>
      <c r="V51" s="292">
        <f>SUM(F52,H52,J52,L52)</f>
        <v>0</v>
      </c>
      <c r="W51" s="262">
        <f>+U51-V51</f>
        <v>0</v>
      </c>
      <c r="X51" s="546">
        <f>SUM(E51,G51,I51,K51)</f>
        <v>0</v>
      </c>
      <c r="Y51" s="262"/>
      <c r="AA51" s="37"/>
    </row>
    <row r="52" spans="1:28" s="1" customFormat="1" ht="15" hidden="1" customHeight="1" x14ac:dyDescent="0.3">
      <c r="A52" s="536"/>
      <c r="B52" s="60"/>
      <c r="C52" s="252"/>
      <c r="D52" s="253"/>
      <c r="E52" s="324"/>
      <c r="F52" s="17"/>
      <c r="G52" s="326"/>
      <c r="H52" s="17"/>
      <c r="I52" s="326"/>
      <c r="J52" s="17"/>
      <c r="K52" s="326"/>
      <c r="L52" s="17"/>
      <c r="M52" s="307"/>
      <c r="N52" s="308"/>
      <c r="O52" s="539"/>
      <c r="P52" s="263"/>
      <c r="Q52" s="263"/>
      <c r="R52" s="263"/>
      <c r="S52" s="263"/>
      <c r="T52" s="263"/>
      <c r="U52" s="260"/>
      <c r="V52" s="260"/>
      <c r="W52" s="263"/>
      <c r="X52" s="547"/>
      <c r="Y52" s="26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4" t="s">
        <v>115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5" t="s">
        <v>2</v>
      </c>
      <c r="Z55" s="265"/>
      <c r="AA55" s="265"/>
      <c r="AB55" s="26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66" t="s">
        <v>5</v>
      </c>
      <c r="G56" s="267"/>
      <c r="H56" s="267"/>
      <c r="I56" s="267"/>
      <c r="J56" s="267"/>
      <c r="K56" s="267"/>
      <c r="L56" s="267"/>
      <c r="M56" s="267"/>
      <c r="N56" s="268"/>
      <c r="O56" s="254" t="s">
        <v>35</v>
      </c>
      <c r="P56" s="254"/>
      <c r="Q56" s="254"/>
      <c r="R56" s="254"/>
      <c r="S56" s="19"/>
      <c r="T56" s="254" t="s">
        <v>6</v>
      </c>
      <c r="U56" s="254"/>
      <c r="V56" s="254"/>
      <c r="W56" s="25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40">
        <f>C51</f>
        <v>0</v>
      </c>
      <c r="G57" s="541"/>
      <c r="H57" s="541"/>
      <c r="I57" s="541"/>
      <c r="J57" s="541"/>
      <c r="K57" s="541"/>
      <c r="L57" s="541"/>
      <c r="M57" s="541"/>
      <c r="N57" s="542"/>
      <c r="O57" s="543" t="s">
        <v>96</v>
      </c>
      <c r="P57" s="544"/>
      <c r="Q57" s="544"/>
      <c r="R57" s="545"/>
      <c r="S57" s="48"/>
      <c r="T57" s="275">
        <v>44789</v>
      </c>
      <c r="U57" s="276"/>
      <c r="V57" s="276"/>
      <c r="W57" s="277"/>
      <c r="X57" s="43"/>
      <c r="Y57" s="18"/>
      <c r="Z57" s="25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40">
        <f>C47</f>
        <v>0</v>
      </c>
      <c r="G58" s="541"/>
      <c r="H58" s="541"/>
      <c r="I58" s="541"/>
      <c r="J58" s="541"/>
      <c r="K58" s="541"/>
      <c r="L58" s="541"/>
      <c r="M58" s="541"/>
      <c r="N58" s="542"/>
      <c r="O58" s="543" t="s">
        <v>96</v>
      </c>
      <c r="P58" s="544"/>
      <c r="Q58" s="544"/>
      <c r="R58" s="545"/>
      <c r="S58" s="48"/>
      <c r="T58" s="275">
        <v>44790</v>
      </c>
      <c r="U58" s="276"/>
      <c r="V58" s="276"/>
      <c r="W58" s="277"/>
      <c r="X58" s="43"/>
      <c r="Y58" s="18"/>
      <c r="Z58" s="25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83" t="s">
        <v>5</v>
      </c>
      <c r="G59" s="284"/>
      <c r="H59" s="284"/>
      <c r="I59" s="284"/>
      <c r="J59" s="284"/>
      <c r="K59" s="284"/>
      <c r="L59" s="284"/>
      <c r="M59" s="284"/>
      <c r="N59" s="285"/>
      <c r="O59" s="254" t="s">
        <v>35</v>
      </c>
      <c r="P59" s="254"/>
      <c r="Q59" s="254"/>
      <c r="R59" s="254"/>
      <c r="S59" s="32"/>
      <c r="T59" s="551" t="s">
        <v>6</v>
      </c>
      <c r="U59" s="552"/>
      <c r="V59" s="552"/>
      <c r="W59" s="55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40">
        <f>C45</f>
        <v>0</v>
      </c>
      <c r="G60" s="541"/>
      <c r="H60" s="541"/>
      <c r="I60" s="541"/>
      <c r="J60" s="541"/>
      <c r="K60" s="541"/>
      <c r="L60" s="541"/>
      <c r="M60" s="541"/>
      <c r="N60" s="542"/>
      <c r="O60" s="543" t="s">
        <v>96</v>
      </c>
      <c r="P60" s="544"/>
      <c r="Q60" s="544"/>
      <c r="R60" s="545"/>
      <c r="S60" s="48"/>
      <c r="T60" s="275">
        <v>44792</v>
      </c>
      <c r="U60" s="276"/>
      <c r="V60" s="276"/>
      <c r="W60" s="277"/>
      <c r="X60" s="43"/>
      <c r="Y60" s="18"/>
      <c r="Z60" s="24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40">
        <f>C47</f>
        <v>0</v>
      </c>
      <c r="G61" s="541"/>
      <c r="H61" s="541"/>
      <c r="I61" s="541"/>
      <c r="J61" s="541"/>
      <c r="K61" s="541"/>
      <c r="L61" s="541"/>
      <c r="M61" s="541"/>
      <c r="N61" s="542"/>
      <c r="O61" s="543" t="s">
        <v>96</v>
      </c>
      <c r="P61" s="544"/>
      <c r="Q61" s="544"/>
      <c r="R61" s="545"/>
      <c r="S61" s="48"/>
      <c r="T61" s="275">
        <v>44792</v>
      </c>
      <c r="U61" s="276"/>
      <c r="V61" s="276"/>
      <c r="W61" s="277"/>
      <c r="X61" s="43"/>
      <c r="Y61" s="18"/>
      <c r="Z61" s="24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83" t="s">
        <v>5</v>
      </c>
      <c r="G62" s="284"/>
      <c r="H62" s="284"/>
      <c r="I62" s="284"/>
      <c r="J62" s="284"/>
      <c r="K62" s="284"/>
      <c r="L62" s="284"/>
      <c r="M62" s="284"/>
      <c r="N62" s="285"/>
      <c r="O62" s="254" t="s">
        <v>35</v>
      </c>
      <c r="P62" s="254"/>
      <c r="Q62" s="254"/>
      <c r="R62" s="254"/>
      <c r="S62" s="19"/>
      <c r="T62" s="278" t="s">
        <v>6</v>
      </c>
      <c r="U62" s="278"/>
      <c r="V62" s="278"/>
      <c r="W62" s="27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40">
        <f>C43</f>
        <v>0</v>
      </c>
      <c r="G63" s="541"/>
      <c r="H63" s="541"/>
      <c r="I63" s="541"/>
      <c r="J63" s="541"/>
      <c r="K63" s="541"/>
      <c r="L63" s="541"/>
      <c r="M63" s="541"/>
      <c r="N63" s="542"/>
      <c r="O63" s="543" t="s">
        <v>96</v>
      </c>
      <c r="P63" s="544"/>
      <c r="Q63" s="544"/>
      <c r="R63" s="545"/>
      <c r="S63" s="48"/>
      <c r="T63" s="275">
        <v>44796</v>
      </c>
      <c r="U63" s="276"/>
      <c r="V63" s="276"/>
      <c r="W63" s="277"/>
      <c r="X63" s="43"/>
      <c r="Y63" s="18"/>
      <c r="Z63" s="25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40">
        <f>C51</f>
        <v>0</v>
      </c>
      <c r="G64" s="541"/>
      <c r="H64" s="541"/>
      <c r="I64" s="541"/>
      <c r="J64" s="541"/>
      <c r="K64" s="541"/>
      <c r="L64" s="541"/>
      <c r="M64" s="541"/>
      <c r="N64" s="542"/>
      <c r="O64" s="548" t="s">
        <v>96</v>
      </c>
      <c r="P64" s="549"/>
      <c r="Q64" s="549"/>
      <c r="R64" s="550"/>
      <c r="S64" s="50"/>
      <c r="T64" s="275">
        <v>44797</v>
      </c>
      <c r="U64" s="276"/>
      <c r="V64" s="276"/>
      <c r="W64" s="277"/>
      <c r="X64" s="43"/>
      <c r="Y64" s="18"/>
      <c r="Z64" s="25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83" t="s">
        <v>5</v>
      </c>
      <c r="G65" s="284"/>
      <c r="H65" s="284"/>
      <c r="I65" s="284"/>
      <c r="J65" s="284"/>
      <c r="K65" s="284"/>
      <c r="L65" s="284"/>
      <c r="M65" s="284"/>
      <c r="N65" s="285"/>
      <c r="O65" s="254" t="s">
        <v>35</v>
      </c>
      <c r="P65" s="254"/>
      <c r="Q65" s="254"/>
      <c r="R65" s="254"/>
      <c r="S65" s="19"/>
      <c r="T65" s="278" t="s">
        <v>6</v>
      </c>
      <c r="U65" s="278"/>
      <c r="V65" s="278"/>
      <c r="W65" s="27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40">
        <f>C49</f>
        <v>0</v>
      </c>
      <c r="G66" s="541"/>
      <c r="H66" s="541"/>
      <c r="I66" s="541"/>
      <c r="J66" s="541"/>
      <c r="K66" s="541"/>
      <c r="L66" s="541"/>
      <c r="M66" s="541"/>
      <c r="N66" s="542"/>
      <c r="O66" s="543" t="s">
        <v>95</v>
      </c>
      <c r="P66" s="544"/>
      <c r="Q66" s="544"/>
      <c r="R66" s="545"/>
      <c r="S66" s="49"/>
      <c r="T66" s="556">
        <v>44798</v>
      </c>
      <c r="U66" s="556"/>
      <c r="V66" s="556"/>
      <c r="W66" s="556"/>
      <c r="X66" s="43"/>
      <c r="Y66" s="18"/>
      <c r="Z66" s="25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40">
        <f>C47</f>
        <v>0</v>
      </c>
      <c r="G67" s="541"/>
      <c r="H67" s="541"/>
      <c r="I67" s="541"/>
      <c r="J67" s="541"/>
      <c r="K67" s="541"/>
      <c r="L67" s="541"/>
      <c r="M67" s="541"/>
      <c r="N67" s="542"/>
      <c r="O67" s="543" t="s">
        <v>95</v>
      </c>
      <c r="P67" s="544"/>
      <c r="Q67" s="544"/>
      <c r="R67" s="545"/>
      <c r="S67" s="49"/>
      <c r="T67" s="556">
        <v>44798</v>
      </c>
      <c r="U67" s="556"/>
      <c r="V67" s="556"/>
      <c r="W67" s="556"/>
      <c r="X67" s="43"/>
      <c r="Y67" s="18"/>
      <c r="Z67" s="25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83" t="s">
        <v>5</v>
      </c>
      <c r="G68" s="284"/>
      <c r="H68" s="284"/>
      <c r="I68" s="284"/>
      <c r="J68" s="284"/>
      <c r="K68" s="284"/>
      <c r="L68" s="284"/>
      <c r="M68" s="284"/>
      <c r="N68" s="285"/>
      <c r="O68" s="254" t="s">
        <v>35</v>
      </c>
      <c r="P68" s="254"/>
      <c r="Q68" s="254"/>
      <c r="R68" s="254"/>
      <c r="S68" s="19"/>
      <c r="T68" s="278" t="s">
        <v>6</v>
      </c>
      <c r="U68" s="278"/>
      <c r="V68" s="278"/>
      <c r="W68" s="27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57">
        <f>C49</f>
        <v>0</v>
      </c>
      <c r="G69" s="557"/>
      <c r="H69" s="557"/>
      <c r="I69" s="557"/>
      <c r="J69" s="557"/>
      <c r="K69" s="557"/>
      <c r="L69" s="557"/>
      <c r="M69" s="557"/>
      <c r="N69" s="557"/>
      <c r="O69" s="543" t="s">
        <v>95</v>
      </c>
      <c r="P69" s="544"/>
      <c r="Q69" s="544"/>
      <c r="R69" s="545"/>
      <c r="S69" s="49"/>
      <c r="T69" s="556">
        <v>44799</v>
      </c>
      <c r="U69" s="556"/>
      <c r="V69" s="556"/>
      <c r="W69" s="556"/>
      <c r="X69" s="43"/>
      <c r="Y69" s="18"/>
      <c r="Z69" s="25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57">
        <f>C43</f>
        <v>0</v>
      </c>
      <c r="G70" s="557"/>
      <c r="H70" s="557"/>
      <c r="I70" s="557"/>
      <c r="J70" s="557"/>
      <c r="K70" s="557"/>
      <c r="L70" s="557"/>
      <c r="M70" s="557"/>
      <c r="N70" s="557"/>
      <c r="O70" s="548" t="s">
        <v>96</v>
      </c>
      <c r="P70" s="549"/>
      <c r="Q70" s="549"/>
      <c r="R70" s="550"/>
      <c r="S70" s="51"/>
      <c r="T70" s="556">
        <v>44799</v>
      </c>
      <c r="U70" s="556"/>
      <c r="V70" s="556"/>
      <c r="W70" s="556"/>
      <c r="X70" s="43"/>
      <c r="Y70" s="18"/>
      <c r="Z70" s="25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58"/>
      <c r="B72" s="558"/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80"/>
      <c r="Z72" s="80"/>
      <c r="AA72" s="81"/>
      <c r="AB72" s="80"/>
    </row>
    <row r="73" spans="1:28" s="1" customFormat="1" ht="15" customHeight="1" x14ac:dyDescent="0.3">
      <c r="A73" s="559" t="s">
        <v>12</v>
      </c>
      <c r="B73" s="61"/>
      <c r="C73" s="79" t="s">
        <v>0</v>
      </c>
      <c r="D73" s="79"/>
      <c r="E73" s="560">
        <v>1</v>
      </c>
      <c r="F73" s="560"/>
      <c r="G73" s="560">
        <v>2</v>
      </c>
      <c r="H73" s="560"/>
      <c r="I73" s="560">
        <v>3</v>
      </c>
      <c r="J73" s="560"/>
      <c r="K73" s="560">
        <v>4</v>
      </c>
      <c r="L73" s="56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59"/>
      <c r="B74" s="290">
        <v>1</v>
      </c>
      <c r="C74" s="562"/>
      <c r="D74" s="562"/>
      <c r="E74" s="297"/>
      <c r="F74" s="298"/>
      <c r="G74" s="554"/>
      <c r="H74" s="31"/>
      <c r="I74" s="325"/>
      <c r="J74" s="17"/>
      <c r="K74" s="325"/>
      <c r="L74" s="17"/>
      <c r="M74" s="45"/>
      <c r="N74" s="34"/>
      <c r="O74" s="261">
        <f>P74+Q74</f>
        <v>0</v>
      </c>
      <c r="P74" s="262">
        <f>IF(Y86&gt;AA86,"1")+IF(Y90&gt;AA90,"1")+IF(AA93&gt;Y93,"1")</f>
        <v>0</v>
      </c>
      <c r="Q74" s="262">
        <f>IF(Y86&lt;AA86,"1")+IF(Y90&lt;AA90,"1")+IF(AA93&lt;Y93,"1")</f>
        <v>0</v>
      </c>
      <c r="R74" s="261">
        <v>0</v>
      </c>
      <c r="S74" s="262">
        <v>0</v>
      </c>
      <c r="T74" s="259">
        <f>SUM(H74,J74,L74)</f>
        <v>0</v>
      </c>
      <c r="U74" s="259">
        <f>SUM(H75,J75,L75)</f>
        <v>0</v>
      </c>
      <c r="V74" s="259">
        <f>+T74-U74</f>
        <v>0</v>
      </c>
      <c r="W74" s="282">
        <f>SUM(G74,I74,K74)</f>
        <v>0</v>
      </c>
      <c r="X74" s="261"/>
      <c r="Y74" s="564"/>
      <c r="Z74" s="564"/>
      <c r="AA74" s="565"/>
      <c r="AB74" s="564"/>
    </row>
    <row r="75" spans="1:28" s="1" customFormat="1" ht="17.25" customHeight="1" x14ac:dyDescent="0.3">
      <c r="A75" s="559"/>
      <c r="B75" s="291"/>
      <c r="C75" s="562"/>
      <c r="D75" s="562"/>
      <c r="E75" s="299"/>
      <c r="F75" s="300"/>
      <c r="G75" s="555"/>
      <c r="H75" s="31"/>
      <c r="I75" s="326"/>
      <c r="J75" s="17"/>
      <c r="K75" s="326"/>
      <c r="L75" s="17"/>
      <c r="M75" s="45"/>
      <c r="N75" s="34"/>
      <c r="O75" s="261"/>
      <c r="P75" s="263"/>
      <c r="Q75" s="263"/>
      <c r="R75" s="261"/>
      <c r="S75" s="263"/>
      <c r="T75" s="261"/>
      <c r="U75" s="261"/>
      <c r="V75" s="261"/>
      <c r="W75" s="282"/>
      <c r="X75" s="261"/>
      <c r="Y75" s="564"/>
      <c r="Z75" s="564"/>
      <c r="AA75" s="565"/>
      <c r="AB75" s="564"/>
    </row>
    <row r="76" spans="1:28" s="1" customFormat="1" ht="15" customHeight="1" x14ac:dyDescent="0.3">
      <c r="A76" s="559"/>
      <c r="B76" s="290">
        <v>2</v>
      </c>
      <c r="C76" s="563"/>
      <c r="D76" s="563"/>
      <c r="E76" s="323"/>
      <c r="F76" s="17"/>
      <c r="G76" s="305"/>
      <c r="H76" s="306"/>
      <c r="I76" s="325"/>
      <c r="J76" s="17"/>
      <c r="K76" s="325"/>
      <c r="L76" s="17"/>
      <c r="M76" s="45"/>
      <c r="N76" s="34"/>
      <c r="O76" s="261">
        <f t="shared" ref="O76" si="0">P76+Q76</f>
        <v>0</v>
      </c>
      <c r="P76" s="262">
        <f>IF(Y87&gt;AA87,"1")+IF(AA90&gt;Y90,"1")+IF(Y92&gt;AA92,"1")</f>
        <v>0</v>
      </c>
      <c r="Q76" s="262">
        <f>IF(Y87&lt;AA87,"1")+IF(AA90&lt;Y90,"1")+IF(Y92&lt;AA92,"1")</f>
        <v>0</v>
      </c>
      <c r="R76" s="261">
        <v>0</v>
      </c>
      <c r="S76" s="262">
        <v>0</v>
      </c>
      <c r="T76" s="259">
        <f>SUM(F76,J76,L76)</f>
        <v>0</v>
      </c>
      <c r="U76" s="259">
        <f>SUM(F77,J77,L77)</f>
        <v>0</v>
      </c>
      <c r="V76" s="259">
        <f>+T76-U76</f>
        <v>0</v>
      </c>
      <c r="W76" s="282">
        <f>SUM(E76,I76,K76)</f>
        <v>0</v>
      </c>
      <c r="X76" s="261"/>
      <c r="Y76" s="564"/>
      <c r="Z76" s="564"/>
      <c r="AA76" s="565"/>
      <c r="AB76" s="564"/>
    </row>
    <row r="77" spans="1:28" s="1" customFormat="1" ht="15" customHeight="1" x14ac:dyDescent="0.3">
      <c r="A77" s="559"/>
      <c r="B77" s="291"/>
      <c r="C77" s="563"/>
      <c r="D77" s="563"/>
      <c r="E77" s="324"/>
      <c r="F77" s="17"/>
      <c r="G77" s="307"/>
      <c r="H77" s="308"/>
      <c r="I77" s="326"/>
      <c r="J77" s="17"/>
      <c r="K77" s="326"/>
      <c r="L77" s="17"/>
      <c r="M77" s="45"/>
      <c r="N77" s="34"/>
      <c r="O77" s="261"/>
      <c r="P77" s="263"/>
      <c r="Q77" s="263"/>
      <c r="R77" s="261"/>
      <c r="S77" s="263"/>
      <c r="T77" s="261"/>
      <c r="U77" s="261"/>
      <c r="V77" s="261"/>
      <c r="W77" s="282"/>
      <c r="X77" s="261"/>
      <c r="Y77" s="564"/>
      <c r="Z77" s="564"/>
      <c r="AA77" s="565"/>
      <c r="AB77" s="564"/>
    </row>
    <row r="78" spans="1:28" s="1" customFormat="1" ht="15" customHeight="1" x14ac:dyDescent="0.3">
      <c r="A78" s="559"/>
      <c r="B78" s="290">
        <v>3</v>
      </c>
      <c r="C78" s="563"/>
      <c r="D78" s="563"/>
      <c r="E78" s="323"/>
      <c r="F78" s="17"/>
      <c r="G78" s="325"/>
      <c r="H78" s="17"/>
      <c r="I78" s="305"/>
      <c r="J78" s="306"/>
      <c r="K78" s="325"/>
      <c r="L78" s="17"/>
      <c r="M78" s="45"/>
      <c r="N78" s="34"/>
      <c r="O78" s="261">
        <f t="shared" ref="O78" si="1">P78+Q78</f>
        <v>0</v>
      </c>
      <c r="P78" s="262">
        <f>IF(AA87&gt;Y87,"1")+IF(AA89&gt;Y89,"1")+IF(AA93&gt;Y93,"1")</f>
        <v>0</v>
      </c>
      <c r="Q78" s="262">
        <f>IF(AA87&lt;Y87,"1")+IF(AA89&lt;Y89,"1")+IF(AA93&lt;Y93,"1")</f>
        <v>0</v>
      </c>
      <c r="R78" s="261">
        <v>0</v>
      </c>
      <c r="S78" s="262">
        <v>0</v>
      </c>
      <c r="T78" s="259">
        <f>SUM(F78,H78,L78)</f>
        <v>0</v>
      </c>
      <c r="U78" s="259">
        <f>SUM(F79,H79,L79)</f>
        <v>0</v>
      </c>
      <c r="V78" s="259">
        <f>+T78-U78</f>
        <v>0</v>
      </c>
      <c r="W78" s="282">
        <f>SUM(E78,G78,K78)</f>
        <v>0</v>
      </c>
      <c r="X78" s="261"/>
      <c r="Y78" s="564"/>
      <c r="Z78" s="564"/>
      <c r="AA78" s="565"/>
      <c r="AB78" s="564"/>
    </row>
    <row r="79" spans="1:28" s="1" customFormat="1" ht="15" customHeight="1" x14ac:dyDescent="0.3">
      <c r="A79" s="559"/>
      <c r="B79" s="291"/>
      <c r="C79" s="563"/>
      <c r="D79" s="563"/>
      <c r="E79" s="324"/>
      <c r="F79" s="17"/>
      <c r="G79" s="326"/>
      <c r="H79" s="17"/>
      <c r="I79" s="307"/>
      <c r="J79" s="308"/>
      <c r="K79" s="326"/>
      <c r="L79" s="17"/>
      <c r="M79" s="45"/>
      <c r="N79" s="34"/>
      <c r="O79" s="261"/>
      <c r="P79" s="263"/>
      <c r="Q79" s="263"/>
      <c r="R79" s="261"/>
      <c r="S79" s="263"/>
      <c r="T79" s="261"/>
      <c r="U79" s="261"/>
      <c r="V79" s="261"/>
      <c r="W79" s="282"/>
      <c r="X79" s="261"/>
      <c r="Y79" s="564"/>
      <c r="Z79" s="564"/>
      <c r="AA79" s="565"/>
      <c r="AB79" s="564"/>
    </row>
    <row r="80" spans="1:28" s="1" customFormat="1" ht="15" hidden="1" customHeight="1" x14ac:dyDescent="0.3">
      <c r="A80" s="559"/>
      <c r="B80" s="290">
        <v>4</v>
      </c>
      <c r="C80" s="563"/>
      <c r="D80" s="563"/>
      <c r="E80" s="323"/>
      <c r="F80" s="17"/>
      <c r="G80" s="325"/>
      <c r="H80" s="17"/>
      <c r="I80" s="325"/>
      <c r="J80" s="17"/>
      <c r="K80" s="305"/>
      <c r="L80" s="306"/>
      <c r="M80" s="45"/>
      <c r="N80" s="34"/>
      <c r="O80" s="261">
        <f t="shared" ref="O80" si="2">P80+Q80</f>
        <v>0</v>
      </c>
      <c r="P80" s="262">
        <f>IF(AA86&gt;Y86,"1")+IF(Y89&gt;AA89,"1")+IF(AA92&gt;Y92,"1")</f>
        <v>0</v>
      </c>
      <c r="Q80" s="262">
        <f>IF(AA86&lt;Y86,"1")+IF(Y89&lt;AA89,"1")+IF(AA92&lt;Y92,"1")</f>
        <v>0</v>
      </c>
      <c r="R80" s="261">
        <v>0</v>
      </c>
      <c r="S80" s="262">
        <v>0</v>
      </c>
      <c r="T80" s="259">
        <f>SUM(F80,H80,J80)</f>
        <v>0</v>
      </c>
      <c r="U80" s="259">
        <f>SUM(F81,H81,J81)</f>
        <v>0</v>
      </c>
      <c r="V80" s="259">
        <f>+T80-U80</f>
        <v>0</v>
      </c>
      <c r="W80" s="282">
        <f>SUM(E80,G80,I80)</f>
        <v>0</v>
      </c>
      <c r="X80" s="569"/>
      <c r="Y80" s="564"/>
      <c r="Z80" s="564"/>
      <c r="AA80" s="565"/>
      <c r="AB80" s="564"/>
    </row>
    <row r="81" spans="1:28" s="1" customFormat="1" ht="15" hidden="1" customHeight="1" x14ac:dyDescent="0.3">
      <c r="A81" s="559"/>
      <c r="B81" s="291"/>
      <c r="C81" s="563"/>
      <c r="D81" s="563"/>
      <c r="E81" s="324"/>
      <c r="F81" s="17"/>
      <c r="G81" s="326"/>
      <c r="H81" s="17"/>
      <c r="I81" s="326"/>
      <c r="J81" s="17"/>
      <c r="K81" s="307"/>
      <c r="L81" s="308"/>
      <c r="M81" s="45"/>
      <c r="N81" s="34"/>
      <c r="O81" s="261"/>
      <c r="P81" s="263"/>
      <c r="Q81" s="263"/>
      <c r="R81" s="261"/>
      <c r="S81" s="263"/>
      <c r="T81" s="261"/>
      <c r="U81" s="261"/>
      <c r="V81" s="261"/>
      <c r="W81" s="282"/>
      <c r="X81" s="569"/>
      <c r="Y81" s="564"/>
      <c r="Z81" s="564"/>
      <c r="AA81" s="565"/>
      <c r="AB81" s="56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4" t="s">
        <v>114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68" t="s">
        <v>2</v>
      </c>
      <c r="Y84" s="568"/>
      <c r="Z84" s="568"/>
      <c r="AA84" s="568"/>
      <c r="AB84" s="26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54" t="s">
        <v>5</v>
      </c>
      <c r="G85" s="254"/>
      <c r="H85" s="254"/>
      <c r="I85" s="254"/>
      <c r="J85" s="254"/>
      <c r="K85" s="254"/>
      <c r="L85" s="254"/>
      <c r="M85" s="19"/>
      <c r="N85" s="19"/>
      <c r="O85" s="254" t="s">
        <v>35</v>
      </c>
      <c r="P85" s="254"/>
      <c r="Q85" s="254"/>
      <c r="R85" s="254"/>
      <c r="S85" s="19"/>
      <c r="T85" s="254" t="s">
        <v>6</v>
      </c>
      <c r="U85" s="254"/>
      <c r="V85" s="254"/>
      <c r="W85" s="25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66">
        <f>C80</f>
        <v>0</v>
      </c>
      <c r="G86" s="566"/>
      <c r="H86" s="566"/>
      <c r="I86" s="566"/>
      <c r="J86" s="566"/>
      <c r="K86" s="566"/>
      <c r="L86" s="566"/>
      <c r="M86" s="74"/>
      <c r="N86" s="44"/>
      <c r="O86" s="543" t="s">
        <v>96</v>
      </c>
      <c r="P86" s="544"/>
      <c r="Q86" s="544"/>
      <c r="R86" s="545"/>
      <c r="S86" s="48"/>
      <c r="T86" s="275">
        <v>44790</v>
      </c>
      <c r="U86" s="276"/>
      <c r="V86" s="276"/>
      <c r="W86" s="277"/>
      <c r="X86" s="41"/>
      <c r="Y86" s="35"/>
      <c r="Z86" s="567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66">
        <f>C78</f>
        <v>0</v>
      </c>
      <c r="G87" s="566"/>
      <c r="H87" s="566"/>
      <c r="I87" s="566"/>
      <c r="J87" s="566"/>
      <c r="K87" s="566"/>
      <c r="L87" s="566"/>
      <c r="M87" s="74"/>
      <c r="N87" s="44"/>
      <c r="O87" s="543" t="s">
        <v>96</v>
      </c>
      <c r="P87" s="544"/>
      <c r="Q87" s="544"/>
      <c r="R87" s="545"/>
      <c r="S87" s="48"/>
      <c r="T87" s="275">
        <v>44790</v>
      </c>
      <c r="U87" s="276"/>
      <c r="V87" s="276"/>
      <c r="W87" s="277"/>
      <c r="X87" s="41"/>
      <c r="Y87" s="35"/>
      <c r="Z87" s="56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70" t="s">
        <v>5</v>
      </c>
      <c r="G88" s="570"/>
      <c r="H88" s="570"/>
      <c r="I88" s="570"/>
      <c r="J88" s="570"/>
      <c r="K88" s="570"/>
      <c r="L88" s="570"/>
      <c r="M88" s="19"/>
      <c r="N88" s="19"/>
      <c r="O88" s="254" t="s">
        <v>35</v>
      </c>
      <c r="P88" s="254"/>
      <c r="Q88" s="254"/>
      <c r="R88" s="254"/>
      <c r="S88" s="19"/>
      <c r="T88" s="278" t="s">
        <v>6</v>
      </c>
      <c r="U88" s="278"/>
      <c r="V88" s="278"/>
      <c r="W88" s="27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57">
        <f>C78</f>
        <v>0</v>
      </c>
      <c r="G89" s="557"/>
      <c r="H89" s="557"/>
      <c r="I89" s="557"/>
      <c r="J89" s="557"/>
      <c r="K89" s="557"/>
      <c r="L89" s="557"/>
      <c r="M89" s="44"/>
      <c r="N89" s="44"/>
      <c r="O89" s="543" t="s">
        <v>95</v>
      </c>
      <c r="P89" s="544"/>
      <c r="Q89" s="544"/>
      <c r="R89" s="545"/>
      <c r="S89" s="49"/>
      <c r="T89" s="556">
        <v>44795</v>
      </c>
      <c r="U89" s="556"/>
      <c r="V89" s="556"/>
      <c r="W89" s="556"/>
      <c r="X89" s="41"/>
      <c r="Y89" s="35"/>
      <c r="Z89" s="567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57">
        <f>C76</f>
        <v>0</v>
      </c>
      <c r="G90" s="557"/>
      <c r="H90" s="557"/>
      <c r="I90" s="557"/>
      <c r="J90" s="557"/>
      <c r="K90" s="557"/>
      <c r="L90" s="557"/>
      <c r="M90" s="44"/>
      <c r="N90" s="44"/>
      <c r="O90" s="543" t="s">
        <v>95</v>
      </c>
      <c r="P90" s="544"/>
      <c r="Q90" s="544"/>
      <c r="R90" s="545"/>
      <c r="S90" s="49"/>
      <c r="T90" s="556">
        <v>44795</v>
      </c>
      <c r="U90" s="556"/>
      <c r="V90" s="556"/>
      <c r="W90" s="556"/>
      <c r="X90" s="41"/>
      <c r="Y90" s="35"/>
      <c r="Z90" s="56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70" t="s">
        <v>5</v>
      </c>
      <c r="G91" s="570"/>
      <c r="H91" s="570"/>
      <c r="I91" s="570"/>
      <c r="J91" s="570"/>
      <c r="K91" s="570"/>
      <c r="L91" s="570"/>
      <c r="M91" s="19"/>
      <c r="N91" s="19"/>
      <c r="O91" s="254" t="s">
        <v>97</v>
      </c>
      <c r="P91" s="254"/>
      <c r="Q91" s="254"/>
      <c r="R91" s="254"/>
      <c r="S91" s="19"/>
      <c r="T91" s="278" t="s">
        <v>6</v>
      </c>
      <c r="U91" s="278"/>
      <c r="V91" s="278"/>
      <c r="W91" s="27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71">
        <f>C80</f>
        <v>0</v>
      </c>
      <c r="G92" s="571"/>
      <c r="H92" s="571"/>
      <c r="I92" s="571"/>
      <c r="J92" s="571"/>
      <c r="K92" s="571"/>
      <c r="L92" s="571"/>
      <c r="M92" s="71"/>
      <c r="N92" s="71"/>
      <c r="O92" s="572" t="s">
        <v>96</v>
      </c>
      <c r="P92" s="573"/>
      <c r="Q92" s="573"/>
      <c r="R92" s="574"/>
      <c r="S92" s="78"/>
      <c r="T92" s="575">
        <v>44790</v>
      </c>
      <c r="U92" s="576"/>
      <c r="V92" s="576"/>
      <c r="W92" s="577"/>
      <c r="X92" s="41"/>
      <c r="Y92" s="35"/>
      <c r="Z92" s="567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78">
        <f>C74</f>
        <v>0</v>
      </c>
      <c r="G93" s="578"/>
      <c r="H93" s="578"/>
      <c r="I93" s="578"/>
      <c r="J93" s="578"/>
      <c r="K93" s="578"/>
      <c r="L93" s="578"/>
      <c r="M93" s="73"/>
      <c r="N93" s="44"/>
      <c r="O93" s="579" t="s">
        <v>96</v>
      </c>
      <c r="P93" s="579"/>
      <c r="Q93" s="579"/>
      <c r="R93" s="579"/>
      <c r="S93" s="76"/>
      <c r="T93" s="275">
        <v>44797</v>
      </c>
      <c r="U93" s="276"/>
      <c r="V93" s="276"/>
      <c r="W93" s="277"/>
      <c r="X93" s="41"/>
      <c r="Y93" s="35"/>
      <c r="Z93" s="56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4" t="s">
        <v>113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59" t="s">
        <v>12</v>
      </c>
      <c r="B98" s="61"/>
      <c r="C98" s="79" t="s">
        <v>0</v>
      </c>
      <c r="D98" s="79"/>
      <c r="E98" s="560">
        <v>1</v>
      </c>
      <c r="F98" s="560"/>
      <c r="G98" s="560">
        <v>2</v>
      </c>
      <c r="H98" s="560"/>
      <c r="I98" s="560">
        <v>3</v>
      </c>
      <c r="J98" s="560"/>
      <c r="K98" s="560"/>
      <c r="L98" s="56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59"/>
      <c r="B99" s="290">
        <v>1</v>
      </c>
      <c r="C99" s="562"/>
      <c r="D99" s="562"/>
      <c r="E99" s="297"/>
      <c r="F99" s="298"/>
      <c r="G99" s="554"/>
      <c r="H99" s="31"/>
      <c r="I99" s="325"/>
      <c r="J99" s="17"/>
      <c r="K99" s="580"/>
      <c r="L99" s="459"/>
      <c r="M99" s="45"/>
      <c r="N99" s="34"/>
      <c r="O99" s="261">
        <f>P99+Q99</f>
        <v>0</v>
      </c>
      <c r="P99" s="262">
        <f>IF(Y111&gt;AA111,"1")+IF(Y115&gt;AA115,"1")+IF(AA118&gt;Y118,"1")</f>
        <v>0</v>
      </c>
      <c r="Q99" s="262">
        <f>IF(Y111&lt;AA111,"1")+IF(Y115&lt;AA115,"1")+IF(AA118&lt;Y118,"1")</f>
        <v>0</v>
      </c>
      <c r="R99" s="261">
        <v>0</v>
      </c>
      <c r="S99" s="262">
        <v>0</v>
      </c>
      <c r="T99" s="259">
        <f>SUM(H99,J99,L99)</f>
        <v>0</v>
      </c>
      <c r="U99" s="259">
        <f>SUM(H100,J100,L100)</f>
        <v>0</v>
      </c>
      <c r="V99" s="259">
        <f>+T99-U99</f>
        <v>0</v>
      </c>
      <c r="W99" s="282">
        <f>SUM(G99,I99,K99)</f>
        <v>0</v>
      </c>
      <c r="X99" s="261"/>
      <c r="Y99" s="564"/>
      <c r="Z99" s="564"/>
      <c r="AA99" s="565"/>
      <c r="AB99" s="564"/>
    </row>
    <row r="100" spans="1:28" s="1" customFormat="1" ht="17.25" hidden="1" customHeight="1" x14ac:dyDescent="0.3">
      <c r="A100" s="559"/>
      <c r="B100" s="291"/>
      <c r="C100" s="562"/>
      <c r="D100" s="562"/>
      <c r="E100" s="299"/>
      <c r="F100" s="300"/>
      <c r="G100" s="555"/>
      <c r="H100" s="31"/>
      <c r="I100" s="326"/>
      <c r="J100" s="17"/>
      <c r="K100" s="581"/>
      <c r="L100" s="582"/>
      <c r="M100" s="45"/>
      <c r="N100" s="34"/>
      <c r="O100" s="261"/>
      <c r="P100" s="263"/>
      <c r="Q100" s="263"/>
      <c r="R100" s="261"/>
      <c r="S100" s="263"/>
      <c r="T100" s="261"/>
      <c r="U100" s="261"/>
      <c r="V100" s="261"/>
      <c r="W100" s="282"/>
      <c r="X100" s="261"/>
      <c r="Y100" s="564"/>
      <c r="Z100" s="564"/>
      <c r="AA100" s="565"/>
      <c r="AB100" s="564"/>
    </row>
    <row r="101" spans="1:28" s="1" customFormat="1" ht="15" hidden="1" customHeight="1" x14ac:dyDescent="0.3">
      <c r="A101" s="559"/>
      <c r="B101" s="290">
        <v>2</v>
      </c>
      <c r="C101" s="563"/>
      <c r="D101" s="563"/>
      <c r="E101" s="323"/>
      <c r="F101" s="17"/>
      <c r="G101" s="305"/>
      <c r="H101" s="306"/>
      <c r="I101" s="325"/>
      <c r="J101" s="17"/>
      <c r="K101" s="580"/>
      <c r="L101" s="459"/>
      <c r="M101" s="45"/>
      <c r="N101" s="34"/>
      <c r="O101" s="261">
        <f t="shared" ref="O101" si="3">P101+Q101</f>
        <v>0</v>
      </c>
      <c r="P101" s="262">
        <f>IF(Y112&gt;AA112,"1")+IF(AA115&gt;Y115,"1")+IF(Y117&gt;AA117,"1")</f>
        <v>0</v>
      </c>
      <c r="Q101" s="262">
        <f>IF(Y112&lt;AA112,"1")+IF(AA115&lt;Y115,"1")+IF(Y117&lt;AA117,"1")</f>
        <v>0</v>
      </c>
      <c r="R101" s="261">
        <v>0</v>
      </c>
      <c r="S101" s="262">
        <v>0</v>
      </c>
      <c r="T101" s="259">
        <f>SUM(F101,J101,L101)</f>
        <v>0</v>
      </c>
      <c r="U101" s="259">
        <f>SUM(F102,J102,L102)</f>
        <v>0</v>
      </c>
      <c r="V101" s="259">
        <f>+T101-U101</f>
        <v>0</v>
      </c>
      <c r="W101" s="282">
        <f>SUM(E101,I101,K101)</f>
        <v>0</v>
      </c>
      <c r="X101" s="261"/>
      <c r="Y101" s="564"/>
      <c r="Z101" s="564"/>
      <c r="AA101" s="565"/>
      <c r="AB101" s="564"/>
    </row>
    <row r="102" spans="1:28" s="1" customFormat="1" ht="15" hidden="1" customHeight="1" x14ac:dyDescent="0.3">
      <c r="A102" s="559"/>
      <c r="B102" s="291"/>
      <c r="C102" s="563"/>
      <c r="D102" s="563"/>
      <c r="E102" s="324"/>
      <c r="F102" s="17"/>
      <c r="G102" s="307"/>
      <c r="H102" s="308"/>
      <c r="I102" s="326"/>
      <c r="J102" s="17"/>
      <c r="K102" s="581"/>
      <c r="L102" s="582"/>
      <c r="M102" s="45"/>
      <c r="N102" s="34"/>
      <c r="O102" s="261"/>
      <c r="P102" s="263"/>
      <c r="Q102" s="263"/>
      <c r="R102" s="261"/>
      <c r="S102" s="263"/>
      <c r="T102" s="261"/>
      <c r="U102" s="261"/>
      <c r="V102" s="261"/>
      <c r="W102" s="282"/>
      <c r="X102" s="261"/>
      <c r="Y102" s="564"/>
      <c r="Z102" s="564"/>
      <c r="AA102" s="565"/>
      <c r="AB102" s="564"/>
    </row>
    <row r="103" spans="1:28" s="1" customFormat="1" ht="15" hidden="1" customHeight="1" x14ac:dyDescent="0.3">
      <c r="A103" s="559"/>
      <c r="B103" s="290">
        <v>3</v>
      </c>
      <c r="C103" s="563"/>
      <c r="D103" s="563"/>
      <c r="E103" s="323"/>
      <c r="F103" s="17"/>
      <c r="G103" s="325"/>
      <c r="H103" s="17"/>
      <c r="I103" s="305"/>
      <c r="J103" s="306"/>
      <c r="K103" s="580"/>
      <c r="L103" s="459"/>
      <c r="M103" s="45"/>
      <c r="N103" s="34"/>
      <c r="O103" s="261">
        <f t="shared" ref="O103" si="4">P103+Q103</f>
        <v>0</v>
      </c>
      <c r="P103" s="262">
        <f>IF(AA112&gt;Y112,"1")+IF(AA114&gt;Y114,"1")+IF(AA118&gt;Y118,"1")</f>
        <v>0</v>
      </c>
      <c r="Q103" s="262">
        <f>IF(AA112&lt;Y112,"1")+IF(AA114&lt;Y114,"1")+IF(AA118&lt;Y118,"1")</f>
        <v>0</v>
      </c>
      <c r="R103" s="261">
        <v>0</v>
      </c>
      <c r="S103" s="262">
        <v>0</v>
      </c>
      <c r="T103" s="259">
        <f>SUM(F103,H103,L103)</f>
        <v>0</v>
      </c>
      <c r="U103" s="259">
        <f>SUM(F104,H104,L104)</f>
        <v>0</v>
      </c>
      <c r="V103" s="259">
        <f>+T103-U103</f>
        <v>0</v>
      </c>
      <c r="W103" s="282">
        <f>SUM(E103,G103,K103)</f>
        <v>0</v>
      </c>
      <c r="X103" s="261"/>
      <c r="Y103" s="564"/>
      <c r="Z103" s="564"/>
      <c r="AA103" s="565"/>
      <c r="AB103" s="564"/>
    </row>
    <row r="104" spans="1:28" s="1" customFormat="1" ht="15" hidden="1" customHeight="1" x14ac:dyDescent="0.3">
      <c r="A104" s="559"/>
      <c r="B104" s="291"/>
      <c r="C104" s="563"/>
      <c r="D104" s="563"/>
      <c r="E104" s="324"/>
      <c r="F104" s="17"/>
      <c r="G104" s="326"/>
      <c r="H104" s="17"/>
      <c r="I104" s="307"/>
      <c r="J104" s="308"/>
      <c r="K104" s="581"/>
      <c r="L104" s="582"/>
      <c r="M104" s="45"/>
      <c r="N104" s="34"/>
      <c r="O104" s="261"/>
      <c r="P104" s="263"/>
      <c r="Q104" s="263"/>
      <c r="R104" s="261"/>
      <c r="S104" s="263"/>
      <c r="T104" s="261"/>
      <c r="U104" s="261"/>
      <c r="V104" s="261"/>
      <c r="W104" s="282"/>
      <c r="X104" s="261"/>
      <c r="Y104" s="564"/>
      <c r="Z104" s="564"/>
      <c r="AA104" s="565"/>
      <c r="AB104" s="564"/>
    </row>
    <row r="105" spans="1:28" s="1" customFormat="1" ht="15" hidden="1" customHeight="1" x14ac:dyDescent="0.3">
      <c r="A105" s="559"/>
      <c r="B105" s="290">
        <v>4</v>
      </c>
      <c r="C105" s="563"/>
      <c r="D105" s="563"/>
      <c r="E105" s="323"/>
      <c r="F105" s="17"/>
      <c r="G105" s="325"/>
      <c r="H105" s="17"/>
      <c r="I105" s="325"/>
      <c r="J105" s="17"/>
      <c r="K105" s="305"/>
      <c r="L105" s="306"/>
      <c r="M105" s="45"/>
      <c r="N105" s="34"/>
      <c r="O105" s="261">
        <f t="shared" ref="O105" si="5">P105+Q105</f>
        <v>0</v>
      </c>
      <c r="P105" s="262">
        <f>IF(AA111&gt;Y111,"1")+IF(Y114&gt;AA114,"1")+IF(AA117&gt;Y117,"1")</f>
        <v>0</v>
      </c>
      <c r="Q105" s="262">
        <f>IF(AA111&lt;Y111,"1")+IF(Y114&lt;AA114,"1")+IF(AA117&lt;Y117,"1")</f>
        <v>0</v>
      </c>
      <c r="R105" s="261">
        <v>0</v>
      </c>
      <c r="S105" s="262">
        <v>0</v>
      </c>
      <c r="T105" s="259">
        <f>SUM(F105,H105,J105)</f>
        <v>0</v>
      </c>
      <c r="U105" s="259">
        <f>SUM(F106,H106,J106)</f>
        <v>0</v>
      </c>
      <c r="V105" s="259">
        <f>+T105-U105</f>
        <v>0</v>
      </c>
      <c r="W105" s="282">
        <f>SUM(E105,G105,I105)</f>
        <v>0</v>
      </c>
      <c r="X105" s="569"/>
      <c r="Y105" s="564"/>
      <c r="Z105" s="564"/>
      <c r="AA105" s="565"/>
      <c r="AB105" s="564"/>
    </row>
    <row r="106" spans="1:28" s="1" customFormat="1" ht="15" hidden="1" customHeight="1" x14ac:dyDescent="0.3">
      <c r="A106" s="559"/>
      <c r="B106" s="291"/>
      <c r="C106" s="563"/>
      <c r="D106" s="563"/>
      <c r="E106" s="324"/>
      <c r="F106" s="17"/>
      <c r="G106" s="326"/>
      <c r="H106" s="17"/>
      <c r="I106" s="326"/>
      <c r="J106" s="17"/>
      <c r="K106" s="307"/>
      <c r="L106" s="308"/>
      <c r="M106" s="45"/>
      <c r="N106" s="34"/>
      <c r="O106" s="261"/>
      <c r="P106" s="263"/>
      <c r="Q106" s="263"/>
      <c r="R106" s="261"/>
      <c r="S106" s="263"/>
      <c r="T106" s="261"/>
      <c r="U106" s="261"/>
      <c r="V106" s="261"/>
      <c r="W106" s="282"/>
      <c r="X106" s="569"/>
      <c r="Y106" s="564"/>
      <c r="Z106" s="564"/>
      <c r="AA106" s="565"/>
      <c r="AB106" s="56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4" t="s">
        <v>114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68" t="s">
        <v>2</v>
      </c>
      <c r="Y109" s="568"/>
      <c r="Z109" s="568"/>
      <c r="AA109" s="568"/>
      <c r="AB109" s="26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54" t="s">
        <v>5</v>
      </c>
      <c r="G110" s="254"/>
      <c r="H110" s="254"/>
      <c r="I110" s="254"/>
      <c r="J110" s="254"/>
      <c r="K110" s="254"/>
      <c r="L110" s="254"/>
      <c r="M110" s="19"/>
      <c r="N110" s="19"/>
      <c r="O110" s="254" t="s">
        <v>35</v>
      </c>
      <c r="P110" s="254"/>
      <c r="Q110" s="254"/>
      <c r="R110" s="254"/>
      <c r="S110" s="19"/>
      <c r="T110" s="254" t="s">
        <v>6</v>
      </c>
      <c r="U110" s="254"/>
      <c r="V110" s="254"/>
      <c r="W110" s="25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66">
        <f>C105</f>
        <v>0</v>
      </c>
      <c r="G111" s="566"/>
      <c r="H111" s="566"/>
      <c r="I111" s="566"/>
      <c r="J111" s="566"/>
      <c r="K111" s="566"/>
      <c r="L111" s="566"/>
      <c r="M111" s="74"/>
      <c r="N111" s="44"/>
      <c r="O111" s="543" t="s">
        <v>96</v>
      </c>
      <c r="P111" s="544"/>
      <c r="Q111" s="544"/>
      <c r="R111" s="545"/>
      <c r="S111" s="48"/>
      <c r="T111" s="275">
        <v>44790</v>
      </c>
      <c r="U111" s="276"/>
      <c r="V111" s="276"/>
      <c r="W111" s="277"/>
      <c r="X111" s="41"/>
      <c r="Y111" s="35"/>
      <c r="Z111" s="567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66">
        <f>C103</f>
        <v>0</v>
      </c>
      <c r="G112" s="566"/>
      <c r="H112" s="566"/>
      <c r="I112" s="566"/>
      <c r="J112" s="566"/>
      <c r="K112" s="566"/>
      <c r="L112" s="566"/>
      <c r="M112" s="74"/>
      <c r="N112" s="44"/>
      <c r="O112" s="543" t="s">
        <v>96</v>
      </c>
      <c r="P112" s="544"/>
      <c r="Q112" s="544"/>
      <c r="R112" s="545"/>
      <c r="S112" s="48"/>
      <c r="T112" s="275">
        <v>44790</v>
      </c>
      <c r="U112" s="276"/>
      <c r="V112" s="276"/>
      <c r="W112" s="277"/>
      <c r="X112" s="41"/>
      <c r="Y112" s="35"/>
      <c r="Z112" s="56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70" t="s">
        <v>5</v>
      </c>
      <c r="G113" s="570"/>
      <c r="H113" s="570"/>
      <c r="I113" s="570"/>
      <c r="J113" s="570"/>
      <c r="K113" s="570"/>
      <c r="L113" s="570"/>
      <c r="M113" s="19"/>
      <c r="N113" s="19"/>
      <c r="O113" s="254" t="s">
        <v>35</v>
      </c>
      <c r="P113" s="254"/>
      <c r="Q113" s="254"/>
      <c r="R113" s="254"/>
      <c r="S113" s="19"/>
      <c r="T113" s="278" t="s">
        <v>6</v>
      </c>
      <c r="U113" s="278"/>
      <c r="V113" s="278"/>
      <c r="W113" s="27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57">
        <f>C103</f>
        <v>0</v>
      </c>
      <c r="G114" s="557"/>
      <c r="H114" s="557"/>
      <c r="I114" s="557"/>
      <c r="J114" s="557"/>
      <c r="K114" s="557"/>
      <c r="L114" s="557"/>
      <c r="M114" s="44"/>
      <c r="N114" s="44"/>
      <c r="O114" s="543" t="s">
        <v>95</v>
      </c>
      <c r="P114" s="544"/>
      <c r="Q114" s="544"/>
      <c r="R114" s="545"/>
      <c r="S114" s="49"/>
      <c r="T114" s="556">
        <v>44795</v>
      </c>
      <c r="U114" s="556"/>
      <c r="V114" s="556"/>
      <c r="W114" s="556"/>
      <c r="X114" s="41"/>
      <c r="Y114" s="35"/>
      <c r="Z114" s="567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57">
        <f>C101</f>
        <v>0</v>
      </c>
      <c r="G115" s="557"/>
      <c r="H115" s="557"/>
      <c r="I115" s="557"/>
      <c r="J115" s="557"/>
      <c r="K115" s="557"/>
      <c r="L115" s="557"/>
      <c r="M115" s="44"/>
      <c r="N115" s="44"/>
      <c r="O115" s="543" t="s">
        <v>95</v>
      </c>
      <c r="P115" s="544"/>
      <c r="Q115" s="544"/>
      <c r="R115" s="545"/>
      <c r="S115" s="49"/>
      <c r="T115" s="556">
        <v>44795</v>
      </c>
      <c r="U115" s="556"/>
      <c r="V115" s="556"/>
      <c r="W115" s="556"/>
      <c r="X115" s="41"/>
      <c r="Y115" s="35"/>
      <c r="Z115" s="56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70" t="s">
        <v>5</v>
      </c>
      <c r="G116" s="570"/>
      <c r="H116" s="570"/>
      <c r="I116" s="570"/>
      <c r="J116" s="570"/>
      <c r="K116" s="570"/>
      <c r="L116" s="570"/>
      <c r="M116" s="19"/>
      <c r="N116" s="19"/>
      <c r="O116" s="254" t="s">
        <v>97</v>
      </c>
      <c r="P116" s="254"/>
      <c r="Q116" s="254"/>
      <c r="R116" s="254"/>
      <c r="S116" s="19"/>
      <c r="T116" s="278" t="s">
        <v>6</v>
      </c>
      <c r="U116" s="278"/>
      <c r="V116" s="278"/>
      <c r="W116" s="27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71">
        <f>C105</f>
        <v>0</v>
      </c>
      <c r="G117" s="571"/>
      <c r="H117" s="571"/>
      <c r="I117" s="571"/>
      <c r="J117" s="571"/>
      <c r="K117" s="571"/>
      <c r="L117" s="571"/>
      <c r="M117" s="71"/>
      <c r="N117" s="71"/>
      <c r="O117" s="583" t="s">
        <v>96</v>
      </c>
      <c r="P117" s="583"/>
      <c r="Q117" s="583"/>
      <c r="R117" s="583"/>
      <c r="S117" s="83"/>
      <c r="T117" s="575">
        <v>44790</v>
      </c>
      <c r="U117" s="576"/>
      <c r="V117" s="576"/>
      <c r="W117" s="577"/>
      <c r="X117" s="41"/>
      <c r="Y117" s="35"/>
      <c r="Z117" s="567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78">
        <f>C99</f>
        <v>0</v>
      </c>
      <c r="G118" s="578"/>
      <c r="H118" s="578"/>
      <c r="I118" s="578"/>
      <c r="J118" s="578"/>
      <c r="K118" s="578"/>
      <c r="L118" s="578"/>
      <c r="M118" s="73"/>
      <c r="N118" s="44"/>
      <c r="O118" s="579" t="s">
        <v>96</v>
      </c>
      <c r="P118" s="579"/>
      <c r="Q118" s="579"/>
      <c r="R118" s="579"/>
      <c r="S118" s="76"/>
      <c r="T118" s="275">
        <v>44797</v>
      </c>
      <c r="U118" s="276"/>
      <c r="V118" s="276"/>
      <c r="W118" s="277"/>
      <c r="X118" s="41"/>
      <c r="Y118" s="35"/>
      <c r="Z118" s="567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84" t="s">
        <v>56</v>
      </c>
      <c r="E2" s="584"/>
      <c r="F2" s="584"/>
      <c r="G2" s="584"/>
      <c r="H2" s="584"/>
      <c r="I2" s="584"/>
    </row>
    <row r="3" spans="1:9" ht="15.75" thickBot="1" x14ac:dyDescent="0.3">
      <c r="A3" s="585" t="s">
        <v>39</v>
      </c>
      <c r="B3" s="585"/>
    </row>
    <row r="4" spans="1:9" ht="15.75" thickBot="1" x14ac:dyDescent="0.3">
      <c r="A4" s="11">
        <v>1</v>
      </c>
      <c r="B4" s="16" t="s">
        <v>40</v>
      </c>
      <c r="C4" t="s">
        <v>54</v>
      </c>
      <c r="D4" s="586" t="s">
        <v>10</v>
      </c>
      <c r="E4" s="587"/>
      <c r="G4" s="588" t="s">
        <v>11</v>
      </c>
      <c r="H4" s="589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opLeftCell="A40" zoomScaleNormal="100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01"/>
      <c r="Q2" s="301"/>
      <c r="R2" s="301"/>
      <c r="S2" s="301"/>
    </row>
    <row r="3" spans="1:31" x14ac:dyDescent="0.3">
      <c r="P3" s="301"/>
      <c r="Q3" s="301"/>
      <c r="R3" s="301"/>
      <c r="S3" s="301"/>
    </row>
    <row r="4" spans="1:31" x14ac:dyDescent="0.3">
      <c r="P4" s="301"/>
      <c r="Q4" s="301"/>
      <c r="R4" s="301"/>
      <c r="S4" s="301"/>
    </row>
    <row r="8" spans="1:31" ht="15" customHeight="1" x14ac:dyDescent="0.3">
      <c r="A8" s="103" t="s">
        <v>220</v>
      </c>
      <c r="B8" s="4"/>
      <c r="V8" s="87" t="s">
        <v>221</v>
      </c>
      <c r="W8" s="87"/>
      <c r="X8" s="87"/>
      <c r="Y8" s="87"/>
      <c r="Z8" s="87"/>
      <c r="AA8" s="87"/>
    </row>
    <row r="9" spans="1:31" ht="21.75" customHeight="1" x14ac:dyDescent="0.3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03" t="s">
        <v>10</v>
      </c>
      <c r="B11" s="58"/>
      <c r="C11" s="295" t="s">
        <v>0</v>
      </c>
      <c r="D11" s="296"/>
      <c r="E11" s="295">
        <v>1</v>
      </c>
      <c r="F11" s="296"/>
      <c r="G11" s="295">
        <v>2</v>
      </c>
      <c r="H11" s="296"/>
      <c r="I11" s="295">
        <v>3</v>
      </c>
      <c r="J11" s="296"/>
      <c r="K11" s="249">
        <v>4</v>
      </c>
      <c r="L11" s="249"/>
      <c r="M11" s="249"/>
      <c r="N11" s="249"/>
      <c r="O11" s="289">
        <v>5</v>
      </c>
      <c r="P11" s="289"/>
      <c r="Q11" s="33"/>
      <c r="R11" s="28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04"/>
      <c r="B12" s="290">
        <v>1</v>
      </c>
      <c r="C12" s="250" t="str">
        <f>SORTEO!F7</f>
        <v xml:space="preserve">AGENCIA PUBLICA DE EMPLEO </v>
      </c>
      <c r="D12" s="251"/>
      <c r="E12" s="297"/>
      <c r="F12" s="298"/>
      <c r="G12" s="309">
        <v>0</v>
      </c>
      <c r="H12" s="147">
        <v>1</v>
      </c>
      <c r="I12" s="286">
        <v>3</v>
      </c>
      <c r="J12" s="146">
        <v>2</v>
      </c>
      <c r="K12" s="294">
        <v>3</v>
      </c>
      <c r="L12" s="146">
        <v>4</v>
      </c>
      <c r="M12" s="293"/>
      <c r="N12" s="17"/>
      <c r="O12" s="288"/>
      <c r="P12" s="86"/>
      <c r="Q12" s="86"/>
      <c r="R12" s="289"/>
      <c r="S12" s="261">
        <v>3</v>
      </c>
      <c r="T12" s="262">
        <v>2</v>
      </c>
      <c r="U12" s="262">
        <v>1</v>
      </c>
      <c r="V12" s="262">
        <v>0</v>
      </c>
      <c r="W12" s="261">
        <v>0</v>
      </c>
      <c r="X12" s="259">
        <f>H12+J12+L12+N12</f>
        <v>7</v>
      </c>
      <c r="Y12" s="259">
        <f>H13+J13+L13+N13</f>
        <v>8</v>
      </c>
      <c r="Z12" s="259">
        <f>+X12-Y12</f>
        <v>-1</v>
      </c>
      <c r="AA12" s="282">
        <f>G12+I12+K12+M12</f>
        <v>6</v>
      </c>
      <c r="AB12" s="258">
        <v>2</v>
      </c>
    </row>
    <row r="13" spans="1:31" ht="15" customHeight="1" x14ac:dyDescent="0.3">
      <c r="A13" s="304"/>
      <c r="B13" s="291"/>
      <c r="C13" s="252"/>
      <c r="D13" s="253"/>
      <c r="E13" s="299"/>
      <c r="F13" s="300"/>
      <c r="G13" s="310"/>
      <c r="H13" s="147">
        <v>5</v>
      </c>
      <c r="I13" s="287"/>
      <c r="J13" s="146">
        <v>1</v>
      </c>
      <c r="K13" s="294"/>
      <c r="L13" s="146">
        <v>2</v>
      </c>
      <c r="M13" s="293"/>
      <c r="N13" s="17"/>
      <c r="O13" s="288"/>
      <c r="P13" s="86"/>
      <c r="Q13" s="86"/>
      <c r="R13" s="289"/>
      <c r="S13" s="261"/>
      <c r="T13" s="263"/>
      <c r="U13" s="263"/>
      <c r="V13" s="263"/>
      <c r="W13" s="261"/>
      <c r="X13" s="261"/>
      <c r="Y13" s="261"/>
      <c r="Z13" s="261"/>
      <c r="AA13" s="282"/>
      <c r="AB13" s="258"/>
    </row>
    <row r="14" spans="1:31" ht="15" customHeight="1" x14ac:dyDescent="0.3">
      <c r="A14" s="304"/>
      <c r="B14" s="290">
        <v>2</v>
      </c>
      <c r="C14" s="250" t="str">
        <f>SORTEO!F8</f>
        <v>INDEPORTES</v>
      </c>
      <c r="D14" s="251"/>
      <c r="E14" s="318">
        <v>3</v>
      </c>
      <c r="F14" s="146">
        <v>5</v>
      </c>
      <c r="G14" s="305"/>
      <c r="H14" s="306"/>
      <c r="I14" s="286">
        <v>3</v>
      </c>
      <c r="J14" s="146">
        <v>3</v>
      </c>
      <c r="K14" s="294">
        <v>3</v>
      </c>
      <c r="L14" s="146">
        <v>3</v>
      </c>
      <c r="M14" s="293"/>
      <c r="N14" s="17"/>
      <c r="O14" s="288"/>
      <c r="P14" s="86"/>
      <c r="Q14" s="86"/>
      <c r="R14" s="289"/>
      <c r="S14" s="261">
        <v>3</v>
      </c>
      <c r="T14" s="262">
        <v>2</v>
      </c>
      <c r="U14" s="262">
        <v>0</v>
      </c>
      <c r="V14" s="262">
        <v>0</v>
      </c>
      <c r="W14" s="261">
        <v>1</v>
      </c>
      <c r="X14" s="259">
        <f>F14+J14+L14+N14</f>
        <v>11</v>
      </c>
      <c r="Y14" s="259">
        <f>F15+J15+L15+N15</f>
        <v>2</v>
      </c>
      <c r="Z14" s="259">
        <f>+X14-Y14</f>
        <v>9</v>
      </c>
      <c r="AA14" s="256">
        <f>E14+I14+K14+M14</f>
        <v>9</v>
      </c>
      <c r="AB14" s="258">
        <v>1</v>
      </c>
    </row>
    <row r="15" spans="1:31" ht="15" customHeight="1" x14ac:dyDescent="0.3">
      <c r="A15" s="304"/>
      <c r="B15" s="291"/>
      <c r="C15" s="252"/>
      <c r="D15" s="253"/>
      <c r="E15" s="319"/>
      <c r="F15" s="146">
        <v>1</v>
      </c>
      <c r="G15" s="307"/>
      <c r="H15" s="308"/>
      <c r="I15" s="287"/>
      <c r="J15" s="146">
        <v>1</v>
      </c>
      <c r="K15" s="294"/>
      <c r="L15" s="146">
        <v>0</v>
      </c>
      <c r="M15" s="293"/>
      <c r="N15" s="17"/>
      <c r="O15" s="288"/>
      <c r="P15" s="86"/>
      <c r="Q15" s="86"/>
      <c r="R15" s="289"/>
      <c r="S15" s="261"/>
      <c r="T15" s="263"/>
      <c r="U15" s="263"/>
      <c r="V15" s="263"/>
      <c r="W15" s="261"/>
      <c r="X15" s="261"/>
      <c r="Y15" s="261"/>
      <c r="Z15" s="261"/>
      <c r="AA15" s="257"/>
      <c r="AB15" s="258"/>
    </row>
    <row r="16" spans="1:31" ht="15" customHeight="1" x14ac:dyDescent="0.3">
      <c r="A16" s="304"/>
      <c r="B16" s="290">
        <v>3</v>
      </c>
      <c r="C16" s="250" t="str">
        <f>SORTEO!F9</f>
        <v>RIESGOS</v>
      </c>
      <c r="D16" s="251"/>
      <c r="E16" s="314">
        <v>0</v>
      </c>
      <c r="F16" s="155">
        <v>1</v>
      </c>
      <c r="G16" s="292">
        <v>0</v>
      </c>
      <c r="H16" s="155">
        <v>1</v>
      </c>
      <c r="I16" s="305"/>
      <c r="J16" s="306"/>
      <c r="K16" s="259">
        <v>3</v>
      </c>
      <c r="L16" s="155">
        <v>3</v>
      </c>
      <c r="M16" s="293"/>
      <c r="N16" s="17"/>
      <c r="O16" s="288"/>
      <c r="P16" s="86"/>
      <c r="Q16" s="86"/>
      <c r="R16" s="289"/>
      <c r="S16" s="261">
        <v>3</v>
      </c>
      <c r="T16" s="262">
        <v>0</v>
      </c>
      <c r="U16" s="262">
        <v>2</v>
      </c>
      <c r="V16" s="262">
        <v>0</v>
      </c>
      <c r="W16" s="261">
        <v>1</v>
      </c>
      <c r="X16" s="259">
        <f>F16+H16+L16+N16</f>
        <v>5</v>
      </c>
      <c r="Y16" s="259">
        <f>F17+H17+L17+N17</f>
        <v>5</v>
      </c>
      <c r="Z16" s="261">
        <f>+X16-Y16</f>
        <v>0</v>
      </c>
      <c r="AA16" s="256">
        <f>E16+G16+K16+M16</f>
        <v>3</v>
      </c>
      <c r="AB16" s="255">
        <v>3</v>
      </c>
    </row>
    <row r="17" spans="1:31" ht="15" customHeight="1" x14ac:dyDescent="0.3">
      <c r="A17" s="304"/>
      <c r="B17" s="291"/>
      <c r="C17" s="252"/>
      <c r="D17" s="253"/>
      <c r="E17" s="315"/>
      <c r="F17" s="155">
        <v>2</v>
      </c>
      <c r="G17" s="260"/>
      <c r="H17" s="155">
        <v>3</v>
      </c>
      <c r="I17" s="307"/>
      <c r="J17" s="308"/>
      <c r="K17" s="259"/>
      <c r="L17" s="155">
        <v>0</v>
      </c>
      <c r="M17" s="293"/>
      <c r="N17" s="17"/>
      <c r="O17" s="288"/>
      <c r="P17" s="86"/>
      <c r="Q17" s="86"/>
      <c r="R17" s="289"/>
      <c r="S17" s="261"/>
      <c r="T17" s="263"/>
      <c r="U17" s="263"/>
      <c r="V17" s="263"/>
      <c r="W17" s="261"/>
      <c r="X17" s="261"/>
      <c r="Y17" s="261"/>
      <c r="Z17" s="261"/>
      <c r="AA17" s="257"/>
      <c r="AB17" s="255"/>
    </row>
    <row r="18" spans="1:31" ht="15" customHeight="1" x14ac:dyDescent="0.3">
      <c r="A18" s="304"/>
      <c r="B18" s="290">
        <v>4</v>
      </c>
      <c r="C18" s="250" t="str">
        <f>SORTEO!F10</f>
        <v>TRANSPORTE Y MOVILIDAD</v>
      </c>
      <c r="D18" s="251"/>
      <c r="E18" s="314">
        <v>0</v>
      </c>
      <c r="F18" s="155">
        <v>2</v>
      </c>
      <c r="G18" s="292">
        <v>0</v>
      </c>
      <c r="H18" s="155">
        <v>0</v>
      </c>
      <c r="I18" s="292">
        <v>0</v>
      </c>
      <c r="J18" s="155">
        <v>0</v>
      </c>
      <c r="K18" s="320"/>
      <c r="L18" s="320"/>
      <c r="M18" s="293"/>
      <c r="N18" s="17"/>
      <c r="O18" s="288"/>
      <c r="P18" s="86"/>
      <c r="Q18" s="86"/>
      <c r="R18" s="289"/>
      <c r="S18" s="261">
        <v>3</v>
      </c>
      <c r="T18" s="262">
        <v>0</v>
      </c>
      <c r="U18" s="262">
        <v>3</v>
      </c>
      <c r="V18" s="262">
        <v>0</v>
      </c>
      <c r="W18" s="261">
        <v>0</v>
      </c>
      <c r="X18" s="259">
        <f>F18+H18+J18+N18</f>
        <v>2</v>
      </c>
      <c r="Y18" s="259">
        <f>F19+H19+J19+N19</f>
        <v>10</v>
      </c>
      <c r="Z18" s="261">
        <f>+X18-Y18</f>
        <v>-8</v>
      </c>
      <c r="AA18" s="256">
        <f>E18+G18+I18+M18</f>
        <v>0</v>
      </c>
      <c r="AB18" s="255">
        <v>4</v>
      </c>
    </row>
    <row r="19" spans="1:31" ht="15" customHeight="1" x14ac:dyDescent="0.3">
      <c r="A19" s="304"/>
      <c r="B19" s="291"/>
      <c r="C19" s="252"/>
      <c r="D19" s="253"/>
      <c r="E19" s="315"/>
      <c r="F19" s="155">
        <v>4</v>
      </c>
      <c r="G19" s="260"/>
      <c r="H19" s="155">
        <v>3</v>
      </c>
      <c r="I19" s="260"/>
      <c r="J19" s="155">
        <v>3</v>
      </c>
      <c r="K19" s="320"/>
      <c r="L19" s="320"/>
      <c r="M19" s="293"/>
      <c r="N19" s="17"/>
      <c r="O19" s="288"/>
      <c r="P19" s="86"/>
      <c r="Q19" s="86"/>
      <c r="R19" s="289"/>
      <c r="S19" s="261"/>
      <c r="T19" s="263"/>
      <c r="U19" s="263"/>
      <c r="V19" s="263"/>
      <c r="W19" s="261"/>
      <c r="X19" s="261"/>
      <c r="Y19" s="261"/>
      <c r="Z19" s="261"/>
      <c r="AA19" s="257"/>
      <c r="AB19" s="255"/>
    </row>
    <row r="20" spans="1:31" ht="16.5" customHeight="1" x14ac:dyDescent="0.3"/>
    <row r="21" spans="1:31" ht="15" customHeight="1" x14ac:dyDescent="0.3">
      <c r="A21" s="264" t="s">
        <v>99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10"/>
      <c r="AC21" s="10"/>
      <c r="AD21" s="39"/>
      <c r="AE21" s="10"/>
    </row>
    <row r="22" spans="1:31" ht="13.5" customHeight="1" x14ac:dyDescent="0.3">
      <c r="A22" s="105"/>
      <c r="B22" s="5"/>
      <c r="AB22" s="265" t="s">
        <v>2</v>
      </c>
      <c r="AC22" s="265"/>
      <c r="AD22" s="265"/>
      <c r="AE22" s="265"/>
    </row>
    <row r="23" spans="1:31" ht="15" customHeight="1" x14ac:dyDescent="0.3">
      <c r="A23" s="106" t="s">
        <v>3</v>
      </c>
      <c r="B23" s="19"/>
      <c r="C23" s="19" t="s">
        <v>4</v>
      </c>
      <c r="D23" s="266"/>
      <c r="E23" s="268"/>
      <c r="F23" s="266" t="s">
        <v>5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8"/>
      <c r="Q23" s="84"/>
      <c r="R23" s="254" t="s">
        <v>35</v>
      </c>
      <c r="S23" s="254"/>
      <c r="T23" s="254"/>
      <c r="U23" s="254"/>
      <c r="V23" s="19"/>
      <c r="W23" s="254" t="s">
        <v>6</v>
      </c>
      <c r="X23" s="254"/>
      <c r="Y23" s="254"/>
      <c r="Z23" s="25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16" t="s">
        <v>9</v>
      </c>
      <c r="E24" s="317"/>
      <c r="F24" s="269" t="str">
        <f>C18</f>
        <v>TRANSPORTE Y MOVILIDAD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1"/>
      <c r="Q24" s="91"/>
      <c r="R24" s="272" t="s">
        <v>137</v>
      </c>
      <c r="S24" s="273"/>
      <c r="T24" s="273"/>
      <c r="U24" s="274"/>
      <c r="V24" s="48"/>
      <c r="W24" s="279">
        <v>45152</v>
      </c>
      <c r="X24" s="280"/>
      <c r="Y24" s="280"/>
      <c r="Z24" s="281"/>
      <c r="AA24" s="244">
        <v>4</v>
      </c>
      <c r="AB24" s="246"/>
      <c r="AC24" s="254" t="s">
        <v>9</v>
      </c>
      <c r="AD24" s="244">
        <v>2</v>
      </c>
      <c r="AE24" s="246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16" t="s">
        <v>101</v>
      </c>
      <c r="E25" s="317"/>
      <c r="F25" s="269" t="str">
        <f>C16</f>
        <v>RIESGOS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1"/>
      <c r="Q25" s="91"/>
      <c r="R25" s="272" t="s">
        <v>137</v>
      </c>
      <c r="S25" s="273"/>
      <c r="T25" s="273"/>
      <c r="U25" s="274"/>
      <c r="V25" s="89"/>
      <c r="W25" s="279">
        <v>45152</v>
      </c>
      <c r="X25" s="280"/>
      <c r="Y25" s="280"/>
      <c r="Z25" s="281"/>
      <c r="AA25" s="244">
        <v>3</v>
      </c>
      <c r="AB25" s="246"/>
      <c r="AC25" s="254"/>
      <c r="AD25" s="244">
        <v>1</v>
      </c>
      <c r="AE25" s="246"/>
    </row>
    <row r="26" spans="1:31" ht="15" customHeight="1" x14ac:dyDescent="0.3">
      <c r="A26" s="106" t="s">
        <v>3</v>
      </c>
      <c r="B26" s="19"/>
      <c r="C26" s="56" t="s">
        <v>4</v>
      </c>
      <c r="D26" s="283"/>
      <c r="E26" s="285"/>
      <c r="F26" s="283" t="s">
        <v>5</v>
      </c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85"/>
      <c r="R26" s="254" t="s">
        <v>35</v>
      </c>
      <c r="S26" s="254"/>
      <c r="T26" s="254"/>
      <c r="U26" s="254"/>
      <c r="V26" s="19"/>
      <c r="W26" s="278" t="s">
        <v>6</v>
      </c>
      <c r="X26" s="278"/>
      <c r="Y26" s="278"/>
      <c r="Z26" s="278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69" t="s">
        <v>9</v>
      </c>
      <c r="E27" s="271"/>
      <c r="F27" s="269" t="str">
        <f>C16</f>
        <v>RIESGOS</v>
      </c>
      <c r="G27" s="270"/>
      <c r="H27" s="270"/>
      <c r="I27" s="270"/>
      <c r="J27" s="270"/>
      <c r="K27" s="270"/>
      <c r="L27" s="270"/>
      <c r="M27" s="270"/>
      <c r="N27" s="270"/>
      <c r="O27" s="270"/>
      <c r="P27" s="271"/>
      <c r="Q27" s="91"/>
      <c r="R27" s="272" t="s">
        <v>138</v>
      </c>
      <c r="S27" s="273"/>
      <c r="T27" s="273"/>
      <c r="U27" s="274"/>
      <c r="V27" s="48"/>
      <c r="W27" s="275">
        <v>45173</v>
      </c>
      <c r="X27" s="276"/>
      <c r="Y27" s="276"/>
      <c r="Z27" s="277"/>
      <c r="AA27" s="244" t="s">
        <v>200</v>
      </c>
      <c r="AB27" s="246"/>
      <c r="AC27" s="247" t="s">
        <v>9</v>
      </c>
      <c r="AD27" s="244">
        <v>3</v>
      </c>
      <c r="AE27" s="246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69" t="s">
        <v>9</v>
      </c>
      <c r="E28" s="271"/>
      <c r="F28" s="269" t="str">
        <f>C14</f>
        <v>INDEPORTES</v>
      </c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91"/>
      <c r="R28" s="272" t="s">
        <v>138</v>
      </c>
      <c r="S28" s="273"/>
      <c r="T28" s="273"/>
      <c r="U28" s="274"/>
      <c r="V28" s="48"/>
      <c r="W28" s="275">
        <v>45160</v>
      </c>
      <c r="X28" s="276"/>
      <c r="Y28" s="276"/>
      <c r="Z28" s="277"/>
      <c r="AA28" s="244">
        <v>1</v>
      </c>
      <c r="AB28" s="246"/>
      <c r="AC28" s="248"/>
      <c r="AD28" s="244">
        <v>5</v>
      </c>
      <c r="AE28" s="246"/>
    </row>
    <row r="29" spans="1:31" ht="15" customHeight="1" x14ac:dyDescent="0.3">
      <c r="A29" s="106" t="s">
        <v>3</v>
      </c>
      <c r="B29" s="19"/>
      <c r="C29" s="56" t="s">
        <v>4</v>
      </c>
      <c r="D29" s="283"/>
      <c r="E29" s="285"/>
      <c r="F29" s="283" t="s">
        <v>5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Q29" s="85"/>
      <c r="R29" s="254" t="s">
        <v>35</v>
      </c>
      <c r="S29" s="254"/>
      <c r="T29" s="254"/>
      <c r="U29" s="254"/>
      <c r="V29" s="19"/>
      <c r="W29" s="278" t="s">
        <v>6</v>
      </c>
      <c r="X29" s="278"/>
      <c r="Y29" s="278"/>
      <c r="Z29" s="278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69" t="s">
        <v>9</v>
      </c>
      <c r="E30" s="271"/>
      <c r="F30" s="269" t="str">
        <f>C18</f>
        <v>TRANSPORTE Y MOVILIDAD</v>
      </c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91"/>
      <c r="R30" s="272" t="s">
        <v>134</v>
      </c>
      <c r="S30" s="273"/>
      <c r="T30" s="273"/>
      <c r="U30" s="274"/>
      <c r="V30" s="48"/>
      <c r="W30" s="275">
        <v>45166</v>
      </c>
      <c r="X30" s="276"/>
      <c r="Y30" s="276"/>
      <c r="Z30" s="277"/>
      <c r="AA30" s="244">
        <v>3</v>
      </c>
      <c r="AB30" s="246"/>
      <c r="AC30" s="254" t="s">
        <v>9</v>
      </c>
      <c r="AD30" s="244" t="s">
        <v>191</v>
      </c>
      <c r="AE30" s="246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69" t="s">
        <v>9</v>
      </c>
      <c r="E31" s="271"/>
      <c r="F31" s="269" t="str">
        <f>C12</f>
        <v xml:space="preserve">AGENCIA PUBLICA DE EMPLEO </v>
      </c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92"/>
      <c r="R31" s="311" t="s">
        <v>134</v>
      </c>
      <c r="S31" s="312"/>
      <c r="T31" s="312"/>
      <c r="U31" s="313"/>
      <c r="V31" s="50"/>
      <c r="W31" s="275">
        <v>45166</v>
      </c>
      <c r="X31" s="276"/>
      <c r="Y31" s="276"/>
      <c r="Z31" s="277"/>
      <c r="AA31" s="244">
        <v>1</v>
      </c>
      <c r="AB31" s="246"/>
      <c r="AC31" s="254"/>
      <c r="AD31" s="244">
        <v>2</v>
      </c>
      <c r="AE31" s="246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03" t="s">
        <v>11</v>
      </c>
      <c r="B33" s="58"/>
      <c r="C33" s="295" t="s">
        <v>0</v>
      </c>
      <c r="D33" s="296"/>
      <c r="E33" s="295">
        <v>1</v>
      </c>
      <c r="F33" s="296"/>
      <c r="G33" s="295">
        <v>2</v>
      </c>
      <c r="H33" s="296"/>
      <c r="I33" s="295">
        <v>3</v>
      </c>
      <c r="J33" s="296"/>
      <c r="K33" s="249">
        <v>4</v>
      </c>
      <c r="L33" s="249"/>
      <c r="M33" s="249">
        <v>5</v>
      </c>
      <c r="N33" s="249"/>
      <c r="O33" s="289">
        <v>5</v>
      </c>
      <c r="P33" s="289"/>
      <c r="Q33" s="33"/>
      <c r="R33" s="28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04"/>
      <c r="B34" s="290">
        <v>1</v>
      </c>
      <c r="C34" s="250" t="str">
        <f>SORTEO!I7</f>
        <v>CORPORACION SOCIAL</v>
      </c>
      <c r="D34" s="251"/>
      <c r="E34" s="297"/>
      <c r="F34" s="298"/>
      <c r="G34" s="321">
        <v>0</v>
      </c>
      <c r="H34" s="222">
        <v>1</v>
      </c>
      <c r="I34" s="292">
        <v>0</v>
      </c>
      <c r="J34" s="155">
        <v>0</v>
      </c>
      <c r="K34" s="259">
        <v>0</v>
      </c>
      <c r="L34" s="155">
        <v>1</v>
      </c>
      <c r="M34" s="293"/>
      <c r="N34" s="17"/>
      <c r="O34" s="288"/>
      <c r="P34" s="86"/>
      <c r="Q34" s="86"/>
      <c r="R34" s="289"/>
      <c r="S34" s="261">
        <v>3</v>
      </c>
      <c r="T34" s="262">
        <v>0</v>
      </c>
      <c r="U34" s="262">
        <v>3</v>
      </c>
      <c r="V34" s="262">
        <v>0</v>
      </c>
      <c r="W34" s="261">
        <v>0</v>
      </c>
      <c r="X34" s="259">
        <v>2</v>
      </c>
      <c r="Y34" s="259">
        <v>13</v>
      </c>
      <c r="Z34" s="259">
        <f>+X34-Y34</f>
        <v>-11</v>
      </c>
      <c r="AA34" s="282">
        <f>G34+I34+K34+M34</f>
        <v>0</v>
      </c>
      <c r="AB34" s="255">
        <v>4</v>
      </c>
    </row>
    <row r="35" spans="1:31" ht="15" customHeight="1" x14ac:dyDescent="0.3">
      <c r="A35" s="304"/>
      <c r="B35" s="291"/>
      <c r="C35" s="252"/>
      <c r="D35" s="253"/>
      <c r="E35" s="299"/>
      <c r="F35" s="300"/>
      <c r="G35" s="322"/>
      <c r="H35" s="222">
        <v>3</v>
      </c>
      <c r="I35" s="260"/>
      <c r="J35" s="155">
        <v>5</v>
      </c>
      <c r="K35" s="259"/>
      <c r="L35" s="155">
        <v>5</v>
      </c>
      <c r="M35" s="293"/>
      <c r="N35" s="17"/>
      <c r="O35" s="288"/>
      <c r="P35" s="86"/>
      <c r="Q35" s="86"/>
      <c r="R35" s="289"/>
      <c r="S35" s="261"/>
      <c r="T35" s="263"/>
      <c r="U35" s="263"/>
      <c r="V35" s="263"/>
      <c r="W35" s="261"/>
      <c r="X35" s="260"/>
      <c r="Y35" s="261"/>
      <c r="Z35" s="261"/>
      <c r="AA35" s="282"/>
      <c r="AB35" s="255"/>
    </row>
    <row r="36" spans="1:31" ht="15" customHeight="1" x14ac:dyDescent="0.3">
      <c r="A36" s="304"/>
      <c r="B36" s="290">
        <v>2</v>
      </c>
      <c r="C36" s="250" t="str">
        <f>SORTEO!I8</f>
        <v>General</v>
      </c>
      <c r="D36" s="251"/>
      <c r="E36" s="314">
        <v>3</v>
      </c>
      <c r="F36" s="155">
        <v>3</v>
      </c>
      <c r="G36" s="305"/>
      <c r="H36" s="306"/>
      <c r="I36" s="292">
        <v>0</v>
      </c>
      <c r="J36" s="155">
        <v>1</v>
      </c>
      <c r="K36" s="259">
        <v>0</v>
      </c>
      <c r="L36" s="155">
        <v>0</v>
      </c>
      <c r="M36" s="293"/>
      <c r="N36" s="17"/>
      <c r="O36" s="288"/>
      <c r="P36" s="86"/>
      <c r="Q36" s="86"/>
      <c r="R36" s="289"/>
      <c r="S36" s="261">
        <v>3</v>
      </c>
      <c r="T36" s="262">
        <v>1</v>
      </c>
      <c r="U36" s="262">
        <v>2</v>
      </c>
      <c r="V36" s="262">
        <v>0</v>
      </c>
      <c r="W36" s="261">
        <v>0</v>
      </c>
      <c r="X36" s="259">
        <f>F36+J36+L36+N36</f>
        <v>4</v>
      </c>
      <c r="Y36" s="259">
        <f>F37+J37+L37+N37</f>
        <v>8</v>
      </c>
      <c r="Z36" s="259">
        <f>+X36-Y36</f>
        <v>-4</v>
      </c>
      <c r="AA36" s="256">
        <f>E36+I36+K36+M36</f>
        <v>3</v>
      </c>
      <c r="AB36" s="255">
        <v>3</v>
      </c>
    </row>
    <row r="37" spans="1:31" ht="15" customHeight="1" x14ac:dyDescent="0.3">
      <c r="A37" s="304"/>
      <c r="B37" s="291"/>
      <c r="C37" s="252"/>
      <c r="D37" s="253"/>
      <c r="E37" s="315"/>
      <c r="F37" s="155">
        <v>1</v>
      </c>
      <c r="G37" s="307"/>
      <c r="H37" s="308"/>
      <c r="I37" s="260"/>
      <c r="J37" s="155">
        <v>2</v>
      </c>
      <c r="K37" s="259"/>
      <c r="L37" s="155">
        <v>5</v>
      </c>
      <c r="M37" s="293"/>
      <c r="N37" s="17"/>
      <c r="O37" s="288"/>
      <c r="P37" s="86"/>
      <c r="Q37" s="86"/>
      <c r="R37" s="289"/>
      <c r="S37" s="261"/>
      <c r="T37" s="263"/>
      <c r="U37" s="263"/>
      <c r="V37" s="263"/>
      <c r="W37" s="261"/>
      <c r="X37" s="261"/>
      <c r="Y37" s="261"/>
      <c r="Z37" s="261"/>
      <c r="AA37" s="257"/>
      <c r="AB37" s="255"/>
    </row>
    <row r="38" spans="1:31" ht="15" customHeight="1" x14ac:dyDescent="0.3">
      <c r="A38" s="304"/>
      <c r="B38" s="290">
        <v>3</v>
      </c>
      <c r="C38" s="250" t="str">
        <f>SORTEO!I9</f>
        <v>FONDECUN</v>
      </c>
      <c r="D38" s="251"/>
      <c r="E38" s="318">
        <v>3</v>
      </c>
      <c r="F38" s="146">
        <v>5</v>
      </c>
      <c r="G38" s="286">
        <v>3</v>
      </c>
      <c r="H38" s="146">
        <v>2</v>
      </c>
      <c r="I38" s="305"/>
      <c r="J38" s="306"/>
      <c r="K38" s="294">
        <v>1</v>
      </c>
      <c r="L38" s="146">
        <v>1</v>
      </c>
      <c r="M38" s="293"/>
      <c r="N38" s="17"/>
      <c r="O38" s="288"/>
      <c r="P38" s="86"/>
      <c r="Q38" s="86"/>
      <c r="R38" s="289"/>
      <c r="S38" s="261">
        <v>3</v>
      </c>
      <c r="T38" s="262">
        <v>2</v>
      </c>
      <c r="U38" s="262">
        <v>0</v>
      </c>
      <c r="V38" s="262">
        <v>1</v>
      </c>
      <c r="W38" s="261">
        <v>0</v>
      </c>
      <c r="X38" s="259">
        <f>F38+H38+L38+N38</f>
        <v>8</v>
      </c>
      <c r="Y38" s="259">
        <f>F39+H39+L39+N39</f>
        <v>2</v>
      </c>
      <c r="Z38" s="261">
        <f>+X38-Y38</f>
        <v>6</v>
      </c>
      <c r="AA38" s="256">
        <f>E38+G38+K38+M38</f>
        <v>7</v>
      </c>
      <c r="AB38" s="258">
        <v>2</v>
      </c>
    </row>
    <row r="39" spans="1:31" ht="15" customHeight="1" x14ac:dyDescent="0.3">
      <c r="A39" s="304"/>
      <c r="B39" s="291"/>
      <c r="C39" s="252"/>
      <c r="D39" s="253"/>
      <c r="E39" s="319"/>
      <c r="F39" s="146">
        <v>0</v>
      </c>
      <c r="G39" s="287"/>
      <c r="H39" s="146">
        <v>1</v>
      </c>
      <c r="I39" s="307"/>
      <c r="J39" s="308"/>
      <c r="K39" s="294"/>
      <c r="L39" s="146">
        <v>1</v>
      </c>
      <c r="M39" s="293"/>
      <c r="N39" s="17"/>
      <c r="O39" s="288"/>
      <c r="P39" s="86"/>
      <c r="Q39" s="86"/>
      <c r="R39" s="289"/>
      <c r="S39" s="261"/>
      <c r="T39" s="263"/>
      <c r="U39" s="263"/>
      <c r="V39" s="263"/>
      <c r="W39" s="261"/>
      <c r="X39" s="261"/>
      <c r="Y39" s="261"/>
      <c r="Z39" s="261"/>
      <c r="AA39" s="257"/>
      <c r="AB39" s="258"/>
    </row>
    <row r="40" spans="1:31" ht="15" customHeight="1" x14ac:dyDescent="0.3">
      <c r="A40" s="304"/>
      <c r="B40" s="290">
        <v>4</v>
      </c>
      <c r="C40" s="250" t="str">
        <f>SORTEO!I10</f>
        <v>IDECUT</v>
      </c>
      <c r="D40" s="251"/>
      <c r="E40" s="318">
        <v>3</v>
      </c>
      <c r="F40" s="146">
        <v>5</v>
      </c>
      <c r="G40" s="286">
        <v>3</v>
      </c>
      <c r="H40" s="146">
        <v>5</v>
      </c>
      <c r="I40" s="286">
        <v>1</v>
      </c>
      <c r="J40" s="146">
        <v>1</v>
      </c>
      <c r="K40" s="320"/>
      <c r="L40" s="320"/>
      <c r="M40" s="293"/>
      <c r="N40" s="17"/>
      <c r="O40" s="288"/>
      <c r="P40" s="86"/>
      <c r="Q40" s="86"/>
      <c r="R40" s="289"/>
      <c r="S40" s="261">
        <v>3</v>
      </c>
      <c r="T40" s="262">
        <v>2</v>
      </c>
      <c r="U40" s="262">
        <v>0</v>
      </c>
      <c r="V40" s="262">
        <v>1</v>
      </c>
      <c r="W40" s="261">
        <v>0</v>
      </c>
      <c r="X40" s="259">
        <f>F40+H40+J40+N40</f>
        <v>11</v>
      </c>
      <c r="Y40" s="259">
        <f>F41+H41+J41+N41</f>
        <v>2</v>
      </c>
      <c r="Z40" s="261">
        <f>+X40-Y40</f>
        <v>9</v>
      </c>
      <c r="AA40" s="256">
        <f>E40+G40+I40+M40</f>
        <v>7</v>
      </c>
      <c r="AB40" s="258">
        <v>1</v>
      </c>
    </row>
    <row r="41" spans="1:31" ht="15" customHeight="1" x14ac:dyDescent="0.3">
      <c r="A41" s="304"/>
      <c r="B41" s="291"/>
      <c r="C41" s="252"/>
      <c r="D41" s="253"/>
      <c r="E41" s="319"/>
      <c r="F41" s="146">
        <v>1</v>
      </c>
      <c r="G41" s="287"/>
      <c r="H41" s="146">
        <v>0</v>
      </c>
      <c r="I41" s="287"/>
      <c r="J41" s="146">
        <v>1</v>
      </c>
      <c r="K41" s="320"/>
      <c r="L41" s="320"/>
      <c r="M41" s="293"/>
      <c r="N41" s="17"/>
      <c r="O41" s="288"/>
      <c r="P41" s="86"/>
      <c r="Q41" s="86"/>
      <c r="R41" s="289"/>
      <c r="S41" s="261"/>
      <c r="T41" s="263"/>
      <c r="U41" s="263"/>
      <c r="V41" s="263"/>
      <c r="W41" s="261"/>
      <c r="X41" s="261"/>
      <c r="Y41" s="261"/>
      <c r="Z41" s="261"/>
      <c r="AA41" s="257"/>
      <c r="AB41" s="258"/>
    </row>
    <row r="42" spans="1:31" ht="16.5" customHeight="1" x14ac:dyDescent="0.3"/>
    <row r="43" spans="1:31" ht="15" customHeight="1" x14ac:dyDescent="0.3">
      <c r="A43" s="264" t="s">
        <v>100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10"/>
      <c r="AC43" s="10"/>
      <c r="AD43" s="39"/>
      <c r="AE43" s="10"/>
    </row>
    <row r="44" spans="1:31" ht="13.5" customHeight="1" x14ac:dyDescent="0.3">
      <c r="A44" s="105"/>
      <c r="B44" s="5"/>
      <c r="AB44" s="265" t="s">
        <v>2</v>
      </c>
      <c r="AC44" s="265"/>
      <c r="AD44" s="265"/>
      <c r="AE44" s="265"/>
    </row>
    <row r="45" spans="1:31" ht="15" customHeight="1" x14ac:dyDescent="0.3">
      <c r="A45" s="106" t="s">
        <v>3</v>
      </c>
      <c r="B45" s="19"/>
      <c r="C45" s="19" t="s">
        <v>4</v>
      </c>
      <c r="D45" s="266"/>
      <c r="E45" s="268"/>
      <c r="F45" s="266" t="s">
        <v>5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8"/>
      <c r="Q45" s="84"/>
      <c r="R45" s="254" t="s">
        <v>35</v>
      </c>
      <c r="S45" s="254"/>
      <c r="T45" s="254"/>
      <c r="U45" s="254"/>
      <c r="V45" s="19"/>
      <c r="W45" s="254" t="s">
        <v>6</v>
      </c>
      <c r="X45" s="254"/>
      <c r="Y45" s="254"/>
      <c r="Z45" s="25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69"/>
      <c r="E46" s="271"/>
      <c r="F46" s="269" t="str">
        <f>C40</f>
        <v>IDECUT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1"/>
      <c r="Q46" s="91"/>
      <c r="R46" s="272" t="s">
        <v>134</v>
      </c>
      <c r="S46" s="273"/>
      <c r="T46" s="273"/>
      <c r="U46" s="274"/>
      <c r="V46" s="48"/>
      <c r="W46" s="279">
        <v>45153</v>
      </c>
      <c r="X46" s="280"/>
      <c r="Y46" s="280"/>
      <c r="Z46" s="281"/>
      <c r="AA46" s="244">
        <v>1</v>
      </c>
      <c r="AB46" s="246"/>
      <c r="AC46" s="254" t="s">
        <v>9</v>
      </c>
      <c r="AD46" s="244">
        <v>5</v>
      </c>
      <c r="AE46" s="246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69"/>
      <c r="E47" s="271"/>
      <c r="F47" s="269" t="str">
        <f>C38</f>
        <v>FONDECUN</v>
      </c>
      <c r="G47" s="270"/>
      <c r="H47" s="270"/>
      <c r="I47" s="270"/>
      <c r="J47" s="270"/>
      <c r="K47" s="270"/>
      <c r="L47" s="270"/>
      <c r="M47" s="270"/>
      <c r="N47" s="270"/>
      <c r="O47" s="270"/>
      <c r="P47" s="271"/>
      <c r="Q47" s="91"/>
      <c r="R47" s="272" t="s">
        <v>134</v>
      </c>
      <c r="S47" s="273"/>
      <c r="T47" s="273"/>
      <c r="U47" s="274"/>
      <c r="V47" s="89"/>
      <c r="W47" s="279">
        <v>45153</v>
      </c>
      <c r="X47" s="280"/>
      <c r="Y47" s="280"/>
      <c r="Z47" s="281"/>
      <c r="AA47" s="244">
        <v>1</v>
      </c>
      <c r="AB47" s="246"/>
      <c r="AC47" s="254"/>
      <c r="AD47" s="244">
        <v>2</v>
      </c>
      <c r="AE47" s="246"/>
    </row>
    <row r="48" spans="1:31" ht="15" customHeight="1" x14ac:dyDescent="0.3">
      <c r="A48" s="106" t="s">
        <v>3</v>
      </c>
      <c r="B48" s="19"/>
      <c r="C48" s="56" t="s">
        <v>4</v>
      </c>
      <c r="D48" s="283"/>
      <c r="E48" s="285"/>
      <c r="F48" s="283" t="s">
        <v>5</v>
      </c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85"/>
      <c r="R48" s="254" t="s">
        <v>35</v>
      </c>
      <c r="S48" s="254"/>
      <c r="T48" s="254"/>
      <c r="U48" s="254"/>
      <c r="V48" s="19"/>
      <c r="W48" s="278" t="s">
        <v>6</v>
      </c>
      <c r="X48" s="278"/>
      <c r="Y48" s="278"/>
      <c r="Z48" s="278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69"/>
      <c r="E49" s="271"/>
      <c r="F49" s="269" t="str">
        <f>C38</f>
        <v>FONDECUN</v>
      </c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91"/>
      <c r="R49" s="272" t="s">
        <v>138</v>
      </c>
      <c r="S49" s="273"/>
      <c r="T49" s="273"/>
      <c r="U49" s="274"/>
      <c r="V49" s="48"/>
      <c r="W49" s="275">
        <v>45161</v>
      </c>
      <c r="X49" s="276"/>
      <c r="Y49" s="276"/>
      <c r="Z49" s="277"/>
      <c r="AA49" s="244">
        <v>1</v>
      </c>
      <c r="AB49" s="246"/>
      <c r="AC49" s="247" t="s">
        <v>9</v>
      </c>
      <c r="AD49" s="244">
        <v>1</v>
      </c>
      <c r="AE49" s="246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69"/>
      <c r="E50" s="271"/>
      <c r="F50" s="269" t="str">
        <f>C36</f>
        <v>General</v>
      </c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91"/>
      <c r="R50" s="272" t="s">
        <v>138</v>
      </c>
      <c r="S50" s="273"/>
      <c r="T50" s="273"/>
      <c r="U50" s="274"/>
      <c r="V50" s="48"/>
      <c r="W50" s="275">
        <v>45161</v>
      </c>
      <c r="X50" s="276"/>
      <c r="Y50" s="276"/>
      <c r="Z50" s="277"/>
      <c r="AA50" s="244">
        <v>1</v>
      </c>
      <c r="AB50" s="246"/>
      <c r="AC50" s="248"/>
      <c r="AD50" s="244">
        <v>3</v>
      </c>
      <c r="AE50" s="246"/>
    </row>
    <row r="51" spans="1:31" ht="15" customHeight="1" x14ac:dyDescent="0.3">
      <c r="A51" s="106" t="s">
        <v>3</v>
      </c>
      <c r="B51" s="19"/>
      <c r="C51" s="56" t="s">
        <v>4</v>
      </c>
      <c r="D51" s="283"/>
      <c r="E51" s="285"/>
      <c r="F51" s="283" t="s">
        <v>5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5"/>
      <c r="Q51" s="85"/>
      <c r="R51" s="254" t="s">
        <v>35</v>
      </c>
      <c r="S51" s="254"/>
      <c r="T51" s="254"/>
      <c r="U51" s="254"/>
      <c r="V51" s="19"/>
      <c r="W51" s="278" t="s">
        <v>6</v>
      </c>
      <c r="X51" s="278"/>
      <c r="Y51" s="278"/>
      <c r="Z51" s="278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69"/>
      <c r="E52" s="271"/>
      <c r="F52" s="269" t="str">
        <f>C40</f>
        <v>IDECUT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1"/>
      <c r="Q52" s="91"/>
      <c r="R52" s="272" t="s">
        <v>137</v>
      </c>
      <c r="S52" s="273"/>
      <c r="T52" s="273"/>
      <c r="U52" s="274"/>
      <c r="V52" s="48"/>
      <c r="W52" s="275">
        <v>45167</v>
      </c>
      <c r="X52" s="276"/>
      <c r="Y52" s="276"/>
      <c r="Z52" s="277"/>
      <c r="AA52" s="244">
        <v>0</v>
      </c>
      <c r="AB52" s="246"/>
      <c r="AC52" s="254" t="s">
        <v>9</v>
      </c>
      <c r="AD52" s="244">
        <v>5</v>
      </c>
      <c r="AE52" s="246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69"/>
      <c r="E53" s="271"/>
      <c r="F53" s="269" t="str">
        <f>C34</f>
        <v>CORPORACION SOCIAL</v>
      </c>
      <c r="G53" s="270"/>
      <c r="H53" s="270"/>
      <c r="I53" s="270"/>
      <c r="J53" s="270"/>
      <c r="K53" s="270"/>
      <c r="L53" s="270"/>
      <c r="M53" s="270"/>
      <c r="N53" s="270"/>
      <c r="O53" s="270"/>
      <c r="P53" s="271"/>
      <c r="Q53" s="92"/>
      <c r="R53" s="311" t="s">
        <v>137</v>
      </c>
      <c r="S53" s="312"/>
      <c r="T53" s="312"/>
      <c r="U53" s="313"/>
      <c r="V53" s="50"/>
      <c r="W53" s="275">
        <v>45167</v>
      </c>
      <c r="X53" s="276"/>
      <c r="Y53" s="276"/>
      <c r="Z53" s="277"/>
      <c r="AA53" s="244">
        <v>5</v>
      </c>
      <c r="AB53" s="246"/>
      <c r="AC53" s="254"/>
      <c r="AD53" s="244">
        <v>0</v>
      </c>
      <c r="AE53" s="246"/>
    </row>
    <row r="55" spans="1:31" ht="15" customHeight="1" x14ac:dyDescent="0.3">
      <c r="A55" s="303" t="s">
        <v>12</v>
      </c>
      <c r="B55" s="58"/>
      <c r="C55" s="295" t="s">
        <v>0</v>
      </c>
      <c r="D55" s="296"/>
      <c r="E55" s="295">
        <v>1</v>
      </c>
      <c r="F55" s="296"/>
      <c r="G55" s="295">
        <v>2</v>
      </c>
      <c r="H55" s="296"/>
      <c r="I55" s="295">
        <v>3</v>
      </c>
      <c r="J55" s="296"/>
      <c r="K55" s="249">
        <v>4</v>
      </c>
      <c r="L55" s="249"/>
      <c r="M55" s="249">
        <v>5</v>
      </c>
      <c r="N55" s="249"/>
      <c r="O55" s="289">
        <v>5</v>
      </c>
      <c r="P55" s="289"/>
      <c r="Q55" s="33"/>
      <c r="R55" s="28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04"/>
      <c r="B56" s="290">
        <v>1</v>
      </c>
      <c r="C56" s="250" t="str">
        <f>SORTEO!L7</f>
        <v>FUNCION PUBLICA</v>
      </c>
      <c r="D56" s="251"/>
      <c r="E56" s="297"/>
      <c r="F56" s="298"/>
      <c r="G56" s="321">
        <v>0</v>
      </c>
      <c r="H56" s="222">
        <v>0</v>
      </c>
      <c r="I56" s="292">
        <v>1</v>
      </c>
      <c r="J56" s="155">
        <v>1</v>
      </c>
      <c r="K56" s="259">
        <v>0</v>
      </c>
      <c r="L56" s="155">
        <v>0</v>
      </c>
      <c r="M56" s="293"/>
      <c r="N56" s="17"/>
      <c r="O56" s="288"/>
      <c r="P56" s="86"/>
      <c r="Q56" s="86"/>
      <c r="R56" s="289"/>
      <c r="S56" s="261">
        <v>3</v>
      </c>
      <c r="T56" s="262">
        <v>0</v>
      </c>
      <c r="U56" s="262">
        <v>2</v>
      </c>
      <c r="V56" s="262">
        <v>1</v>
      </c>
      <c r="W56" s="261">
        <v>0</v>
      </c>
      <c r="X56" s="259">
        <f>H56+J56+L56+N56</f>
        <v>1</v>
      </c>
      <c r="Y56" s="259">
        <f>H57+J57+L57+N57</f>
        <v>8</v>
      </c>
      <c r="Z56" s="259">
        <f>+X56-Y56</f>
        <v>-7</v>
      </c>
      <c r="AA56" s="282">
        <f>G56+I56+K56+M56</f>
        <v>1</v>
      </c>
      <c r="AB56" s="255">
        <v>4</v>
      </c>
    </row>
    <row r="57" spans="1:31" ht="15" customHeight="1" x14ac:dyDescent="0.3">
      <c r="A57" s="304"/>
      <c r="B57" s="291"/>
      <c r="C57" s="252"/>
      <c r="D57" s="253"/>
      <c r="E57" s="299"/>
      <c r="F57" s="300"/>
      <c r="G57" s="322"/>
      <c r="H57" s="222">
        <v>3</v>
      </c>
      <c r="I57" s="260"/>
      <c r="J57" s="155">
        <v>1</v>
      </c>
      <c r="K57" s="259"/>
      <c r="L57" s="155">
        <v>4</v>
      </c>
      <c r="M57" s="293"/>
      <c r="N57" s="17"/>
      <c r="O57" s="288"/>
      <c r="P57" s="86"/>
      <c r="Q57" s="86"/>
      <c r="R57" s="289"/>
      <c r="S57" s="261"/>
      <c r="T57" s="263"/>
      <c r="U57" s="263"/>
      <c r="V57" s="263"/>
      <c r="W57" s="261"/>
      <c r="X57" s="261"/>
      <c r="Y57" s="261"/>
      <c r="Z57" s="261"/>
      <c r="AA57" s="282"/>
      <c r="AB57" s="255"/>
    </row>
    <row r="58" spans="1:31" ht="15" customHeight="1" x14ac:dyDescent="0.3">
      <c r="A58" s="304"/>
      <c r="B58" s="290">
        <v>2</v>
      </c>
      <c r="C58" s="250" t="str">
        <f>SORTEO!L8</f>
        <v>ICCU</v>
      </c>
      <c r="D58" s="251"/>
      <c r="E58" s="318">
        <v>3</v>
      </c>
      <c r="F58" s="146">
        <v>3</v>
      </c>
      <c r="G58" s="305"/>
      <c r="H58" s="306"/>
      <c r="I58" s="286">
        <v>1</v>
      </c>
      <c r="J58" s="146">
        <v>1</v>
      </c>
      <c r="K58" s="294">
        <v>0</v>
      </c>
      <c r="L58" s="146">
        <v>0</v>
      </c>
      <c r="M58" s="293"/>
      <c r="N58" s="17"/>
      <c r="O58" s="288"/>
      <c r="P58" s="86"/>
      <c r="Q58" s="86"/>
      <c r="R58" s="289"/>
      <c r="S58" s="261">
        <v>3</v>
      </c>
      <c r="T58" s="262">
        <v>1</v>
      </c>
      <c r="U58" s="262">
        <v>1</v>
      </c>
      <c r="V58" s="262">
        <v>1</v>
      </c>
      <c r="W58" s="261">
        <v>0</v>
      </c>
      <c r="X58" s="259">
        <v>4</v>
      </c>
      <c r="Y58" s="259">
        <f>F59+J59+L59+N59</f>
        <v>5</v>
      </c>
      <c r="Z58" s="259">
        <f>+X58-Y58</f>
        <v>-1</v>
      </c>
      <c r="AA58" s="256">
        <f>E58+I58+K58+M58</f>
        <v>4</v>
      </c>
      <c r="AB58" s="258">
        <v>2</v>
      </c>
    </row>
    <row r="59" spans="1:31" ht="15" customHeight="1" x14ac:dyDescent="0.3">
      <c r="A59" s="304"/>
      <c r="B59" s="291"/>
      <c r="C59" s="252"/>
      <c r="D59" s="253"/>
      <c r="E59" s="319"/>
      <c r="F59" s="146">
        <v>0</v>
      </c>
      <c r="G59" s="307"/>
      <c r="H59" s="308"/>
      <c r="I59" s="287"/>
      <c r="J59" s="146">
        <v>1</v>
      </c>
      <c r="K59" s="294"/>
      <c r="L59" s="146">
        <v>4</v>
      </c>
      <c r="M59" s="293"/>
      <c r="N59" s="17"/>
      <c r="O59" s="288"/>
      <c r="P59" s="86"/>
      <c r="Q59" s="86"/>
      <c r="R59" s="289"/>
      <c r="S59" s="261"/>
      <c r="T59" s="263"/>
      <c r="U59" s="263"/>
      <c r="V59" s="263"/>
      <c r="W59" s="261"/>
      <c r="X59" s="261"/>
      <c r="Y59" s="261"/>
      <c r="Z59" s="261"/>
      <c r="AA59" s="257"/>
      <c r="AB59" s="258"/>
    </row>
    <row r="60" spans="1:31" ht="15" customHeight="1" x14ac:dyDescent="0.3">
      <c r="A60" s="304"/>
      <c r="B60" s="290">
        <v>3</v>
      </c>
      <c r="C60" s="250" t="str">
        <f>SORTEO!L9</f>
        <v>HABITAT Y VIVIENDA</v>
      </c>
      <c r="D60" s="251"/>
      <c r="E60" s="314">
        <v>1</v>
      </c>
      <c r="F60" s="155">
        <v>1</v>
      </c>
      <c r="G60" s="292">
        <v>1</v>
      </c>
      <c r="H60" s="155">
        <v>1</v>
      </c>
      <c r="I60" s="305"/>
      <c r="J60" s="306"/>
      <c r="K60" s="259">
        <v>0</v>
      </c>
      <c r="L60" s="155">
        <v>0</v>
      </c>
      <c r="M60" s="293"/>
      <c r="N60" s="17"/>
      <c r="O60" s="288"/>
      <c r="P60" s="86"/>
      <c r="Q60" s="86"/>
      <c r="R60" s="289"/>
      <c r="S60" s="261">
        <v>3</v>
      </c>
      <c r="T60" s="262">
        <v>0</v>
      </c>
      <c r="U60" s="262">
        <v>1</v>
      </c>
      <c r="V60" s="262">
        <v>2</v>
      </c>
      <c r="W60" s="261">
        <v>0</v>
      </c>
      <c r="X60" s="259">
        <f>F60+H60+L60+N60</f>
        <v>2</v>
      </c>
      <c r="Y60" s="259">
        <f>F61+H61+L61+N61</f>
        <v>6</v>
      </c>
      <c r="Z60" s="261">
        <f>+X60-Y60</f>
        <v>-4</v>
      </c>
      <c r="AA60" s="256">
        <f>E60+G60+K60+M60</f>
        <v>2</v>
      </c>
      <c r="AB60" s="255">
        <v>3</v>
      </c>
    </row>
    <row r="61" spans="1:31" ht="15" customHeight="1" x14ac:dyDescent="0.3">
      <c r="A61" s="304"/>
      <c r="B61" s="291"/>
      <c r="C61" s="252"/>
      <c r="D61" s="253"/>
      <c r="E61" s="315"/>
      <c r="F61" s="155">
        <v>1</v>
      </c>
      <c r="G61" s="260"/>
      <c r="H61" s="155">
        <v>1</v>
      </c>
      <c r="I61" s="307"/>
      <c r="J61" s="308"/>
      <c r="K61" s="259"/>
      <c r="L61" s="155">
        <v>4</v>
      </c>
      <c r="M61" s="293"/>
      <c r="N61" s="17"/>
      <c r="O61" s="288"/>
      <c r="P61" s="86"/>
      <c r="Q61" s="86"/>
      <c r="R61" s="289"/>
      <c r="S61" s="261"/>
      <c r="T61" s="263"/>
      <c r="U61" s="263"/>
      <c r="V61" s="263"/>
      <c r="W61" s="261"/>
      <c r="X61" s="261"/>
      <c r="Y61" s="261"/>
      <c r="Z61" s="261"/>
      <c r="AA61" s="257"/>
      <c r="AB61" s="255"/>
    </row>
    <row r="62" spans="1:31" ht="15" customHeight="1" x14ac:dyDescent="0.3">
      <c r="A62" s="304"/>
      <c r="B62" s="290">
        <v>4</v>
      </c>
      <c r="C62" s="250" t="str">
        <f>SORTEO!L10</f>
        <v xml:space="preserve">Educacion </v>
      </c>
      <c r="D62" s="251"/>
      <c r="E62" s="318">
        <v>3</v>
      </c>
      <c r="F62" s="146">
        <v>4</v>
      </c>
      <c r="G62" s="286">
        <v>3</v>
      </c>
      <c r="H62" s="146">
        <v>4</v>
      </c>
      <c r="I62" s="286">
        <v>3</v>
      </c>
      <c r="J62" s="146">
        <v>4</v>
      </c>
      <c r="K62" s="320"/>
      <c r="L62" s="320"/>
      <c r="M62" s="293"/>
      <c r="N62" s="17"/>
      <c r="O62" s="288"/>
      <c r="P62" s="86"/>
      <c r="Q62" s="86"/>
      <c r="R62" s="289"/>
      <c r="S62" s="261">
        <v>3</v>
      </c>
      <c r="T62" s="262">
        <v>3</v>
      </c>
      <c r="U62" s="262">
        <v>0</v>
      </c>
      <c r="V62" s="262">
        <v>0</v>
      </c>
      <c r="W62" s="261">
        <v>0</v>
      </c>
      <c r="X62" s="292">
        <v>12</v>
      </c>
      <c r="Y62" s="259">
        <f>F63+H63+J63+N63</f>
        <v>0</v>
      </c>
      <c r="Z62" s="261">
        <f>+X62-Y62</f>
        <v>12</v>
      </c>
      <c r="AA62" s="256">
        <f>E62+G62+I62+M62</f>
        <v>9</v>
      </c>
      <c r="AB62" s="258">
        <v>1</v>
      </c>
    </row>
    <row r="63" spans="1:31" ht="15" customHeight="1" x14ac:dyDescent="0.3">
      <c r="A63" s="304"/>
      <c r="B63" s="291"/>
      <c r="C63" s="252"/>
      <c r="D63" s="253"/>
      <c r="E63" s="319"/>
      <c r="F63" s="146">
        <v>0</v>
      </c>
      <c r="G63" s="287"/>
      <c r="H63" s="146">
        <v>0</v>
      </c>
      <c r="I63" s="287"/>
      <c r="J63" s="146">
        <v>0</v>
      </c>
      <c r="K63" s="320"/>
      <c r="L63" s="320"/>
      <c r="M63" s="293"/>
      <c r="N63" s="17"/>
      <c r="O63" s="288"/>
      <c r="P63" s="86"/>
      <c r="Q63" s="86"/>
      <c r="R63" s="289"/>
      <c r="S63" s="261"/>
      <c r="T63" s="263"/>
      <c r="U63" s="263"/>
      <c r="V63" s="263"/>
      <c r="W63" s="261"/>
      <c r="X63" s="260"/>
      <c r="Y63" s="261"/>
      <c r="Z63" s="261"/>
      <c r="AA63" s="257"/>
      <c r="AB63" s="258"/>
    </row>
    <row r="64" spans="1:31" ht="16.5" customHeight="1" x14ac:dyDescent="0.3"/>
    <row r="65" spans="1:31" ht="15" customHeight="1" x14ac:dyDescent="0.3">
      <c r="A65" s="264" t="s">
        <v>128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10"/>
      <c r="AC65" s="10"/>
      <c r="AD65" s="39"/>
      <c r="AE65" s="10"/>
    </row>
    <row r="66" spans="1:31" ht="13.5" customHeight="1" x14ac:dyDescent="0.3">
      <c r="A66" s="105"/>
      <c r="B66" s="5"/>
      <c r="AB66" s="265" t="s">
        <v>2</v>
      </c>
      <c r="AC66" s="265"/>
      <c r="AD66" s="265"/>
      <c r="AE66" s="265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66" t="s">
        <v>5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8"/>
      <c r="Q67" s="84"/>
      <c r="R67" s="254" t="s">
        <v>35</v>
      </c>
      <c r="S67" s="254"/>
      <c r="T67" s="254"/>
      <c r="U67" s="254"/>
      <c r="V67" s="19"/>
      <c r="W67" s="254" t="s">
        <v>6</v>
      </c>
      <c r="X67" s="254"/>
      <c r="Y67" s="254"/>
      <c r="Z67" s="25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69" t="str">
        <f>C62</f>
        <v xml:space="preserve">Educacion </v>
      </c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91"/>
      <c r="R68" s="272" t="s">
        <v>138</v>
      </c>
      <c r="S68" s="273"/>
      <c r="T68" s="273"/>
      <c r="U68" s="274"/>
      <c r="V68" s="48"/>
      <c r="W68" s="279">
        <v>45154</v>
      </c>
      <c r="X68" s="280"/>
      <c r="Y68" s="280"/>
      <c r="Z68" s="281"/>
      <c r="AA68" s="244">
        <v>0</v>
      </c>
      <c r="AB68" s="246"/>
      <c r="AC68" s="254" t="s">
        <v>9</v>
      </c>
      <c r="AD68" s="244">
        <v>4</v>
      </c>
      <c r="AE68" s="246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69" t="str">
        <f>C60</f>
        <v>HABITAT Y VIVIENDA</v>
      </c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Q69" s="91"/>
      <c r="R69" s="272" t="s">
        <v>138</v>
      </c>
      <c r="S69" s="273"/>
      <c r="T69" s="273"/>
      <c r="U69" s="274"/>
      <c r="V69" s="89"/>
      <c r="W69" s="279">
        <v>45154</v>
      </c>
      <c r="X69" s="280"/>
      <c r="Y69" s="280"/>
      <c r="Z69" s="281"/>
      <c r="AA69" s="244">
        <v>1</v>
      </c>
      <c r="AB69" s="246"/>
      <c r="AC69" s="254"/>
      <c r="AD69" s="244">
        <v>1</v>
      </c>
      <c r="AE69" s="246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83" t="s">
        <v>5</v>
      </c>
      <c r="G70" s="284"/>
      <c r="H70" s="284"/>
      <c r="I70" s="284"/>
      <c r="J70" s="284"/>
      <c r="K70" s="284"/>
      <c r="L70" s="284"/>
      <c r="M70" s="284"/>
      <c r="N70" s="284"/>
      <c r="O70" s="284"/>
      <c r="P70" s="285"/>
      <c r="Q70" s="85"/>
      <c r="R70" s="254" t="s">
        <v>35</v>
      </c>
      <c r="S70" s="254"/>
      <c r="T70" s="254"/>
      <c r="U70" s="254"/>
      <c r="V70" s="19"/>
      <c r="W70" s="278" t="s">
        <v>6</v>
      </c>
      <c r="X70" s="278"/>
      <c r="Y70" s="278"/>
      <c r="Z70" s="278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69" t="str">
        <f>C60</f>
        <v>HABITAT Y VIVIENDA</v>
      </c>
      <c r="G71" s="270"/>
      <c r="H71" s="270"/>
      <c r="I71" s="270"/>
      <c r="J71" s="270"/>
      <c r="K71" s="270"/>
      <c r="L71" s="270"/>
      <c r="M71" s="270"/>
      <c r="N71" s="270"/>
      <c r="O71" s="270"/>
      <c r="P71" s="271"/>
      <c r="Q71" s="91"/>
      <c r="R71" s="272" t="s">
        <v>137</v>
      </c>
      <c r="S71" s="273"/>
      <c r="T71" s="273"/>
      <c r="U71" s="274"/>
      <c r="V71" s="48"/>
      <c r="W71" s="275">
        <v>45162</v>
      </c>
      <c r="X71" s="276"/>
      <c r="Y71" s="276"/>
      <c r="Z71" s="277"/>
      <c r="AA71" s="244">
        <v>4</v>
      </c>
      <c r="AB71" s="246"/>
      <c r="AC71" s="247" t="s">
        <v>9</v>
      </c>
      <c r="AD71" s="244">
        <v>0</v>
      </c>
      <c r="AE71" s="246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69" t="str">
        <f>C58</f>
        <v>ICCU</v>
      </c>
      <c r="G72" s="270"/>
      <c r="H72" s="270"/>
      <c r="I72" s="270"/>
      <c r="J72" s="270"/>
      <c r="K72" s="270"/>
      <c r="L72" s="270"/>
      <c r="M72" s="270"/>
      <c r="N72" s="270"/>
      <c r="O72" s="270"/>
      <c r="P72" s="271"/>
      <c r="Q72" s="91"/>
      <c r="R72" s="272" t="s">
        <v>137</v>
      </c>
      <c r="S72" s="273"/>
      <c r="T72" s="273"/>
      <c r="U72" s="274"/>
      <c r="V72" s="48"/>
      <c r="W72" s="275">
        <v>45162</v>
      </c>
      <c r="X72" s="276"/>
      <c r="Y72" s="276"/>
      <c r="Z72" s="277"/>
      <c r="AA72" s="244">
        <v>0</v>
      </c>
      <c r="AB72" s="246"/>
      <c r="AC72" s="248"/>
      <c r="AD72" s="244">
        <v>3</v>
      </c>
      <c r="AE72" s="246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83" t="s">
        <v>5</v>
      </c>
      <c r="G73" s="284"/>
      <c r="H73" s="284"/>
      <c r="I73" s="284"/>
      <c r="J73" s="284"/>
      <c r="K73" s="284"/>
      <c r="L73" s="284"/>
      <c r="M73" s="284"/>
      <c r="N73" s="284"/>
      <c r="O73" s="284"/>
      <c r="P73" s="285"/>
      <c r="Q73" s="85"/>
      <c r="R73" s="254" t="s">
        <v>35</v>
      </c>
      <c r="S73" s="254"/>
      <c r="T73" s="254"/>
      <c r="U73" s="254"/>
      <c r="V73" s="19"/>
      <c r="W73" s="278" t="s">
        <v>6</v>
      </c>
      <c r="X73" s="278"/>
      <c r="Y73" s="278"/>
      <c r="Z73" s="278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69" t="str">
        <f>C62</f>
        <v xml:space="preserve">Educacion 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1"/>
      <c r="Q74" s="91"/>
      <c r="R74" s="272" t="s">
        <v>134</v>
      </c>
      <c r="S74" s="273"/>
      <c r="T74" s="273"/>
      <c r="U74" s="274"/>
      <c r="V74" s="48"/>
      <c r="W74" s="275">
        <v>45168</v>
      </c>
      <c r="X74" s="276"/>
      <c r="Y74" s="276"/>
      <c r="Z74" s="277"/>
      <c r="AA74" s="244">
        <v>0</v>
      </c>
      <c r="AB74" s="246"/>
      <c r="AC74" s="254" t="s">
        <v>9</v>
      </c>
      <c r="AD74" s="244">
        <v>4</v>
      </c>
      <c r="AE74" s="246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69" t="str">
        <f>C56</f>
        <v>FUNCION PUBLICA</v>
      </c>
      <c r="G75" s="270"/>
      <c r="H75" s="270"/>
      <c r="I75" s="270"/>
      <c r="J75" s="270"/>
      <c r="K75" s="270"/>
      <c r="L75" s="270"/>
      <c r="M75" s="270"/>
      <c r="N75" s="270"/>
      <c r="O75" s="270"/>
      <c r="P75" s="271"/>
      <c r="Q75" s="92"/>
      <c r="R75" s="311" t="s">
        <v>134</v>
      </c>
      <c r="S75" s="312"/>
      <c r="T75" s="312"/>
      <c r="U75" s="313"/>
      <c r="V75" s="50"/>
      <c r="W75" s="275">
        <v>45168</v>
      </c>
      <c r="X75" s="276"/>
      <c r="Y75" s="276"/>
      <c r="Z75" s="277"/>
      <c r="AA75" s="244">
        <v>1</v>
      </c>
      <c r="AB75" s="246"/>
      <c r="AC75" s="254"/>
      <c r="AD75" s="244">
        <v>1</v>
      </c>
      <c r="AE75" s="246"/>
    </row>
    <row r="77" spans="1:31" ht="15" customHeight="1" x14ac:dyDescent="0.3">
      <c r="A77" s="303" t="s">
        <v>118</v>
      </c>
      <c r="B77" s="58"/>
      <c r="C77" s="295" t="s">
        <v>0</v>
      </c>
      <c r="D77" s="296"/>
      <c r="E77" s="295">
        <v>1</v>
      </c>
      <c r="F77" s="296"/>
      <c r="G77" s="295">
        <v>2</v>
      </c>
      <c r="H77" s="296"/>
      <c r="I77" s="295">
        <v>3</v>
      </c>
      <c r="J77" s="296"/>
      <c r="K77" s="249">
        <v>4</v>
      </c>
      <c r="L77" s="249"/>
      <c r="M77" s="249">
        <v>5</v>
      </c>
      <c r="N77" s="249"/>
      <c r="O77" s="289">
        <v>5</v>
      </c>
      <c r="P77" s="289"/>
      <c r="Q77" s="33"/>
      <c r="R77" s="28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04"/>
      <c r="B78" s="290">
        <v>1</v>
      </c>
      <c r="C78" s="250" t="str">
        <f>SORTEO!F13</f>
        <v>Contraloria de Cundinamarca</v>
      </c>
      <c r="D78" s="251"/>
      <c r="E78" s="297"/>
      <c r="F78" s="298"/>
      <c r="G78" s="327">
        <v>3</v>
      </c>
      <c r="H78" s="31">
        <v>2</v>
      </c>
      <c r="I78" s="325">
        <v>0</v>
      </c>
      <c r="J78" s="17">
        <v>0</v>
      </c>
      <c r="K78" s="293">
        <v>1</v>
      </c>
      <c r="L78" s="17">
        <v>3</v>
      </c>
      <c r="M78" s="293">
        <v>0</v>
      </c>
      <c r="N78" s="17">
        <v>1</v>
      </c>
      <c r="O78" s="288"/>
      <c r="P78" s="86"/>
      <c r="Q78" s="86"/>
      <c r="R78" s="289"/>
      <c r="S78" s="261">
        <v>4</v>
      </c>
      <c r="T78" s="262">
        <v>1</v>
      </c>
      <c r="U78" s="262">
        <v>2</v>
      </c>
      <c r="V78" s="262">
        <v>1</v>
      </c>
      <c r="W78" s="261">
        <v>0</v>
      </c>
      <c r="X78" s="259">
        <f>H78+J78+L78+N78</f>
        <v>6</v>
      </c>
      <c r="Y78" s="259">
        <f>H79+J79+L79+N79</f>
        <v>10</v>
      </c>
      <c r="Z78" s="259">
        <f>+X78-Y78</f>
        <v>-4</v>
      </c>
      <c r="AA78" s="282">
        <f>G78+I78+K78+M78</f>
        <v>4</v>
      </c>
      <c r="AB78" s="255">
        <v>4</v>
      </c>
    </row>
    <row r="79" spans="1:31" ht="15" customHeight="1" x14ac:dyDescent="0.3">
      <c r="A79" s="304"/>
      <c r="B79" s="291"/>
      <c r="C79" s="252"/>
      <c r="D79" s="253"/>
      <c r="E79" s="299"/>
      <c r="F79" s="300"/>
      <c r="G79" s="328"/>
      <c r="H79" s="31">
        <v>1</v>
      </c>
      <c r="I79" s="326"/>
      <c r="J79" s="17">
        <v>4</v>
      </c>
      <c r="K79" s="293"/>
      <c r="L79" s="17">
        <v>3</v>
      </c>
      <c r="M79" s="293"/>
      <c r="N79" s="17">
        <v>2</v>
      </c>
      <c r="O79" s="288"/>
      <c r="P79" s="86"/>
      <c r="Q79" s="86"/>
      <c r="R79" s="289"/>
      <c r="S79" s="261"/>
      <c r="T79" s="263"/>
      <c r="U79" s="263"/>
      <c r="V79" s="263"/>
      <c r="W79" s="261"/>
      <c r="X79" s="261"/>
      <c r="Y79" s="261"/>
      <c r="Z79" s="261"/>
      <c r="AA79" s="282"/>
      <c r="AB79" s="255"/>
    </row>
    <row r="80" spans="1:31" ht="15" customHeight="1" x14ac:dyDescent="0.3">
      <c r="A80" s="304"/>
      <c r="B80" s="290">
        <v>2</v>
      </c>
      <c r="C80" s="250" t="str">
        <f>SORTEO!F14</f>
        <v>EPC</v>
      </c>
      <c r="D80" s="251"/>
      <c r="E80" s="323">
        <v>0</v>
      </c>
      <c r="F80" s="17">
        <v>1</v>
      </c>
      <c r="G80" s="305"/>
      <c r="H80" s="306"/>
      <c r="I80" s="325">
        <v>0</v>
      </c>
      <c r="J80" s="17">
        <v>1</v>
      </c>
      <c r="K80" s="293">
        <v>0</v>
      </c>
      <c r="L80" s="17">
        <v>1</v>
      </c>
      <c r="M80" s="293">
        <v>0</v>
      </c>
      <c r="N80" s="17">
        <v>0</v>
      </c>
      <c r="O80" s="288"/>
      <c r="P80" s="86"/>
      <c r="Q80" s="86"/>
      <c r="R80" s="289"/>
      <c r="S80" s="261">
        <v>4</v>
      </c>
      <c r="T80" s="262">
        <v>0</v>
      </c>
      <c r="U80" s="262">
        <v>4</v>
      </c>
      <c r="V80" s="262">
        <v>0</v>
      </c>
      <c r="W80" s="261">
        <v>0</v>
      </c>
      <c r="X80" s="259">
        <f>F80+J80+L80+N80</f>
        <v>3</v>
      </c>
      <c r="Y80" s="259">
        <f>F81+J81+L81+N81</f>
        <v>15</v>
      </c>
      <c r="Z80" s="259">
        <f>+X80-Y80</f>
        <v>-12</v>
      </c>
      <c r="AA80" s="256">
        <f>E80+I80+K80+M80</f>
        <v>0</v>
      </c>
      <c r="AB80" s="255">
        <v>5</v>
      </c>
    </row>
    <row r="81" spans="1:33" ht="15" customHeight="1" x14ac:dyDescent="0.3">
      <c r="A81" s="304"/>
      <c r="B81" s="291"/>
      <c r="C81" s="252"/>
      <c r="D81" s="253"/>
      <c r="E81" s="324"/>
      <c r="F81" s="17">
        <v>2</v>
      </c>
      <c r="G81" s="307"/>
      <c r="H81" s="308"/>
      <c r="I81" s="326"/>
      <c r="J81" s="17">
        <v>5</v>
      </c>
      <c r="K81" s="293"/>
      <c r="L81" s="17">
        <v>7</v>
      </c>
      <c r="M81" s="293"/>
      <c r="N81" s="17">
        <v>1</v>
      </c>
      <c r="O81" s="288"/>
      <c r="P81" s="86"/>
      <c r="Q81" s="86"/>
      <c r="R81" s="289"/>
      <c r="S81" s="261"/>
      <c r="T81" s="263"/>
      <c r="U81" s="263"/>
      <c r="V81" s="263"/>
      <c r="W81" s="261"/>
      <c r="X81" s="261"/>
      <c r="Y81" s="261"/>
      <c r="Z81" s="261"/>
      <c r="AA81" s="257"/>
      <c r="AB81" s="255"/>
    </row>
    <row r="82" spans="1:33" ht="15" customHeight="1" x14ac:dyDescent="0.3">
      <c r="A82" s="304"/>
      <c r="B82" s="290">
        <v>3</v>
      </c>
      <c r="C82" s="250" t="str">
        <f>SORTEO!F15</f>
        <v>SALUD</v>
      </c>
      <c r="D82" s="251"/>
      <c r="E82" s="318">
        <v>3</v>
      </c>
      <c r="F82" s="146">
        <v>4</v>
      </c>
      <c r="G82" s="286">
        <v>3</v>
      </c>
      <c r="H82" s="146">
        <v>5</v>
      </c>
      <c r="I82" s="305"/>
      <c r="J82" s="306"/>
      <c r="K82" s="294">
        <v>1</v>
      </c>
      <c r="L82" s="146">
        <v>2</v>
      </c>
      <c r="M82" s="294">
        <v>1</v>
      </c>
      <c r="N82" s="146">
        <v>1</v>
      </c>
      <c r="O82" s="288"/>
      <c r="P82" s="86"/>
      <c r="Q82" s="86"/>
      <c r="R82" s="289"/>
      <c r="S82" s="261">
        <v>4</v>
      </c>
      <c r="T82" s="262">
        <v>2</v>
      </c>
      <c r="U82" s="262">
        <v>0</v>
      </c>
      <c r="V82" s="262">
        <v>2</v>
      </c>
      <c r="W82" s="261">
        <v>0</v>
      </c>
      <c r="X82" s="259">
        <f>F82+H82+L82+N82</f>
        <v>12</v>
      </c>
      <c r="Y82" s="259">
        <f>F83+H83+L83+N83</f>
        <v>4</v>
      </c>
      <c r="Z82" s="261">
        <f>+X82-Y82</f>
        <v>8</v>
      </c>
      <c r="AA82" s="256">
        <f>E82+G82+K82+M82</f>
        <v>8</v>
      </c>
      <c r="AB82" s="258">
        <v>1</v>
      </c>
    </row>
    <row r="83" spans="1:33" ht="15" customHeight="1" x14ac:dyDescent="0.3">
      <c r="A83" s="304"/>
      <c r="B83" s="291"/>
      <c r="C83" s="252"/>
      <c r="D83" s="253"/>
      <c r="E83" s="319"/>
      <c r="F83" s="146">
        <v>0</v>
      </c>
      <c r="G83" s="287"/>
      <c r="H83" s="146">
        <v>1</v>
      </c>
      <c r="I83" s="307"/>
      <c r="J83" s="308"/>
      <c r="K83" s="294"/>
      <c r="L83" s="146">
        <v>2</v>
      </c>
      <c r="M83" s="294"/>
      <c r="N83" s="146">
        <v>1</v>
      </c>
      <c r="O83" s="288"/>
      <c r="P83" s="86"/>
      <c r="Q83" s="86"/>
      <c r="R83" s="289"/>
      <c r="S83" s="261"/>
      <c r="T83" s="263"/>
      <c r="U83" s="263"/>
      <c r="V83" s="263"/>
      <c r="W83" s="261"/>
      <c r="X83" s="261"/>
      <c r="Y83" s="261"/>
      <c r="Z83" s="261"/>
      <c r="AA83" s="257"/>
      <c r="AB83" s="258"/>
    </row>
    <row r="84" spans="1:33" ht="15" customHeight="1" x14ac:dyDescent="0.3">
      <c r="A84" s="304"/>
      <c r="B84" s="290">
        <v>4</v>
      </c>
      <c r="C84" s="250" t="str">
        <f>SORTEO!F16</f>
        <v xml:space="preserve">AGENCIA CATASTRAL </v>
      </c>
      <c r="D84" s="251"/>
      <c r="E84" s="318">
        <v>1</v>
      </c>
      <c r="F84" s="146">
        <v>3</v>
      </c>
      <c r="G84" s="286">
        <v>3</v>
      </c>
      <c r="H84" s="146">
        <v>7</v>
      </c>
      <c r="I84" s="286">
        <v>1</v>
      </c>
      <c r="J84" s="146">
        <v>2</v>
      </c>
      <c r="K84" s="320"/>
      <c r="L84" s="320"/>
      <c r="M84" s="294">
        <v>3</v>
      </c>
      <c r="N84" s="146">
        <v>2</v>
      </c>
      <c r="O84" s="288"/>
      <c r="P84" s="86"/>
      <c r="Q84" s="86"/>
      <c r="R84" s="289"/>
      <c r="S84" s="261">
        <v>4</v>
      </c>
      <c r="T84" s="262">
        <v>2</v>
      </c>
      <c r="U84" s="262">
        <v>0</v>
      </c>
      <c r="V84" s="262">
        <v>2</v>
      </c>
      <c r="W84" s="261">
        <v>0</v>
      </c>
      <c r="X84" s="259">
        <f>F84+H84+J84+N84</f>
        <v>14</v>
      </c>
      <c r="Y84" s="259">
        <f>F85+H85+J85+N85</f>
        <v>7</v>
      </c>
      <c r="Z84" s="261">
        <f>+X84-Y84</f>
        <v>7</v>
      </c>
      <c r="AA84" s="256">
        <f>E84+G84+I84+M84</f>
        <v>8</v>
      </c>
      <c r="AB84" s="258">
        <v>2</v>
      </c>
    </row>
    <row r="85" spans="1:33" ht="15" customHeight="1" x14ac:dyDescent="0.3">
      <c r="A85" s="304"/>
      <c r="B85" s="291"/>
      <c r="C85" s="252"/>
      <c r="D85" s="253"/>
      <c r="E85" s="319"/>
      <c r="F85" s="146">
        <v>3</v>
      </c>
      <c r="G85" s="287"/>
      <c r="H85" s="146">
        <v>1</v>
      </c>
      <c r="I85" s="287"/>
      <c r="J85" s="146">
        <v>2</v>
      </c>
      <c r="K85" s="320"/>
      <c r="L85" s="320"/>
      <c r="M85" s="294"/>
      <c r="N85" s="146">
        <v>1</v>
      </c>
      <c r="O85" s="288"/>
      <c r="P85" s="86"/>
      <c r="Q85" s="86"/>
      <c r="R85" s="289"/>
      <c r="S85" s="261"/>
      <c r="T85" s="263"/>
      <c r="U85" s="263"/>
      <c r="V85" s="263"/>
      <c r="W85" s="261"/>
      <c r="X85" s="261"/>
      <c r="Y85" s="261"/>
      <c r="Z85" s="261"/>
      <c r="AA85" s="257"/>
      <c r="AB85" s="258"/>
    </row>
    <row r="86" spans="1:33" ht="15" customHeight="1" x14ac:dyDescent="0.3">
      <c r="A86" s="304"/>
      <c r="B86" s="290">
        <v>5</v>
      </c>
      <c r="C86" s="250" t="str">
        <f>SORTEO!F17</f>
        <v>HACIENDA</v>
      </c>
      <c r="D86" s="251"/>
      <c r="E86" s="323">
        <v>3</v>
      </c>
      <c r="F86" s="17">
        <v>2</v>
      </c>
      <c r="G86" s="325">
        <v>3</v>
      </c>
      <c r="H86" s="17">
        <v>1</v>
      </c>
      <c r="I86" s="325">
        <v>1</v>
      </c>
      <c r="J86" s="17">
        <v>1</v>
      </c>
      <c r="K86" s="293">
        <v>0</v>
      </c>
      <c r="L86" s="17">
        <v>1</v>
      </c>
      <c r="M86" s="320"/>
      <c r="N86" s="320"/>
      <c r="O86" s="288"/>
      <c r="P86" s="86"/>
      <c r="Q86" s="86"/>
      <c r="R86" s="289"/>
      <c r="S86" s="261">
        <v>4</v>
      </c>
      <c r="T86" s="262">
        <v>2</v>
      </c>
      <c r="U86" s="262">
        <v>1</v>
      </c>
      <c r="V86" s="262">
        <v>1</v>
      </c>
      <c r="W86" s="261">
        <v>0</v>
      </c>
      <c r="X86" s="259">
        <f>F86+H86+J86+L86</f>
        <v>5</v>
      </c>
      <c r="Y86" s="259">
        <f>F87+H87+J87+L87</f>
        <v>4</v>
      </c>
      <c r="Z86" s="261">
        <f>+X86-Y86</f>
        <v>1</v>
      </c>
      <c r="AA86" s="256">
        <f>E86+G86+I86+K86</f>
        <v>7</v>
      </c>
      <c r="AB86" s="255">
        <v>3</v>
      </c>
    </row>
    <row r="87" spans="1:33" ht="15" customHeight="1" x14ac:dyDescent="0.3">
      <c r="A87" s="304"/>
      <c r="B87" s="291"/>
      <c r="C87" s="252"/>
      <c r="D87" s="253"/>
      <c r="E87" s="324"/>
      <c r="F87" s="17">
        <v>1</v>
      </c>
      <c r="G87" s="326"/>
      <c r="H87" s="17">
        <v>0</v>
      </c>
      <c r="I87" s="326"/>
      <c r="J87" s="17">
        <v>1</v>
      </c>
      <c r="K87" s="293"/>
      <c r="L87" s="17">
        <v>2</v>
      </c>
      <c r="M87" s="320"/>
      <c r="N87" s="320"/>
      <c r="O87" s="288"/>
      <c r="P87" s="86"/>
      <c r="Q87" s="86"/>
      <c r="R87" s="289"/>
      <c r="S87" s="261"/>
      <c r="T87" s="263"/>
      <c r="U87" s="263"/>
      <c r="V87" s="263"/>
      <c r="W87" s="261"/>
      <c r="X87" s="261"/>
      <c r="Y87" s="261"/>
      <c r="Z87" s="261"/>
      <c r="AA87" s="257"/>
      <c r="AB87" s="255"/>
    </row>
    <row r="88" spans="1:33" ht="16.5" customHeight="1" x14ac:dyDescent="0.3"/>
    <row r="89" spans="1:33" ht="15" customHeight="1" x14ac:dyDescent="0.3">
      <c r="A89" s="264" t="s">
        <v>133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10"/>
      <c r="AC89" s="10"/>
      <c r="AD89" s="39"/>
      <c r="AE89" s="10"/>
    </row>
    <row r="90" spans="1:33" ht="16.5" customHeight="1" x14ac:dyDescent="0.3">
      <c r="A90" s="105"/>
      <c r="B90" s="5"/>
      <c r="AB90" s="265" t="s">
        <v>2</v>
      </c>
      <c r="AC90" s="265"/>
      <c r="AD90" s="265"/>
      <c r="AE90" s="265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66" t="s">
        <v>5</v>
      </c>
      <c r="G91" s="267"/>
      <c r="H91" s="267"/>
      <c r="I91" s="267"/>
      <c r="J91" s="267"/>
      <c r="K91" s="267"/>
      <c r="L91" s="267"/>
      <c r="M91" s="267"/>
      <c r="N91" s="267"/>
      <c r="O91" s="267"/>
      <c r="P91" s="268"/>
      <c r="Q91" s="84"/>
      <c r="R91" s="254" t="s">
        <v>35</v>
      </c>
      <c r="S91" s="254"/>
      <c r="T91" s="254"/>
      <c r="U91" s="254"/>
      <c r="V91" s="19"/>
      <c r="W91" s="254" t="s">
        <v>6</v>
      </c>
      <c r="X91" s="254"/>
      <c r="Y91" s="254"/>
      <c r="Z91" s="254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69" t="str">
        <f>C86</f>
        <v>HACIENDA</v>
      </c>
      <c r="G92" s="270"/>
      <c r="H92" s="270"/>
      <c r="I92" s="270"/>
      <c r="J92" s="270"/>
      <c r="K92" s="270"/>
      <c r="L92" s="270"/>
      <c r="M92" s="270"/>
      <c r="N92" s="270"/>
      <c r="O92" s="270"/>
      <c r="P92" s="271"/>
      <c r="Q92" s="91"/>
      <c r="R92" s="272" t="s">
        <v>137</v>
      </c>
      <c r="S92" s="273"/>
      <c r="T92" s="273"/>
      <c r="U92" s="274"/>
      <c r="V92" s="48"/>
      <c r="W92" s="279">
        <v>45177</v>
      </c>
      <c r="X92" s="280"/>
      <c r="Y92" s="280"/>
      <c r="Z92" s="281"/>
      <c r="AA92" s="244">
        <v>1</v>
      </c>
      <c r="AB92" s="245"/>
      <c r="AC92" s="247" t="s">
        <v>9</v>
      </c>
      <c r="AD92" s="245">
        <v>2</v>
      </c>
      <c r="AE92" s="246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69" t="str">
        <f>C84</f>
        <v xml:space="preserve">AGENCIA CATASTRAL </v>
      </c>
      <c r="G93" s="270"/>
      <c r="H93" s="270"/>
      <c r="I93" s="270"/>
      <c r="J93" s="270"/>
      <c r="K93" s="270"/>
      <c r="L93" s="270"/>
      <c r="M93" s="270"/>
      <c r="N93" s="270"/>
      <c r="O93" s="270"/>
      <c r="P93" s="271"/>
      <c r="Q93" s="91"/>
      <c r="R93" s="272" t="s">
        <v>137</v>
      </c>
      <c r="S93" s="273"/>
      <c r="T93" s="273"/>
      <c r="U93" s="274"/>
      <c r="V93" s="89"/>
      <c r="W93" s="279">
        <v>45177</v>
      </c>
      <c r="X93" s="280"/>
      <c r="Y93" s="280"/>
      <c r="Z93" s="281"/>
      <c r="AA93" s="244">
        <v>2</v>
      </c>
      <c r="AB93" s="245"/>
      <c r="AC93" s="248"/>
      <c r="AD93" s="245">
        <v>2</v>
      </c>
      <c r="AE93" s="246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83" t="s">
        <v>5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5"/>
      <c r="Q94" s="85"/>
      <c r="R94" s="254" t="s">
        <v>35</v>
      </c>
      <c r="S94" s="254"/>
      <c r="T94" s="254"/>
      <c r="U94" s="254"/>
      <c r="V94" s="19"/>
      <c r="W94" s="278" t="s">
        <v>6</v>
      </c>
      <c r="X94" s="278"/>
      <c r="Y94" s="278"/>
      <c r="Z94" s="278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69" t="str">
        <f>C86</f>
        <v>HACIENDA</v>
      </c>
      <c r="G95" s="270"/>
      <c r="H95" s="270"/>
      <c r="I95" s="270"/>
      <c r="J95" s="270"/>
      <c r="K95" s="270"/>
      <c r="L95" s="270"/>
      <c r="M95" s="270"/>
      <c r="N95" s="270"/>
      <c r="O95" s="270"/>
      <c r="P95" s="271"/>
      <c r="Q95" s="91"/>
      <c r="R95" s="272" t="s">
        <v>137</v>
      </c>
      <c r="S95" s="273"/>
      <c r="T95" s="273"/>
      <c r="U95" s="274"/>
      <c r="V95" s="48"/>
      <c r="W95" s="275">
        <v>45163</v>
      </c>
      <c r="X95" s="276"/>
      <c r="Y95" s="276"/>
      <c r="Z95" s="277"/>
      <c r="AA95" s="244">
        <v>0</v>
      </c>
      <c r="AB95" s="246"/>
      <c r="AC95" s="247" t="s">
        <v>9</v>
      </c>
      <c r="AD95" s="244">
        <v>1</v>
      </c>
      <c r="AE95" s="246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69" t="str">
        <f>C84</f>
        <v xml:space="preserve">AGENCIA CATASTRAL </v>
      </c>
      <c r="G96" s="270"/>
      <c r="H96" s="270"/>
      <c r="I96" s="270"/>
      <c r="J96" s="270"/>
      <c r="K96" s="270"/>
      <c r="L96" s="270"/>
      <c r="M96" s="270"/>
      <c r="N96" s="270"/>
      <c r="O96" s="270"/>
      <c r="P96" s="271"/>
      <c r="Q96" s="91"/>
      <c r="R96" s="272" t="s">
        <v>137</v>
      </c>
      <c r="S96" s="273"/>
      <c r="T96" s="273"/>
      <c r="U96" s="274"/>
      <c r="V96" s="48"/>
      <c r="W96" s="275">
        <v>45163</v>
      </c>
      <c r="X96" s="276"/>
      <c r="Y96" s="276"/>
      <c r="Z96" s="277"/>
      <c r="AA96" s="244">
        <v>3</v>
      </c>
      <c r="AB96" s="246"/>
      <c r="AC96" s="248"/>
      <c r="AD96" s="244">
        <v>3</v>
      </c>
      <c r="AE96" s="246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29" t="s">
        <v>5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1"/>
      <c r="Q97" s="85"/>
      <c r="R97" s="254" t="s">
        <v>35</v>
      </c>
      <c r="S97" s="254"/>
      <c r="T97" s="254"/>
      <c r="U97" s="254"/>
      <c r="V97" s="19"/>
      <c r="W97" s="278" t="s">
        <v>6</v>
      </c>
      <c r="X97" s="278"/>
      <c r="Y97" s="278"/>
      <c r="Z97" s="278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69" t="str">
        <f>C82</f>
        <v>SALUD</v>
      </c>
      <c r="G98" s="270"/>
      <c r="H98" s="270"/>
      <c r="I98" s="270"/>
      <c r="J98" s="270"/>
      <c r="K98" s="270"/>
      <c r="L98" s="270"/>
      <c r="M98" s="270"/>
      <c r="N98" s="270"/>
      <c r="O98" s="270"/>
      <c r="P98" s="271"/>
      <c r="Q98" s="91"/>
      <c r="R98" s="272" t="s">
        <v>138</v>
      </c>
      <c r="S98" s="273"/>
      <c r="T98" s="273"/>
      <c r="U98" s="274"/>
      <c r="V98" s="48"/>
      <c r="W98" s="275">
        <v>45169</v>
      </c>
      <c r="X98" s="276"/>
      <c r="Y98" s="276"/>
      <c r="Z98" s="277"/>
      <c r="AA98" s="244">
        <v>1</v>
      </c>
      <c r="AB98" s="246"/>
      <c r="AC98" s="254" t="s">
        <v>9</v>
      </c>
      <c r="AD98" s="244">
        <v>5</v>
      </c>
      <c r="AE98" s="246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69" t="str">
        <f>C86</f>
        <v>HACIENDA</v>
      </c>
      <c r="G99" s="270"/>
      <c r="H99" s="270"/>
      <c r="I99" s="270"/>
      <c r="J99" s="270"/>
      <c r="K99" s="270"/>
      <c r="L99" s="270"/>
      <c r="M99" s="270"/>
      <c r="N99" s="270"/>
      <c r="O99" s="270"/>
      <c r="P99" s="271"/>
      <c r="Q99" s="92"/>
      <c r="R99" s="272" t="s">
        <v>138</v>
      </c>
      <c r="S99" s="273"/>
      <c r="T99" s="273"/>
      <c r="U99" s="274"/>
      <c r="V99" s="50"/>
      <c r="W99" s="275">
        <v>45169</v>
      </c>
      <c r="X99" s="276"/>
      <c r="Y99" s="276"/>
      <c r="Z99" s="277"/>
      <c r="AA99" s="244">
        <v>2</v>
      </c>
      <c r="AB99" s="246"/>
      <c r="AC99" s="254"/>
      <c r="AD99" s="244">
        <v>1</v>
      </c>
      <c r="AE99" s="246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83" t="s">
        <v>5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5"/>
      <c r="Q100" s="85"/>
      <c r="R100" s="254" t="s">
        <v>35</v>
      </c>
      <c r="S100" s="254"/>
      <c r="T100" s="254"/>
      <c r="U100" s="254"/>
      <c r="V100" s="19"/>
      <c r="W100" s="278" t="s">
        <v>6</v>
      </c>
      <c r="X100" s="278"/>
      <c r="Y100" s="278"/>
      <c r="Z100" s="278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69" t="str">
        <f>C86</f>
        <v>HACIENDA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1"/>
      <c r="Q101" s="91"/>
      <c r="R101" s="272" t="s">
        <v>134</v>
      </c>
      <c r="S101" s="273"/>
      <c r="T101" s="273"/>
      <c r="U101" s="274"/>
      <c r="V101" s="48"/>
      <c r="W101" s="275">
        <v>45173</v>
      </c>
      <c r="X101" s="276"/>
      <c r="Y101" s="276"/>
      <c r="Z101" s="277"/>
      <c r="AA101" s="244">
        <v>1</v>
      </c>
      <c r="AB101" s="246"/>
      <c r="AC101" s="254" t="s">
        <v>9</v>
      </c>
      <c r="AD101" s="244">
        <v>1</v>
      </c>
      <c r="AE101" s="246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69" t="str">
        <f>C80</f>
        <v>EPC</v>
      </c>
      <c r="G102" s="270"/>
      <c r="H102" s="270"/>
      <c r="I102" s="270"/>
      <c r="J102" s="270"/>
      <c r="K102" s="270"/>
      <c r="L102" s="270"/>
      <c r="M102" s="270"/>
      <c r="N102" s="270"/>
      <c r="O102" s="270"/>
      <c r="P102" s="271"/>
      <c r="Q102" s="92"/>
      <c r="R102" s="272" t="s">
        <v>134</v>
      </c>
      <c r="S102" s="273"/>
      <c r="T102" s="273"/>
      <c r="U102" s="274"/>
      <c r="V102" s="50"/>
      <c r="W102" s="275">
        <v>45173</v>
      </c>
      <c r="X102" s="276"/>
      <c r="Y102" s="276"/>
      <c r="Z102" s="277"/>
      <c r="AA102" s="244">
        <v>2</v>
      </c>
      <c r="AB102" s="246"/>
      <c r="AC102" s="254"/>
      <c r="AD102" s="244">
        <v>1</v>
      </c>
      <c r="AE102" s="246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83" t="s">
        <v>5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5"/>
      <c r="Q103" s="85"/>
      <c r="R103" s="254" t="s">
        <v>35</v>
      </c>
      <c r="S103" s="254"/>
      <c r="T103" s="254"/>
      <c r="U103" s="254"/>
      <c r="V103" s="19"/>
      <c r="W103" s="278" t="s">
        <v>6</v>
      </c>
      <c r="X103" s="278"/>
      <c r="Y103" s="278"/>
      <c r="Z103" s="278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69" t="str">
        <f>C84</f>
        <v xml:space="preserve">AGENCIA CATASTRAL </v>
      </c>
      <c r="G104" s="270"/>
      <c r="H104" s="270"/>
      <c r="I104" s="270"/>
      <c r="J104" s="270"/>
      <c r="K104" s="270"/>
      <c r="L104" s="270"/>
      <c r="M104" s="270"/>
      <c r="N104" s="270"/>
      <c r="O104" s="270"/>
      <c r="P104" s="271"/>
      <c r="Q104" s="91"/>
      <c r="R104" s="272" t="s">
        <v>138</v>
      </c>
      <c r="S104" s="273"/>
      <c r="T104" s="273"/>
      <c r="U104" s="274"/>
      <c r="V104" s="48"/>
      <c r="W104" s="275">
        <v>45176</v>
      </c>
      <c r="X104" s="276"/>
      <c r="Y104" s="276"/>
      <c r="Z104" s="277"/>
      <c r="AA104" s="244">
        <v>1</v>
      </c>
      <c r="AB104" s="246"/>
      <c r="AC104" s="254" t="s">
        <v>9</v>
      </c>
      <c r="AD104" s="244">
        <v>7</v>
      </c>
      <c r="AE104" s="246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69" t="str">
        <f>C78</f>
        <v>Contraloria de Cundinamarca</v>
      </c>
      <c r="G105" s="270"/>
      <c r="H105" s="270"/>
      <c r="I105" s="270"/>
      <c r="J105" s="270"/>
      <c r="K105" s="270"/>
      <c r="L105" s="270"/>
      <c r="M105" s="270"/>
      <c r="N105" s="270"/>
      <c r="O105" s="270"/>
      <c r="P105" s="271"/>
      <c r="Q105" s="92"/>
      <c r="R105" s="311" t="s">
        <v>138</v>
      </c>
      <c r="S105" s="312"/>
      <c r="T105" s="312"/>
      <c r="U105" s="313"/>
      <c r="V105" s="50"/>
      <c r="W105" s="275">
        <v>45176</v>
      </c>
      <c r="X105" s="276"/>
      <c r="Y105" s="276"/>
      <c r="Z105" s="277"/>
      <c r="AA105" s="244">
        <v>4</v>
      </c>
      <c r="AB105" s="246"/>
      <c r="AC105" s="254"/>
      <c r="AD105" s="244">
        <v>0</v>
      </c>
      <c r="AE105" s="246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xmlns:xlrd2="http://schemas.microsoft.com/office/spreadsheetml/2017/richdata2"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AT71"/>
  <sheetViews>
    <sheetView tabSelected="1" zoomScale="80" zoomScaleNormal="80" workbookViewId="0">
      <selection activeCell="U60" sqref="U60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460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2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2:46" ht="15" customHeight="1" x14ac:dyDescent="0.25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7"/>
    </row>
    <row r="4" spans="2:46" ht="15" customHeight="1" x14ac:dyDescent="0.25">
      <c r="B4" s="463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5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</row>
    <row r="5" spans="2:46" ht="15" customHeight="1" x14ac:dyDescent="0.25"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5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2:46" ht="15" customHeight="1" x14ac:dyDescent="0.25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5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</row>
    <row r="7" spans="2:46" ht="15" customHeight="1" x14ac:dyDescent="0.25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5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</row>
    <row r="8" spans="2:46" ht="15" customHeight="1" thickBot="1" x14ac:dyDescent="0.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5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</row>
    <row r="9" spans="2:46" ht="15" customHeight="1" thickBot="1" x14ac:dyDescent="0.3">
      <c r="B9" s="466" t="s">
        <v>234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8"/>
      <c r="U9" s="469" t="s">
        <v>233</v>
      </c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1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</row>
    <row r="10" spans="2:46" ht="15" customHeight="1" thickBot="1" x14ac:dyDescent="0.3">
      <c r="B10" s="472" t="s">
        <v>208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4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2:46" ht="15.75" thickBot="1" x14ac:dyDescent="0.3"/>
    <row r="12" spans="2:46" ht="16.5" thickBot="1" x14ac:dyDescent="0.3">
      <c r="B12" s="475" t="s">
        <v>209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7"/>
      <c r="AK12" s="158" t="s">
        <v>210</v>
      </c>
      <c r="AL12" s="159"/>
      <c r="AM12" s="159"/>
      <c r="AN12" s="478" t="s">
        <v>152</v>
      </c>
      <c r="AO12" s="478"/>
      <c r="AP12" s="159"/>
      <c r="AQ12" s="159"/>
      <c r="AR12" s="158" t="s">
        <v>210</v>
      </c>
    </row>
    <row r="13" spans="2:46" ht="21.75" thickBot="1" x14ac:dyDescent="0.4">
      <c r="B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2:46" ht="15.75" thickBot="1" x14ac:dyDescent="0.3">
      <c r="B14" s="429" t="s">
        <v>10</v>
      </c>
      <c r="C14" s="162"/>
      <c r="D14" s="432" t="s">
        <v>0</v>
      </c>
      <c r="E14" s="481"/>
      <c r="F14" s="482">
        <v>1</v>
      </c>
      <c r="G14" s="483"/>
      <c r="H14" s="479">
        <v>2</v>
      </c>
      <c r="I14" s="479"/>
      <c r="J14" s="479">
        <v>3</v>
      </c>
      <c r="K14" s="479"/>
      <c r="L14" s="479">
        <v>4</v>
      </c>
      <c r="M14" s="479"/>
      <c r="N14" s="479"/>
      <c r="O14" s="480"/>
      <c r="P14" s="47"/>
      <c r="Q14" s="47"/>
      <c r="R14" s="47"/>
      <c r="S14" s="47"/>
      <c r="T14" s="163" t="s">
        <v>13</v>
      </c>
      <c r="U14" s="164" t="s">
        <v>14</v>
      </c>
      <c r="V14" s="164" t="s">
        <v>15</v>
      </c>
      <c r="W14" s="164" t="s">
        <v>117</v>
      </c>
      <c r="X14" s="165" t="s">
        <v>108</v>
      </c>
      <c r="Y14" s="164" t="s">
        <v>111</v>
      </c>
      <c r="Z14" s="164" t="s">
        <v>112</v>
      </c>
      <c r="AA14" s="164" t="s">
        <v>107</v>
      </c>
      <c r="AB14" s="166" t="s">
        <v>1</v>
      </c>
      <c r="AC14" s="167" t="s">
        <v>17</v>
      </c>
      <c r="AD14" s="47"/>
      <c r="AE14" s="47"/>
      <c r="AF14" s="47"/>
      <c r="AG14" s="47"/>
      <c r="AH14" s="47"/>
      <c r="AI14" s="47"/>
      <c r="AJ14" s="47"/>
      <c r="AK14" s="168"/>
      <c r="AL14" s="168"/>
      <c r="AM14" s="168"/>
      <c r="AN14" s="168"/>
      <c r="AO14" s="168"/>
      <c r="AP14" s="168"/>
      <c r="AQ14" s="168"/>
      <c r="AR14" s="168"/>
    </row>
    <row r="15" spans="2:46" x14ac:dyDescent="0.25">
      <c r="B15" s="430"/>
      <c r="C15" s="418">
        <v>1</v>
      </c>
      <c r="D15" s="419" t="str">
        <f>'[1]SORTEO OCTAVOS '!F7</f>
        <v>EDUCACION</v>
      </c>
      <c r="E15" s="420"/>
      <c r="F15" s="421"/>
      <c r="G15" s="422"/>
      <c r="H15" s="590">
        <v>3</v>
      </c>
      <c r="I15" s="591">
        <v>8</v>
      </c>
      <c r="J15" s="293"/>
      <c r="K15" s="17"/>
      <c r="L15" s="286">
        <v>3</v>
      </c>
      <c r="M15" s="146">
        <v>3</v>
      </c>
      <c r="N15" s="293"/>
      <c r="O15" s="172"/>
      <c r="P15" s="171"/>
      <c r="Q15" s="171"/>
      <c r="R15" s="171"/>
      <c r="S15" s="171"/>
      <c r="T15" s="397">
        <v>2</v>
      </c>
      <c r="U15" s="262">
        <v>2</v>
      </c>
      <c r="V15" s="262">
        <v>0</v>
      </c>
      <c r="W15" s="262">
        <v>0</v>
      </c>
      <c r="X15" s="261">
        <v>0</v>
      </c>
      <c r="Y15" s="259">
        <f>I15+K15+M15+O15</f>
        <v>11</v>
      </c>
      <c r="Z15" s="259">
        <f>I16+K16+M16+O16</f>
        <v>1</v>
      </c>
      <c r="AA15" s="259">
        <f>+Y15-Z15</f>
        <v>10</v>
      </c>
      <c r="AB15" s="282">
        <f>H15+J15+L15+N15</f>
        <v>6</v>
      </c>
      <c r="AC15" s="391"/>
      <c r="AD15" s="171"/>
      <c r="AE15" s="171"/>
      <c r="AF15" s="171"/>
      <c r="AG15" s="171"/>
      <c r="AH15" s="171"/>
      <c r="AI15" s="171"/>
      <c r="AJ15" s="171"/>
      <c r="AK15" s="168"/>
      <c r="AL15" s="168"/>
      <c r="AM15" s="168"/>
      <c r="AN15" s="168"/>
      <c r="AO15" s="168"/>
      <c r="AP15" s="168"/>
      <c r="AQ15" s="168"/>
      <c r="AR15" s="168"/>
    </row>
    <row r="16" spans="2:46" ht="15.75" thickBot="1" x14ac:dyDescent="0.3">
      <c r="B16" s="430"/>
      <c r="C16" s="412"/>
      <c r="D16" s="252"/>
      <c r="E16" s="413"/>
      <c r="F16" s="423"/>
      <c r="G16" s="424"/>
      <c r="H16" s="592"/>
      <c r="I16" s="593">
        <v>1</v>
      </c>
      <c r="J16" s="293"/>
      <c r="K16" s="17"/>
      <c r="L16" s="287"/>
      <c r="M16" s="146">
        <v>0</v>
      </c>
      <c r="N16" s="293"/>
      <c r="O16" s="172"/>
      <c r="P16" s="171"/>
      <c r="Q16" s="171"/>
      <c r="R16" s="171"/>
      <c r="S16" s="171"/>
      <c r="T16" s="397"/>
      <c r="U16" s="263"/>
      <c r="V16" s="263"/>
      <c r="W16" s="263"/>
      <c r="X16" s="261"/>
      <c r="Y16" s="261"/>
      <c r="Z16" s="261"/>
      <c r="AA16" s="261"/>
      <c r="AB16" s="282"/>
      <c r="AC16" s="391"/>
      <c r="AD16" s="171"/>
      <c r="AE16" s="171"/>
      <c r="AF16" s="171"/>
      <c r="AG16" s="171"/>
      <c r="AH16" s="171"/>
      <c r="AI16" s="171"/>
      <c r="AJ16" s="171"/>
      <c r="AK16" s="168"/>
      <c r="AL16" s="168"/>
      <c r="AM16" s="168"/>
      <c r="AN16" s="168"/>
      <c r="AO16" s="168"/>
      <c r="AP16" s="168"/>
      <c r="AQ16" s="168"/>
      <c r="AR16" s="168"/>
    </row>
    <row r="17" spans="2:44" x14ac:dyDescent="0.25">
      <c r="B17" s="430"/>
      <c r="C17" s="404">
        <v>2</v>
      </c>
      <c r="D17" s="250" t="str">
        <f>'[1]SORTEO OCTAVOS '!F8</f>
        <v>IDECUT</v>
      </c>
      <c r="E17" s="406"/>
      <c r="F17" s="600">
        <v>0</v>
      </c>
      <c r="G17" s="595">
        <v>1</v>
      </c>
      <c r="H17" s="400"/>
      <c r="I17" s="401"/>
      <c r="J17" s="455">
        <v>0</v>
      </c>
      <c r="K17" s="146">
        <v>2</v>
      </c>
      <c r="L17" s="17"/>
      <c r="M17" s="17"/>
      <c r="N17" s="293"/>
      <c r="O17" s="172"/>
      <c r="P17" s="171"/>
      <c r="Q17" s="171"/>
      <c r="R17" s="171"/>
      <c r="S17" s="171"/>
      <c r="T17" s="397">
        <v>2</v>
      </c>
      <c r="U17" s="262">
        <v>0</v>
      </c>
      <c r="V17" s="262">
        <v>2</v>
      </c>
      <c r="W17" s="262">
        <v>0</v>
      </c>
      <c r="X17" s="261">
        <v>0</v>
      </c>
      <c r="Y17" s="259">
        <f>G17+K17+M17+O17</f>
        <v>3</v>
      </c>
      <c r="Z17" s="259">
        <f>G18+K18+M18+O18</f>
        <v>11</v>
      </c>
      <c r="AA17" s="259">
        <f>+Y17-Z17</f>
        <v>-8</v>
      </c>
      <c r="AB17" s="256">
        <f>F17+J17+L17+N17</f>
        <v>0</v>
      </c>
      <c r="AC17" s="391"/>
      <c r="AD17" s="171"/>
      <c r="AE17" s="171"/>
      <c r="AF17" s="171"/>
      <c r="AG17" s="171"/>
      <c r="AH17" s="171"/>
      <c r="AI17" s="171"/>
      <c r="AJ17" s="171"/>
      <c r="AK17" s="168"/>
      <c r="AL17" s="168"/>
      <c r="AM17" s="168"/>
      <c r="AN17" s="168"/>
      <c r="AO17" s="168"/>
      <c r="AP17" s="168"/>
      <c r="AQ17" s="168"/>
      <c r="AR17" s="168"/>
    </row>
    <row r="18" spans="2:44" ht="15" customHeight="1" thickBot="1" x14ac:dyDescent="0.3">
      <c r="B18" s="430"/>
      <c r="C18" s="412"/>
      <c r="D18" s="252"/>
      <c r="E18" s="413"/>
      <c r="F18" s="601"/>
      <c r="G18" s="602">
        <v>8</v>
      </c>
      <c r="H18" s="402"/>
      <c r="I18" s="403"/>
      <c r="J18" s="456"/>
      <c r="K18" s="238">
        <v>3</v>
      </c>
      <c r="L18" s="17"/>
      <c r="M18" s="17"/>
      <c r="N18" s="293"/>
      <c r="O18" s="172"/>
      <c r="P18" s="171"/>
      <c r="Q18" s="171"/>
      <c r="R18" s="171"/>
      <c r="S18" s="171"/>
      <c r="T18" s="397"/>
      <c r="U18" s="263"/>
      <c r="V18" s="263"/>
      <c r="W18" s="263"/>
      <c r="X18" s="261"/>
      <c r="Y18" s="261"/>
      <c r="Z18" s="261"/>
      <c r="AA18" s="261"/>
      <c r="AB18" s="257"/>
      <c r="AC18" s="391"/>
      <c r="AD18" s="171"/>
      <c r="AE18" s="171"/>
      <c r="AF18" s="171"/>
      <c r="AG18" s="171"/>
      <c r="AH18" s="171"/>
      <c r="AI18" s="171"/>
      <c r="AJ18" s="171"/>
      <c r="AK18" s="168"/>
      <c r="AL18" s="168"/>
      <c r="AM18" s="168"/>
      <c r="AN18" s="168"/>
      <c r="AO18" s="168"/>
      <c r="AP18" s="168"/>
      <c r="AQ18" s="168"/>
      <c r="AR18" s="168"/>
    </row>
    <row r="19" spans="2:44" ht="15" customHeight="1" x14ac:dyDescent="0.25">
      <c r="B19" s="430"/>
      <c r="C19" s="404">
        <v>3</v>
      </c>
      <c r="D19" s="250" t="str">
        <f>'[1]SORTEO OCTAVOS '!F9</f>
        <v>SALUD</v>
      </c>
      <c r="E19" s="406"/>
      <c r="F19" s="415"/>
      <c r="G19" s="17"/>
      <c r="H19" s="287">
        <v>3</v>
      </c>
      <c r="I19" s="241">
        <v>3</v>
      </c>
      <c r="J19" s="434"/>
      <c r="K19" s="457"/>
      <c r="L19" s="598">
        <v>3</v>
      </c>
      <c r="M19" s="591">
        <v>3</v>
      </c>
      <c r="N19" s="293"/>
      <c r="O19" s="172"/>
      <c r="P19" s="171"/>
      <c r="Q19" s="171"/>
      <c r="R19" s="171"/>
      <c r="S19" s="171"/>
      <c r="T19" s="397">
        <v>2</v>
      </c>
      <c r="U19" s="262">
        <v>2</v>
      </c>
      <c r="V19" s="262">
        <v>0</v>
      </c>
      <c r="W19" s="262">
        <v>0</v>
      </c>
      <c r="X19" s="261">
        <v>0</v>
      </c>
      <c r="Y19" s="259">
        <f>G19+I19+M19+O19</f>
        <v>6</v>
      </c>
      <c r="Z19" s="259">
        <f>G20+I20+M20+O20</f>
        <v>2</v>
      </c>
      <c r="AA19" s="261">
        <f>+Y19-Z19</f>
        <v>4</v>
      </c>
      <c r="AB19" s="256">
        <f>F19+H19+L19+N19</f>
        <v>6</v>
      </c>
      <c r="AC19" s="391"/>
      <c r="AD19" s="171"/>
      <c r="AE19" s="171"/>
      <c r="AF19" s="171"/>
      <c r="AG19" s="171"/>
      <c r="AH19" s="171"/>
      <c r="AI19" s="171"/>
      <c r="AJ19" s="171"/>
      <c r="AK19" s="168"/>
      <c r="AL19" s="168"/>
      <c r="AM19" s="168"/>
      <c r="AN19" s="168"/>
      <c r="AO19" s="168"/>
      <c r="AP19" s="168"/>
      <c r="AQ19" s="168"/>
      <c r="AR19" s="168"/>
    </row>
    <row r="20" spans="2:44" ht="15.75" thickBot="1" x14ac:dyDescent="0.3">
      <c r="B20" s="430"/>
      <c r="C20" s="412"/>
      <c r="D20" s="252"/>
      <c r="E20" s="413"/>
      <c r="F20" s="415"/>
      <c r="G20" s="17"/>
      <c r="H20" s="294"/>
      <c r="I20" s="242">
        <v>2</v>
      </c>
      <c r="J20" s="436"/>
      <c r="K20" s="458"/>
      <c r="L20" s="599"/>
      <c r="M20" s="593">
        <v>0</v>
      </c>
      <c r="N20" s="293"/>
      <c r="O20" s="172"/>
      <c r="P20" s="171"/>
      <c r="Q20" s="171"/>
      <c r="R20" s="171"/>
      <c r="S20" s="171"/>
      <c r="T20" s="397"/>
      <c r="U20" s="263"/>
      <c r="V20" s="263"/>
      <c r="W20" s="263"/>
      <c r="X20" s="261"/>
      <c r="Y20" s="261"/>
      <c r="Z20" s="261"/>
      <c r="AA20" s="261"/>
      <c r="AB20" s="257"/>
      <c r="AC20" s="391"/>
      <c r="AD20" s="171"/>
      <c r="AE20" s="171"/>
      <c r="AF20" s="171"/>
      <c r="AG20" s="171"/>
      <c r="AH20" s="171"/>
      <c r="AI20" s="171"/>
      <c r="AJ20" s="171"/>
      <c r="AK20" s="168"/>
      <c r="AL20" s="168"/>
      <c r="AM20" s="168"/>
      <c r="AN20" s="168"/>
      <c r="AO20" s="168"/>
      <c r="AP20" s="168"/>
      <c r="AQ20" s="168"/>
      <c r="AR20" s="168"/>
    </row>
    <row r="21" spans="2:44" x14ac:dyDescent="0.25">
      <c r="B21" s="430"/>
      <c r="C21" s="404">
        <v>4</v>
      </c>
      <c r="D21" s="250" t="str">
        <f>'[1]SORTEO OCTAVOS '!F10</f>
        <v>FONDECUN</v>
      </c>
      <c r="E21" s="406"/>
      <c r="F21" s="409">
        <v>0</v>
      </c>
      <c r="G21" s="146">
        <v>0</v>
      </c>
      <c r="H21" s="293"/>
      <c r="I21" s="17"/>
      <c r="J21" s="594">
        <v>0</v>
      </c>
      <c r="K21" s="595">
        <v>0</v>
      </c>
      <c r="L21" s="400"/>
      <c r="M21" s="401"/>
      <c r="N21" s="452"/>
      <c r="O21" s="172"/>
      <c r="P21" s="171"/>
      <c r="Q21" s="171"/>
      <c r="R21" s="171"/>
      <c r="S21" s="171"/>
      <c r="T21" s="397">
        <v>2</v>
      </c>
      <c r="U21" s="262">
        <v>0</v>
      </c>
      <c r="V21" s="262">
        <v>2</v>
      </c>
      <c r="W21" s="262">
        <v>0</v>
      </c>
      <c r="X21" s="261">
        <v>0</v>
      </c>
      <c r="Y21" s="259">
        <f>G21+I21+K21+O21</f>
        <v>0</v>
      </c>
      <c r="Z21" s="259">
        <f>G22+I22+K22+O22</f>
        <v>6</v>
      </c>
      <c r="AA21" s="261">
        <f>+Y21-Z21</f>
        <v>-6</v>
      </c>
      <c r="AB21" s="256">
        <f>F21+H21+J21+N21</f>
        <v>0</v>
      </c>
      <c r="AC21" s="391"/>
      <c r="AD21" s="171"/>
      <c r="AE21" s="171"/>
      <c r="AF21" s="171"/>
      <c r="AG21" s="171"/>
      <c r="AH21" s="171"/>
      <c r="AI21" s="171"/>
      <c r="AJ21" s="171"/>
      <c r="AK21" s="168"/>
      <c r="AL21" s="168"/>
      <c r="AM21" s="168"/>
      <c r="AN21" s="168"/>
      <c r="AO21" s="168"/>
      <c r="AP21" s="168"/>
      <c r="AQ21" s="168"/>
      <c r="AR21" s="168"/>
    </row>
    <row r="22" spans="2:44" ht="15.75" thickBot="1" x14ac:dyDescent="0.3">
      <c r="B22" s="431"/>
      <c r="C22" s="405"/>
      <c r="D22" s="407"/>
      <c r="E22" s="408"/>
      <c r="F22" s="410"/>
      <c r="G22" s="237">
        <v>3</v>
      </c>
      <c r="H22" s="454"/>
      <c r="I22" s="174"/>
      <c r="J22" s="596"/>
      <c r="K22" s="597">
        <v>3</v>
      </c>
      <c r="L22" s="402"/>
      <c r="M22" s="403"/>
      <c r="N22" s="453"/>
      <c r="O22" s="176"/>
      <c r="P22" s="171"/>
      <c r="Q22" s="171"/>
      <c r="R22" s="171"/>
      <c r="S22" s="171"/>
      <c r="T22" s="398"/>
      <c r="U22" s="399"/>
      <c r="V22" s="399"/>
      <c r="W22" s="399"/>
      <c r="X22" s="389"/>
      <c r="Y22" s="389"/>
      <c r="Z22" s="389"/>
      <c r="AA22" s="389"/>
      <c r="AB22" s="390"/>
      <c r="AC22" s="392"/>
      <c r="AD22" s="171"/>
      <c r="AE22" s="171"/>
      <c r="AF22" s="171"/>
      <c r="AG22" s="171"/>
      <c r="AH22" s="171"/>
      <c r="AI22" s="171"/>
      <c r="AJ22" s="171"/>
      <c r="AK22" s="168"/>
      <c r="AL22" s="168"/>
      <c r="AM22" s="168"/>
      <c r="AN22" s="168"/>
      <c r="AO22" s="168"/>
      <c r="AP22" s="168"/>
      <c r="AQ22" s="168"/>
      <c r="AR22" s="168"/>
    </row>
    <row r="23" spans="2:44" ht="15.75" thickBot="1" x14ac:dyDescent="0.3">
      <c r="AK23" s="168"/>
      <c r="AL23" s="168"/>
      <c r="AM23" s="168"/>
      <c r="AN23" s="168"/>
      <c r="AO23" s="168"/>
      <c r="AP23" s="168"/>
      <c r="AQ23" s="168"/>
      <c r="AR23" s="168"/>
    </row>
    <row r="24" spans="2:44" ht="15.75" thickBot="1" x14ac:dyDescent="0.3">
      <c r="B24" s="393" t="s">
        <v>211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5"/>
      <c r="AK24" s="168"/>
      <c r="AL24" s="168"/>
      <c r="AM24" s="168"/>
      <c r="AN24" s="168"/>
      <c r="AO24" s="168"/>
      <c r="AP24" s="168"/>
      <c r="AQ24" s="168"/>
      <c r="AR24" s="168"/>
    </row>
    <row r="25" spans="2:44" ht="15.75" customHeight="1" thickBot="1" x14ac:dyDescent="0.3">
      <c r="B25" s="448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50"/>
      <c r="AB25" s="451" t="s">
        <v>2</v>
      </c>
      <c r="AC25" s="387"/>
      <c r="AD25" s="387"/>
      <c r="AE25" s="387"/>
      <c r="AF25" s="388"/>
      <c r="AK25" s="168"/>
      <c r="AL25" s="168"/>
      <c r="AM25" s="168"/>
      <c r="AN25" s="168"/>
      <c r="AO25" s="168"/>
      <c r="AP25" s="168"/>
      <c r="AQ25" s="168"/>
      <c r="AR25" s="168"/>
    </row>
    <row r="26" spans="2:44" s="180" customFormat="1" ht="15.75" thickBot="1" x14ac:dyDescent="0.3">
      <c r="B26" s="177" t="s">
        <v>3</v>
      </c>
      <c r="C26" s="178"/>
      <c r="D26" s="179" t="s">
        <v>4</v>
      </c>
      <c r="E26" s="365" t="s">
        <v>9</v>
      </c>
      <c r="F26" s="365"/>
      <c r="G26" s="366" t="s">
        <v>5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7"/>
      <c r="R26" s="178"/>
      <c r="S26" s="368" t="s">
        <v>35</v>
      </c>
      <c r="T26" s="369"/>
      <c r="U26" s="369"/>
      <c r="V26" s="370"/>
      <c r="W26" s="178"/>
      <c r="X26" s="366" t="s">
        <v>6</v>
      </c>
      <c r="Y26" s="365"/>
      <c r="Z26" s="365"/>
      <c r="AA26" s="367"/>
      <c r="AB26" s="443" t="s">
        <v>4</v>
      </c>
      <c r="AC26" s="372"/>
      <c r="AD26" s="179" t="s">
        <v>9</v>
      </c>
      <c r="AE26" s="371" t="s">
        <v>5</v>
      </c>
      <c r="AF26" s="372"/>
      <c r="AK26" s="181"/>
      <c r="AL26" s="181"/>
      <c r="AM26" s="181"/>
      <c r="AN26" s="181"/>
      <c r="AO26" s="181"/>
      <c r="AP26" s="181"/>
      <c r="AQ26" s="181"/>
      <c r="AR26" s="181"/>
    </row>
    <row r="27" spans="2:44" x14ac:dyDescent="0.25">
      <c r="B27" s="182" t="s">
        <v>212</v>
      </c>
      <c r="C27" s="183"/>
      <c r="D27" s="184" t="str">
        <f>D15</f>
        <v>EDUCACION</v>
      </c>
      <c r="E27" s="351" t="s">
        <v>9</v>
      </c>
      <c r="F27" s="352"/>
      <c r="G27" s="377" t="str">
        <f>D21</f>
        <v>FONDECUN</v>
      </c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R27" s="185"/>
      <c r="S27" s="355" t="s">
        <v>213</v>
      </c>
      <c r="T27" s="356"/>
      <c r="U27" s="356"/>
      <c r="V27" s="357"/>
      <c r="W27" s="64"/>
      <c r="X27" s="380">
        <v>45181</v>
      </c>
      <c r="Y27" s="381"/>
      <c r="Z27" s="381"/>
      <c r="AA27" s="382"/>
      <c r="AB27" s="446">
        <v>3</v>
      </c>
      <c r="AC27" s="447"/>
      <c r="AD27" s="248" t="s">
        <v>9</v>
      </c>
      <c r="AE27" s="444">
        <v>0</v>
      </c>
      <c r="AF27" s="445"/>
      <c r="AK27" s="168"/>
      <c r="AL27" s="168"/>
      <c r="AM27" s="168"/>
      <c r="AN27" s="168"/>
      <c r="AO27" s="168"/>
      <c r="AP27" s="168"/>
      <c r="AQ27" s="168"/>
      <c r="AR27" s="168"/>
    </row>
    <row r="28" spans="2:44" ht="15.75" customHeight="1" thickBot="1" x14ac:dyDescent="0.3">
      <c r="B28" s="186" t="s">
        <v>136</v>
      </c>
      <c r="C28" s="187"/>
      <c r="D28" s="188" t="str">
        <f>D17</f>
        <v>IDECUT</v>
      </c>
      <c r="E28" s="373" t="s">
        <v>9</v>
      </c>
      <c r="F28" s="373"/>
      <c r="G28" s="353" t="str">
        <f>D19</f>
        <v>SALUD</v>
      </c>
      <c r="H28" s="270"/>
      <c r="I28" s="270"/>
      <c r="J28" s="270"/>
      <c r="K28" s="270"/>
      <c r="L28" s="270"/>
      <c r="M28" s="270"/>
      <c r="N28" s="270"/>
      <c r="O28" s="270"/>
      <c r="P28" s="270"/>
      <c r="Q28" s="354"/>
      <c r="R28" s="91"/>
      <c r="S28" s="341" t="s">
        <v>213</v>
      </c>
      <c r="T28" s="342"/>
      <c r="U28" s="342"/>
      <c r="V28" s="343"/>
      <c r="W28" s="89"/>
      <c r="X28" s="374">
        <v>45182</v>
      </c>
      <c r="Y28" s="375"/>
      <c r="Z28" s="375"/>
      <c r="AA28" s="376"/>
      <c r="AB28" s="245">
        <v>2</v>
      </c>
      <c r="AC28" s="246"/>
      <c r="AD28" s="254"/>
      <c r="AE28" s="244">
        <v>3</v>
      </c>
      <c r="AF28" s="440"/>
      <c r="AK28" s="168"/>
      <c r="AL28" s="168"/>
      <c r="AM28" s="168"/>
      <c r="AN28" s="168"/>
      <c r="AO28" s="168"/>
      <c r="AP28" s="168"/>
      <c r="AQ28" s="168"/>
      <c r="AR28" s="168"/>
    </row>
    <row r="29" spans="2:44" s="180" customFormat="1" ht="15.75" thickBot="1" x14ac:dyDescent="0.3">
      <c r="B29" s="177" t="s">
        <v>3</v>
      </c>
      <c r="C29" s="178"/>
      <c r="D29" s="179" t="s">
        <v>4</v>
      </c>
      <c r="E29" s="365"/>
      <c r="F29" s="365"/>
      <c r="G29" s="366" t="s">
        <v>5</v>
      </c>
      <c r="H29" s="365"/>
      <c r="I29" s="365"/>
      <c r="J29" s="365"/>
      <c r="K29" s="365"/>
      <c r="L29" s="365"/>
      <c r="M29" s="365"/>
      <c r="N29" s="365"/>
      <c r="O29" s="365"/>
      <c r="P29" s="365"/>
      <c r="Q29" s="367"/>
      <c r="R29" s="178"/>
      <c r="S29" s="368" t="s">
        <v>35</v>
      </c>
      <c r="T29" s="369"/>
      <c r="U29" s="369"/>
      <c r="V29" s="370"/>
      <c r="W29" s="178"/>
      <c r="X29" s="366" t="s">
        <v>6</v>
      </c>
      <c r="Y29" s="365"/>
      <c r="Z29" s="365"/>
      <c r="AA29" s="367"/>
      <c r="AB29" s="443" t="s">
        <v>4</v>
      </c>
      <c r="AC29" s="372"/>
      <c r="AD29" s="179" t="s">
        <v>9</v>
      </c>
      <c r="AE29" s="371" t="s">
        <v>5</v>
      </c>
      <c r="AF29" s="372"/>
      <c r="AK29" s="181"/>
      <c r="AL29" s="181"/>
      <c r="AM29" s="181"/>
      <c r="AN29" s="181"/>
      <c r="AO29" s="181"/>
      <c r="AP29" s="181"/>
      <c r="AQ29" s="181"/>
      <c r="AR29" s="181"/>
    </row>
    <row r="30" spans="2:44" ht="15" customHeight="1" x14ac:dyDescent="0.25">
      <c r="B30" s="186" t="s">
        <v>212</v>
      </c>
      <c r="C30" s="189"/>
      <c r="D30" s="188" t="str">
        <f>D21</f>
        <v>FONDECUN</v>
      </c>
      <c r="E30" s="351" t="s">
        <v>9</v>
      </c>
      <c r="F30" s="352"/>
      <c r="G30" s="353" t="str">
        <f>D19</f>
        <v>SALUD</v>
      </c>
      <c r="H30" s="270"/>
      <c r="I30" s="270"/>
      <c r="J30" s="270"/>
      <c r="K30" s="270"/>
      <c r="L30" s="270"/>
      <c r="M30" s="270"/>
      <c r="N30" s="270"/>
      <c r="O30" s="270"/>
      <c r="P30" s="270"/>
      <c r="Q30" s="354"/>
      <c r="R30" s="91"/>
      <c r="S30" s="355" t="s">
        <v>213</v>
      </c>
      <c r="T30" s="356"/>
      <c r="U30" s="356"/>
      <c r="V30" s="357"/>
      <c r="W30" s="48"/>
      <c r="X30" s="358">
        <v>45187</v>
      </c>
      <c r="Y30" s="359"/>
      <c r="Z30" s="359"/>
      <c r="AA30" s="360"/>
      <c r="AB30" s="245">
        <v>0</v>
      </c>
      <c r="AC30" s="246"/>
      <c r="AD30" s="247" t="s">
        <v>9</v>
      </c>
      <c r="AE30" s="244">
        <v>3</v>
      </c>
      <c r="AF30" s="440"/>
      <c r="AK30" s="168"/>
      <c r="AL30" s="168"/>
      <c r="AM30" s="168"/>
      <c r="AN30" s="168"/>
      <c r="AO30" s="168"/>
      <c r="AP30" s="168"/>
      <c r="AQ30" s="168"/>
      <c r="AR30" s="168"/>
    </row>
    <row r="31" spans="2:44" ht="15.75" customHeight="1" thickBot="1" x14ac:dyDescent="0.3">
      <c r="B31" s="186" t="s">
        <v>136</v>
      </c>
      <c r="C31" s="189"/>
      <c r="D31" s="188" t="str">
        <f>D15</f>
        <v>EDUCACION</v>
      </c>
      <c r="E31" s="373" t="s">
        <v>9</v>
      </c>
      <c r="F31" s="373"/>
      <c r="G31" s="353" t="str">
        <f>D17</f>
        <v>IDECUT</v>
      </c>
      <c r="H31" s="270"/>
      <c r="I31" s="270"/>
      <c r="J31" s="270"/>
      <c r="K31" s="270"/>
      <c r="L31" s="270"/>
      <c r="M31" s="270"/>
      <c r="N31" s="270"/>
      <c r="O31" s="270"/>
      <c r="P31" s="270"/>
      <c r="Q31" s="354"/>
      <c r="R31" s="91"/>
      <c r="S31" s="341" t="s">
        <v>213</v>
      </c>
      <c r="T31" s="342"/>
      <c r="U31" s="342"/>
      <c r="V31" s="343"/>
      <c r="W31" s="48"/>
      <c r="X31" s="344">
        <v>45187</v>
      </c>
      <c r="Y31" s="345"/>
      <c r="Z31" s="345"/>
      <c r="AA31" s="346"/>
      <c r="AB31" s="245">
        <v>8</v>
      </c>
      <c r="AC31" s="246"/>
      <c r="AD31" s="248"/>
      <c r="AE31" s="244">
        <v>1</v>
      </c>
      <c r="AF31" s="440"/>
      <c r="AK31" s="168"/>
      <c r="AL31" s="168"/>
      <c r="AM31" s="168"/>
      <c r="AN31" s="168"/>
      <c r="AO31" s="168"/>
      <c r="AP31" s="168"/>
      <c r="AQ31" s="168"/>
      <c r="AR31" s="168"/>
    </row>
    <row r="32" spans="2:44" s="180" customFormat="1" ht="15.75" thickBot="1" x14ac:dyDescent="0.3">
      <c r="B32" s="177" t="s">
        <v>3</v>
      </c>
      <c r="C32" s="178"/>
      <c r="D32" s="179" t="s">
        <v>4</v>
      </c>
      <c r="E32" s="365"/>
      <c r="F32" s="365"/>
      <c r="G32" s="366" t="s">
        <v>5</v>
      </c>
      <c r="H32" s="365"/>
      <c r="I32" s="365"/>
      <c r="J32" s="365"/>
      <c r="K32" s="365"/>
      <c r="L32" s="365"/>
      <c r="M32" s="365"/>
      <c r="N32" s="365"/>
      <c r="O32" s="365"/>
      <c r="P32" s="365"/>
      <c r="Q32" s="367"/>
      <c r="R32" s="178"/>
      <c r="S32" s="368" t="s">
        <v>35</v>
      </c>
      <c r="T32" s="369"/>
      <c r="U32" s="369"/>
      <c r="V32" s="370"/>
      <c r="W32" s="178"/>
      <c r="X32" s="366" t="s">
        <v>6</v>
      </c>
      <c r="Y32" s="365"/>
      <c r="Z32" s="365"/>
      <c r="AA32" s="367"/>
      <c r="AB32" s="443" t="s">
        <v>4</v>
      </c>
      <c r="AC32" s="372"/>
      <c r="AD32" s="179" t="s">
        <v>9</v>
      </c>
      <c r="AE32" s="371" t="s">
        <v>5</v>
      </c>
      <c r="AF32" s="372"/>
      <c r="AK32" s="181"/>
      <c r="AL32" s="181"/>
      <c r="AM32" s="181"/>
      <c r="AN32" s="181"/>
      <c r="AO32" s="181"/>
      <c r="AP32" s="181"/>
      <c r="AQ32" s="181"/>
      <c r="AR32" s="181"/>
    </row>
    <row r="33" spans="2:44" ht="15" customHeight="1" x14ac:dyDescent="0.25">
      <c r="B33" s="186" t="s">
        <v>136</v>
      </c>
      <c r="C33" s="189"/>
      <c r="D33" s="188" t="str">
        <f>D17</f>
        <v>IDECUT</v>
      </c>
      <c r="E33" s="351" t="s">
        <v>9</v>
      </c>
      <c r="F33" s="352"/>
      <c r="G33" s="353" t="str">
        <f>D21</f>
        <v>FONDECUN</v>
      </c>
      <c r="H33" s="270"/>
      <c r="I33" s="270"/>
      <c r="J33" s="270"/>
      <c r="K33" s="270"/>
      <c r="L33" s="270"/>
      <c r="M33" s="270"/>
      <c r="N33" s="270"/>
      <c r="O33" s="270"/>
      <c r="P33" s="270"/>
      <c r="Q33" s="354"/>
      <c r="R33" s="91"/>
      <c r="S33" s="355" t="s">
        <v>213</v>
      </c>
      <c r="T33" s="356"/>
      <c r="U33" s="356"/>
      <c r="V33" s="357"/>
      <c r="W33" s="48"/>
      <c r="X33" s="358">
        <v>45189</v>
      </c>
      <c r="Y33" s="359"/>
      <c r="Z33" s="359"/>
      <c r="AA33" s="360"/>
      <c r="AB33" s="245"/>
      <c r="AC33" s="246"/>
      <c r="AD33" s="254" t="s">
        <v>9</v>
      </c>
      <c r="AE33" s="244"/>
      <c r="AF33" s="440"/>
      <c r="AK33" s="168"/>
      <c r="AL33" s="168"/>
      <c r="AM33" s="168"/>
      <c r="AN33" s="168"/>
      <c r="AO33" s="168"/>
      <c r="AP33" s="168"/>
      <c r="AQ33" s="168"/>
      <c r="AR33" s="168"/>
    </row>
    <row r="34" spans="2:44" ht="15.75" customHeight="1" thickBot="1" x14ac:dyDescent="0.3">
      <c r="B34" s="190" t="s">
        <v>232</v>
      </c>
      <c r="C34" s="191"/>
      <c r="D34" s="192" t="str">
        <f>D19</f>
        <v>SALUD</v>
      </c>
      <c r="E34" s="337" t="s">
        <v>9</v>
      </c>
      <c r="F34" s="337"/>
      <c r="G34" s="338" t="str">
        <f>D15</f>
        <v>EDUCACION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40"/>
      <c r="R34" s="193"/>
      <c r="S34" s="341" t="s">
        <v>213</v>
      </c>
      <c r="T34" s="342"/>
      <c r="U34" s="342"/>
      <c r="V34" s="343"/>
      <c r="W34" s="194"/>
      <c r="X34" s="344">
        <v>45189</v>
      </c>
      <c r="Y34" s="345"/>
      <c r="Z34" s="345"/>
      <c r="AA34" s="346"/>
      <c r="AB34" s="441"/>
      <c r="AC34" s="348"/>
      <c r="AD34" s="442"/>
      <c r="AE34" s="349"/>
      <c r="AF34" s="350"/>
      <c r="AK34" s="168"/>
      <c r="AL34" s="168"/>
      <c r="AM34" s="168"/>
      <c r="AN34" s="168"/>
      <c r="AO34" s="168"/>
      <c r="AP34" s="168"/>
      <c r="AQ34" s="168"/>
      <c r="AR34" s="168"/>
    </row>
    <row r="35" spans="2:44" ht="29.25" customHeight="1" thickBot="1" x14ac:dyDescent="0.3">
      <c r="B35" s="332" t="s">
        <v>214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AK35" s="168"/>
      <c r="AL35" s="168"/>
      <c r="AM35" s="168"/>
      <c r="AN35" s="168"/>
      <c r="AO35" s="168"/>
      <c r="AP35" s="168"/>
      <c r="AQ35" s="168"/>
      <c r="AR35" s="168"/>
    </row>
    <row r="36" spans="2:44" ht="15.75" thickBot="1" x14ac:dyDescent="0.3">
      <c r="AK36" s="168"/>
      <c r="AL36" s="168"/>
      <c r="AM36" s="168"/>
      <c r="AN36" s="168"/>
      <c r="AO36" s="168"/>
      <c r="AP36" s="168"/>
      <c r="AQ36" s="168"/>
      <c r="AR36" s="168"/>
    </row>
    <row r="37" spans="2:44" ht="15.75" customHeight="1" thickBot="1" x14ac:dyDescent="0.3">
      <c r="B37" s="429" t="s">
        <v>11</v>
      </c>
      <c r="C37" s="162"/>
      <c r="D37" s="432" t="s">
        <v>0</v>
      </c>
      <c r="E37" s="433"/>
      <c r="F37" s="416">
        <v>1</v>
      </c>
      <c r="G37" s="417"/>
      <c r="H37" s="416">
        <v>2</v>
      </c>
      <c r="I37" s="417"/>
      <c r="J37" s="416">
        <v>3</v>
      </c>
      <c r="K37" s="417"/>
      <c r="L37" s="416">
        <v>4</v>
      </c>
      <c r="M37" s="417"/>
      <c r="N37" s="416"/>
      <c r="O37" s="417"/>
      <c r="P37" s="47"/>
      <c r="Q37" s="47"/>
      <c r="R37" s="47"/>
      <c r="S37" s="47"/>
      <c r="T37" s="163" t="s">
        <v>13</v>
      </c>
      <c r="U37" s="164" t="s">
        <v>14</v>
      </c>
      <c r="V37" s="164" t="s">
        <v>15</v>
      </c>
      <c r="W37" s="164" t="s">
        <v>117</v>
      </c>
      <c r="X37" s="165" t="s">
        <v>108</v>
      </c>
      <c r="Y37" s="164" t="s">
        <v>111</v>
      </c>
      <c r="Z37" s="164" t="s">
        <v>112</v>
      </c>
      <c r="AA37" s="164" t="s">
        <v>107</v>
      </c>
      <c r="AB37" s="166" t="s">
        <v>1</v>
      </c>
      <c r="AC37" s="167" t="s">
        <v>17</v>
      </c>
      <c r="AK37" s="168"/>
      <c r="AL37" s="168"/>
      <c r="AM37" s="168"/>
      <c r="AN37" s="168"/>
      <c r="AO37" s="168"/>
      <c r="AP37" s="168"/>
      <c r="AQ37" s="168"/>
      <c r="AR37" s="168"/>
    </row>
    <row r="38" spans="2:44" x14ac:dyDescent="0.25">
      <c r="B38" s="430"/>
      <c r="C38" s="418">
        <v>1</v>
      </c>
      <c r="D38" s="419" t="str">
        <f>'[1]SORTEO OCTAVOS '!I7</f>
        <v>INDEPORTES</v>
      </c>
      <c r="E38" s="420"/>
      <c r="F38" s="421"/>
      <c r="G38" s="422"/>
      <c r="H38" s="425"/>
      <c r="I38" s="169"/>
      <c r="J38" s="427"/>
      <c r="K38" s="169"/>
      <c r="L38" s="438">
        <v>3</v>
      </c>
      <c r="M38" s="243">
        <v>3</v>
      </c>
      <c r="N38" s="427"/>
      <c r="O38" s="170"/>
      <c r="P38" s="171"/>
      <c r="Q38" s="171"/>
      <c r="R38" s="171"/>
      <c r="S38" s="171"/>
      <c r="T38" s="397">
        <v>1</v>
      </c>
      <c r="U38" s="262">
        <v>1</v>
      </c>
      <c r="V38" s="262">
        <v>0</v>
      </c>
      <c r="W38" s="262">
        <v>0</v>
      </c>
      <c r="X38" s="261">
        <v>0</v>
      </c>
      <c r="Y38" s="259">
        <f>I38+K38+M38+O38</f>
        <v>3</v>
      </c>
      <c r="Z38" s="259">
        <f>I39+K39+M39+O39</f>
        <v>1</v>
      </c>
      <c r="AA38" s="259">
        <f>+Y38-Z38</f>
        <v>2</v>
      </c>
      <c r="AB38" s="282">
        <f>H38+J38+L38+N38</f>
        <v>3</v>
      </c>
      <c r="AC38" s="391"/>
      <c r="AK38" s="168"/>
      <c r="AL38" s="168"/>
      <c r="AM38" s="168"/>
      <c r="AN38" s="168"/>
      <c r="AO38" s="168"/>
      <c r="AP38" s="168"/>
      <c r="AQ38" s="168"/>
      <c r="AR38" s="168"/>
    </row>
    <row r="39" spans="2:44" ht="15" customHeight="1" thickBot="1" x14ac:dyDescent="0.3">
      <c r="B39" s="430"/>
      <c r="C39" s="412"/>
      <c r="D39" s="252"/>
      <c r="E39" s="413"/>
      <c r="F39" s="423"/>
      <c r="G39" s="424"/>
      <c r="H39" s="426"/>
      <c r="I39" s="152"/>
      <c r="J39" s="428"/>
      <c r="K39" s="17"/>
      <c r="L39" s="439"/>
      <c r="M39" s="146">
        <v>1</v>
      </c>
      <c r="N39" s="428"/>
      <c r="O39" s="172"/>
      <c r="P39" s="171"/>
      <c r="Q39" s="171"/>
      <c r="R39" s="171"/>
      <c r="S39" s="171"/>
      <c r="T39" s="397"/>
      <c r="U39" s="263"/>
      <c r="V39" s="263"/>
      <c r="W39" s="263"/>
      <c r="X39" s="261"/>
      <c r="Y39" s="261"/>
      <c r="Z39" s="261"/>
      <c r="AA39" s="261"/>
      <c r="AB39" s="282"/>
      <c r="AC39" s="391"/>
      <c r="AK39" s="168"/>
      <c r="AL39" s="168"/>
      <c r="AM39" s="168"/>
      <c r="AN39" s="168"/>
      <c r="AO39" s="168"/>
      <c r="AP39" s="168"/>
      <c r="AQ39" s="168"/>
      <c r="AR39" s="168"/>
    </row>
    <row r="40" spans="2:44" ht="15" customHeight="1" x14ac:dyDescent="0.25">
      <c r="B40" s="430"/>
      <c r="C40" s="404">
        <v>2</v>
      </c>
      <c r="D40" s="250" t="str">
        <f>'[1]SORTEO OCTAVOS '!I8</f>
        <v>ICCU</v>
      </c>
      <c r="E40" s="406"/>
      <c r="F40" s="414"/>
      <c r="G40" s="154"/>
      <c r="H40" s="400"/>
      <c r="I40" s="401"/>
      <c r="J40" s="604">
        <v>3</v>
      </c>
      <c r="K40" s="591">
        <v>2</v>
      </c>
      <c r="L40" s="152"/>
      <c r="M40" s="17"/>
      <c r="N40" s="325"/>
      <c r="O40" s="172"/>
      <c r="P40" s="171"/>
      <c r="Q40" s="171"/>
      <c r="R40" s="171"/>
      <c r="S40" s="171"/>
      <c r="T40" s="397">
        <v>1</v>
      </c>
      <c r="U40" s="262">
        <v>1</v>
      </c>
      <c r="V40" s="262">
        <v>0</v>
      </c>
      <c r="W40" s="262">
        <v>0</v>
      </c>
      <c r="X40" s="261">
        <v>0</v>
      </c>
      <c r="Y40" s="259">
        <f>G40+K40+M40+O40</f>
        <v>2</v>
      </c>
      <c r="Z40" s="259">
        <f>G41+K41+M41+O41</f>
        <v>1</v>
      </c>
      <c r="AA40" s="259">
        <f>+Y40-Z40</f>
        <v>1</v>
      </c>
      <c r="AB40" s="256">
        <f>F40+J40+L40+N40</f>
        <v>3</v>
      </c>
      <c r="AC40" s="391"/>
      <c r="AK40" s="168"/>
      <c r="AL40" s="168"/>
      <c r="AM40" s="168"/>
      <c r="AN40" s="168"/>
      <c r="AO40" s="168"/>
      <c r="AP40" s="168"/>
      <c r="AQ40" s="168"/>
      <c r="AR40" s="168"/>
    </row>
    <row r="41" spans="2:44" ht="15.75" thickBot="1" x14ac:dyDescent="0.3">
      <c r="B41" s="430"/>
      <c r="C41" s="412"/>
      <c r="D41" s="252"/>
      <c r="E41" s="413"/>
      <c r="F41" s="415"/>
      <c r="G41" s="173"/>
      <c r="H41" s="402"/>
      <c r="I41" s="403"/>
      <c r="J41" s="605"/>
      <c r="K41" s="593">
        <v>1</v>
      </c>
      <c r="L41" s="153"/>
      <c r="M41" s="17"/>
      <c r="N41" s="326"/>
      <c r="O41" s="172"/>
      <c r="P41" s="171"/>
      <c r="Q41" s="171"/>
      <c r="R41" s="171"/>
      <c r="S41" s="171"/>
      <c r="T41" s="397"/>
      <c r="U41" s="263"/>
      <c r="V41" s="263"/>
      <c r="W41" s="263"/>
      <c r="X41" s="261"/>
      <c r="Y41" s="261"/>
      <c r="Z41" s="261"/>
      <c r="AA41" s="261"/>
      <c r="AB41" s="257"/>
      <c r="AC41" s="391"/>
      <c r="AK41" s="168"/>
      <c r="AL41" s="168"/>
      <c r="AM41" s="168"/>
      <c r="AN41" s="168"/>
      <c r="AO41" s="168"/>
      <c r="AP41" s="168"/>
      <c r="AQ41" s="168"/>
      <c r="AR41" s="168"/>
    </row>
    <row r="42" spans="2:44" ht="15" customHeight="1" x14ac:dyDescent="0.25">
      <c r="B42" s="430"/>
      <c r="C42" s="404">
        <v>3</v>
      </c>
      <c r="D42" s="250" t="str">
        <f>'[1]SORTEO OCTAVOS '!I9</f>
        <v xml:space="preserve">AGENCIA DE EMPLEO </v>
      </c>
      <c r="E42" s="406"/>
      <c r="F42" s="415"/>
      <c r="G42" s="17"/>
      <c r="H42" s="603">
        <v>0</v>
      </c>
      <c r="I42" s="595">
        <v>1</v>
      </c>
      <c r="J42" s="434"/>
      <c r="K42" s="435"/>
      <c r="L42" s="325"/>
      <c r="M42" s="17"/>
      <c r="N42" s="325"/>
      <c r="O42" s="172"/>
      <c r="P42" s="171"/>
      <c r="Q42" s="171"/>
      <c r="R42" s="171"/>
      <c r="S42" s="171"/>
      <c r="T42" s="397">
        <v>1</v>
      </c>
      <c r="U42" s="262">
        <v>0</v>
      </c>
      <c r="V42" s="262">
        <v>1</v>
      </c>
      <c r="W42" s="262">
        <v>0</v>
      </c>
      <c r="X42" s="261">
        <v>0</v>
      </c>
      <c r="Y42" s="259">
        <f>G42+I42+M42+O42</f>
        <v>1</v>
      </c>
      <c r="Z42" s="259">
        <f>G43+I43+M43+O43</f>
        <v>2</v>
      </c>
      <c r="AA42" s="261">
        <f>+Y42-Z42</f>
        <v>-1</v>
      </c>
      <c r="AB42" s="256">
        <f>F42+H42+L42+N42</f>
        <v>0</v>
      </c>
      <c r="AC42" s="391"/>
      <c r="AK42" s="168"/>
      <c r="AL42" s="168"/>
      <c r="AM42" s="168"/>
      <c r="AN42" s="168"/>
      <c r="AO42" s="168"/>
      <c r="AP42" s="168"/>
      <c r="AQ42" s="168"/>
      <c r="AR42" s="168"/>
    </row>
    <row r="43" spans="2:44" ht="15" customHeight="1" thickBot="1" x14ac:dyDescent="0.3">
      <c r="B43" s="430"/>
      <c r="C43" s="412"/>
      <c r="D43" s="252"/>
      <c r="E43" s="413"/>
      <c r="F43" s="415"/>
      <c r="G43" s="17"/>
      <c r="H43" s="594"/>
      <c r="I43" s="602">
        <v>2</v>
      </c>
      <c r="J43" s="436"/>
      <c r="K43" s="437"/>
      <c r="L43" s="396"/>
      <c r="M43" s="152"/>
      <c r="N43" s="326"/>
      <c r="O43" s="172"/>
      <c r="P43" s="171"/>
      <c r="Q43" s="171"/>
      <c r="R43" s="171"/>
      <c r="S43" s="171"/>
      <c r="T43" s="397"/>
      <c r="U43" s="263"/>
      <c r="V43" s="263"/>
      <c r="W43" s="263"/>
      <c r="X43" s="261"/>
      <c r="Y43" s="261"/>
      <c r="Z43" s="261"/>
      <c r="AA43" s="261"/>
      <c r="AB43" s="257"/>
      <c r="AC43" s="391"/>
    </row>
    <row r="44" spans="2:44" x14ac:dyDescent="0.25">
      <c r="B44" s="430"/>
      <c r="C44" s="404">
        <v>4</v>
      </c>
      <c r="D44" s="250" t="str">
        <f>'[1]SORTEO OCTAVOS '!I10</f>
        <v xml:space="preserve">AGENCIA CATASTRAL </v>
      </c>
      <c r="E44" s="406"/>
      <c r="F44" s="409">
        <v>0</v>
      </c>
      <c r="G44" s="146">
        <v>1</v>
      </c>
      <c r="H44" s="325"/>
      <c r="I44" s="17"/>
      <c r="J44" s="411"/>
      <c r="K44" s="154"/>
      <c r="L44" s="400"/>
      <c r="M44" s="401"/>
      <c r="N44" s="325"/>
      <c r="O44" s="172"/>
      <c r="P44" s="171"/>
      <c r="Q44" s="171"/>
      <c r="R44" s="171"/>
      <c r="S44" s="171"/>
      <c r="T44" s="397">
        <v>1</v>
      </c>
      <c r="U44" s="262">
        <v>0</v>
      </c>
      <c r="V44" s="262">
        <v>1</v>
      </c>
      <c r="W44" s="262">
        <v>0</v>
      </c>
      <c r="X44" s="261">
        <v>0</v>
      </c>
      <c r="Y44" s="259">
        <f>G44+I44+K44+O44</f>
        <v>1</v>
      </c>
      <c r="Z44" s="259">
        <f>G45+I45+K45+O45</f>
        <v>3</v>
      </c>
      <c r="AA44" s="261">
        <f>+Y44-Z44</f>
        <v>-2</v>
      </c>
      <c r="AB44" s="256">
        <f>F44+H44+J44+N44</f>
        <v>0</v>
      </c>
      <c r="AC44" s="391"/>
    </row>
    <row r="45" spans="2:44" ht="15" customHeight="1" thickBot="1" x14ac:dyDescent="0.3">
      <c r="B45" s="431"/>
      <c r="C45" s="405"/>
      <c r="D45" s="407"/>
      <c r="E45" s="408"/>
      <c r="F45" s="410"/>
      <c r="G45" s="237">
        <v>3</v>
      </c>
      <c r="H45" s="396"/>
      <c r="I45" s="174"/>
      <c r="J45" s="396"/>
      <c r="K45" s="175"/>
      <c r="L45" s="402"/>
      <c r="M45" s="403"/>
      <c r="N45" s="396"/>
      <c r="O45" s="176"/>
      <c r="P45" s="171"/>
      <c r="Q45" s="171"/>
      <c r="R45" s="171"/>
      <c r="S45" s="171"/>
      <c r="T45" s="398"/>
      <c r="U45" s="399"/>
      <c r="V45" s="399"/>
      <c r="W45" s="399"/>
      <c r="X45" s="389"/>
      <c r="Y45" s="389"/>
      <c r="Z45" s="389"/>
      <c r="AA45" s="389"/>
      <c r="AB45" s="390"/>
      <c r="AC45" s="392"/>
    </row>
    <row r="46" spans="2:44" ht="15" customHeight="1" thickBot="1" x14ac:dyDescent="0.3"/>
    <row r="47" spans="2:44" ht="15.75" thickBot="1" x14ac:dyDescent="0.3">
      <c r="B47" s="393" t="s">
        <v>211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44" ht="15.75" customHeight="1" thickBot="1" x14ac:dyDescent="0.3">
      <c r="B48" s="383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5"/>
      <c r="AB48" s="386" t="s">
        <v>2</v>
      </c>
      <c r="AC48" s="387"/>
      <c r="AD48" s="387"/>
      <c r="AE48" s="387"/>
      <c r="AF48" s="388"/>
    </row>
    <row r="49" spans="2:32" s="180" customFormat="1" ht="15.75" thickBot="1" x14ac:dyDescent="0.3">
      <c r="B49" s="177" t="s">
        <v>3</v>
      </c>
      <c r="C49" s="178"/>
      <c r="D49" s="179" t="s">
        <v>4</v>
      </c>
      <c r="E49" s="365" t="s">
        <v>9</v>
      </c>
      <c r="F49" s="365"/>
      <c r="G49" s="366" t="s">
        <v>5</v>
      </c>
      <c r="H49" s="365"/>
      <c r="I49" s="365"/>
      <c r="J49" s="365"/>
      <c r="K49" s="365"/>
      <c r="L49" s="365"/>
      <c r="M49" s="365"/>
      <c r="N49" s="365"/>
      <c r="O49" s="365"/>
      <c r="P49" s="365"/>
      <c r="Q49" s="367"/>
      <c r="R49" s="178"/>
      <c r="S49" s="368" t="s">
        <v>35</v>
      </c>
      <c r="T49" s="369"/>
      <c r="U49" s="369"/>
      <c r="V49" s="370"/>
      <c r="W49" s="178"/>
      <c r="X49" s="366" t="s">
        <v>6</v>
      </c>
      <c r="Y49" s="365"/>
      <c r="Z49" s="365"/>
      <c r="AA49" s="367"/>
      <c r="AB49" s="371" t="s">
        <v>4</v>
      </c>
      <c r="AC49" s="372"/>
      <c r="AD49" s="179" t="s">
        <v>9</v>
      </c>
      <c r="AE49" s="371" t="s">
        <v>5</v>
      </c>
      <c r="AF49" s="372"/>
    </row>
    <row r="50" spans="2:32" ht="15" customHeight="1" x14ac:dyDescent="0.25">
      <c r="B50" s="182" t="s">
        <v>135</v>
      </c>
      <c r="C50" s="183"/>
      <c r="D50" s="184" t="str">
        <f>D38</f>
        <v>INDEPORTES</v>
      </c>
      <c r="E50" s="351" t="s">
        <v>9</v>
      </c>
      <c r="F50" s="352"/>
      <c r="G50" s="377" t="str">
        <f>D44</f>
        <v xml:space="preserve">AGENCIA CATASTRAL </v>
      </c>
      <c r="H50" s="378"/>
      <c r="I50" s="378"/>
      <c r="J50" s="378"/>
      <c r="K50" s="378"/>
      <c r="L50" s="378"/>
      <c r="M50" s="378"/>
      <c r="N50" s="378"/>
      <c r="O50" s="378"/>
      <c r="P50" s="378"/>
      <c r="Q50" s="379"/>
      <c r="R50" s="185"/>
      <c r="S50" s="355" t="s">
        <v>213</v>
      </c>
      <c r="T50" s="356"/>
      <c r="U50" s="356"/>
      <c r="V50" s="357"/>
      <c r="W50" s="64"/>
      <c r="X50" s="380">
        <v>45183</v>
      </c>
      <c r="Y50" s="381"/>
      <c r="Z50" s="381"/>
      <c r="AA50" s="382"/>
      <c r="AB50" s="361">
        <v>3</v>
      </c>
      <c r="AC50" s="362"/>
      <c r="AD50" s="363" t="s">
        <v>9</v>
      </c>
      <c r="AE50" s="335">
        <v>1</v>
      </c>
      <c r="AF50" s="336"/>
    </row>
    <row r="51" spans="2:32" ht="15.75" customHeight="1" thickBot="1" x14ac:dyDescent="0.3">
      <c r="B51" s="186" t="s">
        <v>136</v>
      </c>
      <c r="C51" s="187"/>
      <c r="D51" s="188" t="str">
        <f>D40</f>
        <v>ICCU</v>
      </c>
      <c r="E51" s="373" t="s">
        <v>9</v>
      </c>
      <c r="F51" s="373"/>
      <c r="G51" s="353" t="str">
        <f>D42</f>
        <v xml:space="preserve">AGENCIA DE EMPLEO </v>
      </c>
      <c r="H51" s="270"/>
      <c r="I51" s="270"/>
      <c r="J51" s="270"/>
      <c r="K51" s="270"/>
      <c r="L51" s="270"/>
      <c r="M51" s="270"/>
      <c r="N51" s="270"/>
      <c r="O51" s="270"/>
      <c r="P51" s="270"/>
      <c r="Q51" s="354"/>
      <c r="R51" s="91"/>
      <c r="S51" s="341" t="s">
        <v>213</v>
      </c>
      <c r="T51" s="342"/>
      <c r="U51" s="342"/>
      <c r="V51" s="343"/>
      <c r="W51" s="89"/>
      <c r="X51" s="374">
        <v>45184</v>
      </c>
      <c r="Y51" s="375"/>
      <c r="Z51" s="375"/>
      <c r="AA51" s="376"/>
      <c r="AB51" s="347">
        <v>2</v>
      </c>
      <c r="AC51" s="348"/>
      <c r="AD51" s="364"/>
      <c r="AE51" s="349">
        <v>1</v>
      </c>
      <c r="AF51" s="350"/>
    </row>
    <row r="52" spans="2:32" s="180" customFormat="1" ht="15.75" thickBot="1" x14ac:dyDescent="0.3">
      <c r="B52" s="177" t="s">
        <v>3</v>
      </c>
      <c r="C52" s="178"/>
      <c r="D52" s="179" t="s">
        <v>4</v>
      </c>
      <c r="E52" s="365"/>
      <c r="F52" s="365"/>
      <c r="G52" s="366" t="s">
        <v>5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7"/>
      <c r="R52" s="178"/>
      <c r="S52" s="368" t="s">
        <v>35</v>
      </c>
      <c r="T52" s="369"/>
      <c r="U52" s="369"/>
      <c r="V52" s="370"/>
      <c r="W52" s="178"/>
      <c r="X52" s="366" t="s">
        <v>6</v>
      </c>
      <c r="Y52" s="365"/>
      <c r="Z52" s="365"/>
      <c r="AA52" s="367"/>
      <c r="AB52" s="371" t="s">
        <v>4</v>
      </c>
      <c r="AC52" s="372"/>
      <c r="AD52" s="179" t="s">
        <v>9</v>
      </c>
      <c r="AE52" s="371" t="s">
        <v>5</v>
      </c>
      <c r="AF52" s="372"/>
    </row>
    <row r="53" spans="2:32" ht="15" customHeight="1" x14ac:dyDescent="0.25">
      <c r="B53" s="186" t="s">
        <v>135</v>
      </c>
      <c r="C53" s="189"/>
      <c r="D53" s="188" t="str">
        <f>D44</f>
        <v xml:space="preserve">AGENCIA CATASTRAL </v>
      </c>
      <c r="E53" s="351" t="s">
        <v>9</v>
      </c>
      <c r="F53" s="352"/>
      <c r="G53" s="353" t="str">
        <f>D42</f>
        <v xml:space="preserve">AGENCIA DE EMPLEO </v>
      </c>
      <c r="H53" s="270"/>
      <c r="I53" s="270"/>
      <c r="J53" s="270"/>
      <c r="K53" s="270"/>
      <c r="L53" s="270"/>
      <c r="M53" s="270"/>
      <c r="N53" s="270"/>
      <c r="O53" s="270"/>
      <c r="P53" s="270"/>
      <c r="Q53" s="354"/>
      <c r="R53" s="91"/>
      <c r="S53" s="355" t="s">
        <v>213</v>
      </c>
      <c r="T53" s="356"/>
      <c r="U53" s="356"/>
      <c r="V53" s="357"/>
      <c r="W53" s="48"/>
      <c r="X53" s="358">
        <v>45188</v>
      </c>
      <c r="Y53" s="359"/>
      <c r="Z53" s="359"/>
      <c r="AA53" s="360"/>
      <c r="AB53" s="361"/>
      <c r="AC53" s="362"/>
      <c r="AD53" s="363" t="s">
        <v>9</v>
      </c>
      <c r="AE53" s="335"/>
      <c r="AF53" s="336"/>
    </row>
    <row r="54" spans="2:32" ht="15.75" customHeight="1" thickBot="1" x14ac:dyDescent="0.3">
      <c r="B54" s="186" t="s">
        <v>136</v>
      </c>
      <c r="C54" s="189"/>
      <c r="D54" s="188" t="str">
        <f>D38</f>
        <v>INDEPORTES</v>
      </c>
      <c r="E54" s="373" t="s">
        <v>9</v>
      </c>
      <c r="F54" s="373"/>
      <c r="G54" s="353" t="str">
        <f>D40</f>
        <v>ICCU</v>
      </c>
      <c r="H54" s="270"/>
      <c r="I54" s="270"/>
      <c r="J54" s="270"/>
      <c r="K54" s="270"/>
      <c r="L54" s="270"/>
      <c r="M54" s="270"/>
      <c r="N54" s="270"/>
      <c r="O54" s="270"/>
      <c r="P54" s="270"/>
      <c r="Q54" s="354"/>
      <c r="R54" s="91"/>
      <c r="S54" s="341" t="s">
        <v>213</v>
      </c>
      <c r="T54" s="342"/>
      <c r="U54" s="342"/>
      <c r="V54" s="343"/>
      <c r="W54" s="48"/>
      <c r="X54" s="344">
        <v>45188</v>
      </c>
      <c r="Y54" s="345"/>
      <c r="Z54" s="345"/>
      <c r="AA54" s="346"/>
      <c r="AB54" s="347"/>
      <c r="AC54" s="348"/>
      <c r="AD54" s="364"/>
      <c r="AE54" s="349"/>
      <c r="AF54" s="350"/>
    </row>
    <row r="55" spans="2:32" s="180" customFormat="1" ht="15.75" thickBot="1" x14ac:dyDescent="0.3">
      <c r="B55" s="177" t="s">
        <v>3</v>
      </c>
      <c r="C55" s="178"/>
      <c r="D55" s="179" t="s">
        <v>4</v>
      </c>
      <c r="E55" s="365"/>
      <c r="F55" s="365"/>
      <c r="G55" s="366" t="s">
        <v>5</v>
      </c>
      <c r="H55" s="365"/>
      <c r="I55" s="365"/>
      <c r="J55" s="365"/>
      <c r="K55" s="365"/>
      <c r="L55" s="365"/>
      <c r="M55" s="365"/>
      <c r="N55" s="365"/>
      <c r="O55" s="365"/>
      <c r="P55" s="365"/>
      <c r="Q55" s="367"/>
      <c r="R55" s="178"/>
      <c r="S55" s="368" t="s">
        <v>35</v>
      </c>
      <c r="T55" s="369"/>
      <c r="U55" s="369"/>
      <c r="V55" s="370"/>
      <c r="W55" s="178"/>
      <c r="X55" s="366" t="s">
        <v>6</v>
      </c>
      <c r="Y55" s="365"/>
      <c r="Z55" s="365"/>
      <c r="AA55" s="367"/>
      <c r="AB55" s="371" t="s">
        <v>4</v>
      </c>
      <c r="AC55" s="372"/>
      <c r="AD55" s="179" t="s">
        <v>9</v>
      </c>
      <c r="AE55" s="371" t="s">
        <v>5</v>
      </c>
      <c r="AF55" s="372"/>
    </row>
    <row r="56" spans="2:32" ht="15" customHeight="1" x14ac:dyDescent="0.25">
      <c r="B56" s="186" t="s">
        <v>135</v>
      </c>
      <c r="C56" s="189"/>
      <c r="D56" s="188" t="str">
        <f>D40</f>
        <v>ICCU</v>
      </c>
      <c r="E56" s="351" t="s">
        <v>9</v>
      </c>
      <c r="F56" s="352"/>
      <c r="G56" s="353" t="str">
        <f>D44</f>
        <v xml:space="preserve">AGENCIA CATASTRAL </v>
      </c>
      <c r="H56" s="270"/>
      <c r="I56" s="270"/>
      <c r="J56" s="270"/>
      <c r="K56" s="270"/>
      <c r="L56" s="270"/>
      <c r="M56" s="270"/>
      <c r="N56" s="270"/>
      <c r="O56" s="270"/>
      <c r="P56" s="270"/>
      <c r="Q56" s="354"/>
      <c r="R56" s="91"/>
      <c r="S56" s="355" t="s">
        <v>213</v>
      </c>
      <c r="T56" s="356"/>
      <c r="U56" s="356"/>
      <c r="V56" s="357"/>
      <c r="W56" s="48"/>
      <c r="X56" s="358">
        <v>45190</v>
      </c>
      <c r="Y56" s="359"/>
      <c r="Z56" s="359"/>
      <c r="AA56" s="360"/>
      <c r="AB56" s="361"/>
      <c r="AC56" s="362"/>
      <c r="AD56" s="363" t="s">
        <v>9</v>
      </c>
      <c r="AE56" s="335"/>
      <c r="AF56" s="336"/>
    </row>
    <row r="57" spans="2:32" ht="15.75" customHeight="1" thickBot="1" x14ac:dyDescent="0.3">
      <c r="B57" s="190" t="s">
        <v>136</v>
      </c>
      <c r="C57" s="191"/>
      <c r="D57" s="192" t="str">
        <f>D42</f>
        <v xml:space="preserve">AGENCIA DE EMPLEO </v>
      </c>
      <c r="E57" s="337" t="s">
        <v>9</v>
      </c>
      <c r="F57" s="337"/>
      <c r="G57" s="338" t="str">
        <f>D38</f>
        <v>INDEPORTES</v>
      </c>
      <c r="H57" s="339"/>
      <c r="I57" s="339"/>
      <c r="J57" s="339"/>
      <c r="K57" s="339"/>
      <c r="L57" s="339"/>
      <c r="M57" s="339"/>
      <c r="N57" s="339"/>
      <c r="O57" s="339"/>
      <c r="P57" s="339"/>
      <c r="Q57" s="340"/>
      <c r="R57" s="193"/>
      <c r="S57" s="341" t="s">
        <v>213</v>
      </c>
      <c r="T57" s="342"/>
      <c r="U57" s="342"/>
      <c r="V57" s="343"/>
      <c r="W57" s="194"/>
      <c r="X57" s="344">
        <v>45190</v>
      </c>
      <c r="Y57" s="345"/>
      <c r="Z57" s="345"/>
      <c r="AA57" s="346"/>
      <c r="AB57" s="347"/>
      <c r="AC57" s="348"/>
      <c r="AD57" s="364"/>
      <c r="AE57" s="349"/>
      <c r="AF57" s="350"/>
    </row>
    <row r="58" spans="2:32" ht="36.75" customHeight="1" thickBot="1" x14ac:dyDescent="0.3">
      <c r="B58" s="332" t="s">
        <v>214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4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80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80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EjbhL84EG7lTZEDIfn004A5mzvgoiz0dGAiDG425tqUj0Lluh8waCiH4QxlUiZNZG49EorkWhqPfdQ5LO35WEQ==" saltValue="wpYKtvj+o1iWOfiCpHIPuw==" spinCount="100000" sheet="1" objects="1" scenarios="1"/>
  <mergeCells count="276"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Z15:Z16"/>
    <mergeCell ref="AA15:AA16"/>
    <mergeCell ref="AB15:AB16"/>
    <mergeCell ref="AC15:AC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J21:J22"/>
    <mergeCell ref="N19:N20"/>
    <mergeCell ref="T19:T20"/>
    <mergeCell ref="U19:U20"/>
    <mergeCell ref="V19:V20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L21:M22"/>
    <mergeCell ref="H17:I18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Z38:Z39"/>
    <mergeCell ref="AA38:AA39"/>
    <mergeCell ref="AB38:AB39"/>
    <mergeCell ref="AC38:AC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L44:M45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R26"/>
  <sheetViews>
    <sheetView topLeftCell="A4" zoomScale="96" workbookViewId="0">
      <selection activeCell="B10" sqref="B10:R10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460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2"/>
    </row>
    <row r="3" spans="2:18" x14ac:dyDescent="0.25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/>
    </row>
    <row r="4" spans="2:18" x14ac:dyDescent="0.25">
      <c r="B4" s="463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5"/>
    </row>
    <row r="5" spans="2:18" x14ac:dyDescent="0.25"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5"/>
    </row>
    <row r="6" spans="2:18" x14ac:dyDescent="0.25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5"/>
    </row>
    <row r="7" spans="2:18" x14ac:dyDescent="0.25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</row>
    <row r="8" spans="2:18" ht="15.75" thickBot="1" x14ac:dyDescent="0.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5"/>
    </row>
    <row r="9" spans="2:18" ht="15.75" thickBot="1" x14ac:dyDescent="0.3">
      <c r="B9" s="466" t="s">
        <v>234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9" t="s">
        <v>233</v>
      </c>
      <c r="Q9" s="470"/>
      <c r="R9" s="471"/>
    </row>
    <row r="10" spans="2:18" ht="19.5" thickBot="1" x14ac:dyDescent="0.3">
      <c r="B10" s="472" t="s">
        <v>208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4"/>
    </row>
    <row r="11" spans="2:18" ht="15.75" thickBot="1" x14ac:dyDescent="0.3"/>
    <row r="12" spans="2:18" ht="15.75" thickBot="1" x14ac:dyDescent="0.3">
      <c r="B12" s="475" t="s">
        <v>224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7"/>
    </row>
    <row r="13" spans="2:18" ht="15.75" thickBot="1" x14ac:dyDescent="0.3"/>
    <row r="14" spans="2:18" ht="15.75" thickBot="1" x14ac:dyDescent="0.3">
      <c r="B14" s="393" t="s">
        <v>215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5"/>
    </row>
    <row r="15" spans="2:18" ht="15.75" thickBot="1" x14ac:dyDescent="0.3">
      <c r="B15" s="448"/>
      <c r="C15" s="449"/>
      <c r="D15" s="449"/>
      <c r="E15" s="449"/>
      <c r="F15" s="449"/>
      <c r="G15" s="449"/>
      <c r="H15" s="449"/>
      <c r="I15" s="449"/>
      <c r="J15" s="449"/>
      <c r="K15" s="486" t="s">
        <v>2</v>
      </c>
      <c r="L15" s="487"/>
      <c r="M15" s="488"/>
    </row>
    <row r="16" spans="2:18" ht="15.75" thickBot="1" x14ac:dyDescent="0.3">
      <c r="B16" s="177" t="s">
        <v>3</v>
      </c>
      <c r="C16" s="178" t="s">
        <v>210</v>
      </c>
      <c r="D16" s="179" t="s">
        <v>4</v>
      </c>
      <c r="E16" s="178" t="s">
        <v>9</v>
      </c>
      <c r="F16" s="195" t="s">
        <v>5</v>
      </c>
      <c r="G16" s="368" t="s">
        <v>35</v>
      </c>
      <c r="H16" s="370"/>
      <c r="I16" s="178" t="s">
        <v>216</v>
      </c>
      <c r="J16" s="195" t="s">
        <v>6</v>
      </c>
      <c r="K16" s="196" t="s">
        <v>4</v>
      </c>
      <c r="L16" s="179" t="s">
        <v>9</v>
      </c>
      <c r="M16" s="196" t="s">
        <v>5</v>
      </c>
    </row>
    <row r="17" spans="2:13" ht="15.75" thickBot="1" x14ac:dyDescent="0.3">
      <c r="B17" s="182" t="s">
        <v>135</v>
      </c>
      <c r="C17" s="197">
        <v>1</v>
      </c>
      <c r="D17" s="184"/>
      <c r="E17" s="198" t="s">
        <v>9</v>
      </c>
      <c r="F17" s="199"/>
      <c r="G17" s="489" t="s">
        <v>213</v>
      </c>
      <c r="H17" s="490"/>
      <c r="I17" s="200" t="s">
        <v>210</v>
      </c>
      <c r="J17" s="201">
        <v>45195</v>
      </c>
      <c r="K17" s="202"/>
      <c r="L17" s="491" t="s">
        <v>9</v>
      </c>
      <c r="M17" s="203"/>
    </row>
    <row r="18" spans="2:13" ht="15.75" thickBot="1" x14ac:dyDescent="0.3">
      <c r="B18" s="190" t="s">
        <v>136</v>
      </c>
      <c r="C18" s="204">
        <v>2</v>
      </c>
      <c r="D18" s="192"/>
      <c r="E18" s="193" t="s">
        <v>9</v>
      </c>
      <c r="F18" s="205"/>
      <c r="G18" s="484" t="s">
        <v>213</v>
      </c>
      <c r="H18" s="485"/>
      <c r="I18" s="206" t="s">
        <v>210</v>
      </c>
      <c r="J18" s="201">
        <v>45195</v>
      </c>
      <c r="K18" s="202"/>
      <c r="L18" s="492"/>
      <c r="M18" s="202"/>
    </row>
    <row r="19" spans="2:13" ht="31.5" customHeight="1" thickBot="1" x14ac:dyDescent="0.3">
      <c r="B19" s="332" t="s">
        <v>214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4"/>
    </row>
    <row r="20" spans="2:13" ht="15.75" thickBot="1" x14ac:dyDescent="0.3">
      <c r="B20" s="493" t="s">
        <v>217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5"/>
    </row>
    <row r="21" spans="2:13" ht="15.75" thickBot="1" x14ac:dyDescent="0.3">
      <c r="B21" s="496"/>
      <c r="C21" s="497"/>
      <c r="D21" s="497"/>
      <c r="E21" s="497"/>
      <c r="F21" s="497"/>
      <c r="G21" s="497"/>
      <c r="H21" s="497"/>
      <c r="I21" s="497"/>
      <c r="J21" s="497"/>
      <c r="K21" s="451" t="s">
        <v>2</v>
      </c>
      <c r="L21" s="387"/>
      <c r="M21" s="388"/>
    </row>
    <row r="22" spans="2:13" ht="15.75" thickBot="1" x14ac:dyDescent="0.3">
      <c r="B22" s="207" t="s">
        <v>3</v>
      </c>
      <c r="C22" s="208" t="s">
        <v>152</v>
      </c>
      <c r="D22" s="209" t="s">
        <v>4</v>
      </c>
      <c r="E22" s="208" t="s">
        <v>9</v>
      </c>
      <c r="F22" s="210" t="s">
        <v>5</v>
      </c>
      <c r="G22" s="498" t="s">
        <v>35</v>
      </c>
      <c r="H22" s="499"/>
      <c r="I22" s="208" t="s">
        <v>216</v>
      </c>
      <c r="J22" s="209" t="s">
        <v>6</v>
      </c>
      <c r="K22" s="211" t="s">
        <v>4</v>
      </c>
      <c r="L22" s="209" t="s">
        <v>9</v>
      </c>
      <c r="M22" s="211" t="s">
        <v>5</v>
      </c>
    </row>
    <row r="23" spans="2:13" ht="15.75" thickBot="1" x14ac:dyDescent="0.3">
      <c r="B23" s="224" t="s">
        <v>225</v>
      </c>
      <c r="C23" s="204">
        <v>1</v>
      </c>
      <c r="D23" s="192"/>
      <c r="E23" s="193" t="s">
        <v>9</v>
      </c>
      <c r="F23" s="205"/>
      <c r="G23" s="484" t="s">
        <v>213</v>
      </c>
      <c r="H23" s="485"/>
      <c r="I23" s="206" t="s">
        <v>223</v>
      </c>
      <c r="J23" s="225">
        <v>45198</v>
      </c>
      <c r="K23" s="202"/>
      <c r="L23" s="223" t="s">
        <v>9</v>
      </c>
      <c r="M23" s="202"/>
    </row>
    <row r="24" spans="2:13" ht="15.75" customHeight="1" thickBot="1" x14ac:dyDescent="0.3">
      <c r="B24" s="212" t="s">
        <v>136</v>
      </c>
      <c r="C24" s="213">
        <v>1</v>
      </c>
      <c r="D24" s="214"/>
      <c r="E24" s="215" t="s">
        <v>9</v>
      </c>
      <c r="F24" s="216"/>
      <c r="G24" s="500" t="s">
        <v>213</v>
      </c>
      <c r="H24" s="501"/>
      <c r="I24" s="217" t="s">
        <v>152</v>
      </c>
      <c r="J24" s="226">
        <v>45198</v>
      </c>
      <c r="K24" s="218"/>
      <c r="L24" s="219" t="s">
        <v>9</v>
      </c>
      <c r="M24" s="220"/>
    </row>
    <row r="25" spans="2:13" ht="15.75" thickBot="1" x14ac:dyDescent="0.3"/>
    <row r="26" spans="2:13" ht="33.75" customHeight="1" thickBot="1" x14ac:dyDescent="0.3">
      <c r="B26" s="332" t="s">
        <v>214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4"/>
    </row>
  </sheetData>
  <sheetProtection algorithmName="SHA-512" hashValue="EE4RExlwiC59gKG+FTzxN4Mu0DBXlq2f5JfEe4LXaWocKyCJXdBPtFygV0brveV8XHYjBYoKnJhBfE/n2DGgbg==" saltValue="nG6waykE27fPA8V1xZe9Eg==" spinCount="100000" sheet="1" objects="1" scenarios="1"/>
  <mergeCells count="20">
    <mergeCell ref="B26:M26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6"/>
  <sheetViews>
    <sheetView topLeftCell="A33" zoomScale="71" zoomScaleNormal="71" workbookViewId="0">
      <selection activeCell="M59" sqref="M5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3" width="11.42578125" style="134" customWidth="1"/>
    <col min="14" max="15" width="11.42578125" style="134"/>
    <col min="16" max="16" width="23.7109375" style="134" customWidth="1"/>
    <col min="17" max="17" width="18.5703125" style="134" bestFit="1" customWidth="1"/>
    <col min="18" max="18" width="4.7109375" style="134" customWidth="1"/>
    <col min="19" max="259" width="11.42578125" style="134"/>
    <col min="260" max="260" width="3.28515625" style="134" customWidth="1"/>
    <col min="261" max="261" width="11.42578125" style="134"/>
    <col min="262" max="262" width="25.42578125" style="134" customWidth="1"/>
    <col min="263" max="263" width="24.28515625" style="134" customWidth="1"/>
    <col min="264" max="271" width="11.42578125" style="134"/>
    <col min="272" max="272" width="23.7109375" style="134" customWidth="1"/>
    <col min="273" max="273" width="15.85546875" style="134" customWidth="1"/>
    <col min="274" max="274" width="4.7109375" style="134" customWidth="1"/>
    <col min="275" max="515" width="11.42578125" style="134"/>
    <col min="516" max="516" width="3.28515625" style="134" customWidth="1"/>
    <col min="517" max="517" width="11.42578125" style="134"/>
    <col min="518" max="518" width="25.42578125" style="134" customWidth="1"/>
    <col min="519" max="519" width="24.28515625" style="134" customWidth="1"/>
    <col min="520" max="527" width="11.42578125" style="134"/>
    <col min="528" max="528" width="23.7109375" style="134" customWidth="1"/>
    <col min="529" max="529" width="15.85546875" style="134" customWidth="1"/>
    <col min="530" max="530" width="4.7109375" style="134" customWidth="1"/>
    <col min="531" max="771" width="11.42578125" style="134"/>
    <col min="772" max="772" width="3.28515625" style="134" customWidth="1"/>
    <col min="773" max="773" width="11.42578125" style="134"/>
    <col min="774" max="774" width="25.42578125" style="134" customWidth="1"/>
    <col min="775" max="775" width="24.28515625" style="134" customWidth="1"/>
    <col min="776" max="783" width="11.42578125" style="134"/>
    <col min="784" max="784" width="23.7109375" style="134" customWidth="1"/>
    <col min="785" max="785" width="15.85546875" style="134" customWidth="1"/>
    <col min="786" max="786" width="4.7109375" style="134" customWidth="1"/>
    <col min="787" max="1027" width="11.42578125" style="134"/>
    <col min="1028" max="1028" width="3.28515625" style="134" customWidth="1"/>
    <col min="1029" max="1029" width="11.42578125" style="134"/>
    <col min="1030" max="1030" width="25.42578125" style="134" customWidth="1"/>
    <col min="1031" max="1031" width="24.28515625" style="134" customWidth="1"/>
    <col min="1032" max="1039" width="11.42578125" style="134"/>
    <col min="1040" max="1040" width="23.7109375" style="134" customWidth="1"/>
    <col min="1041" max="1041" width="15.85546875" style="134" customWidth="1"/>
    <col min="1042" max="1042" width="4.7109375" style="134" customWidth="1"/>
    <col min="1043" max="1283" width="11.42578125" style="134"/>
    <col min="1284" max="1284" width="3.28515625" style="134" customWidth="1"/>
    <col min="1285" max="1285" width="11.42578125" style="134"/>
    <col min="1286" max="1286" width="25.42578125" style="134" customWidth="1"/>
    <col min="1287" max="1287" width="24.28515625" style="134" customWidth="1"/>
    <col min="1288" max="1295" width="11.42578125" style="134"/>
    <col min="1296" max="1296" width="23.7109375" style="134" customWidth="1"/>
    <col min="1297" max="1297" width="15.85546875" style="134" customWidth="1"/>
    <col min="1298" max="1298" width="4.7109375" style="134" customWidth="1"/>
    <col min="1299" max="1539" width="11.42578125" style="134"/>
    <col min="1540" max="1540" width="3.28515625" style="134" customWidth="1"/>
    <col min="1541" max="1541" width="11.42578125" style="134"/>
    <col min="1542" max="1542" width="25.42578125" style="134" customWidth="1"/>
    <col min="1543" max="1543" width="24.28515625" style="134" customWidth="1"/>
    <col min="1544" max="1551" width="11.42578125" style="134"/>
    <col min="1552" max="1552" width="23.7109375" style="134" customWidth="1"/>
    <col min="1553" max="1553" width="15.85546875" style="134" customWidth="1"/>
    <col min="1554" max="1554" width="4.7109375" style="134" customWidth="1"/>
    <col min="1555" max="1795" width="11.42578125" style="134"/>
    <col min="1796" max="1796" width="3.28515625" style="134" customWidth="1"/>
    <col min="1797" max="1797" width="11.42578125" style="134"/>
    <col min="1798" max="1798" width="25.42578125" style="134" customWidth="1"/>
    <col min="1799" max="1799" width="24.28515625" style="134" customWidth="1"/>
    <col min="1800" max="1807" width="11.42578125" style="134"/>
    <col min="1808" max="1808" width="23.7109375" style="134" customWidth="1"/>
    <col min="1809" max="1809" width="15.85546875" style="134" customWidth="1"/>
    <col min="1810" max="1810" width="4.7109375" style="134" customWidth="1"/>
    <col min="1811" max="2051" width="11.42578125" style="134"/>
    <col min="2052" max="2052" width="3.28515625" style="134" customWidth="1"/>
    <col min="2053" max="2053" width="11.42578125" style="134"/>
    <col min="2054" max="2054" width="25.42578125" style="134" customWidth="1"/>
    <col min="2055" max="2055" width="24.28515625" style="134" customWidth="1"/>
    <col min="2056" max="2063" width="11.42578125" style="134"/>
    <col min="2064" max="2064" width="23.7109375" style="134" customWidth="1"/>
    <col min="2065" max="2065" width="15.85546875" style="134" customWidth="1"/>
    <col min="2066" max="2066" width="4.7109375" style="134" customWidth="1"/>
    <col min="2067" max="2307" width="11.42578125" style="134"/>
    <col min="2308" max="2308" width="3.28515625" style="134" customWidth="1"/>
    <col min="2309" max="2309" width="11.42578125" style="134"/>
    <col min="2310" max="2310" width="25.42578125" style="134" customWidth="1"/>
    <col min="2311" max="2311" width="24.28515625" style="134" customWidth="1"/>
    <col min="2312" max="2319" width="11.42578125" style="134"/>
    <col min="2320" max="2320" width="23.7109375" style="134" customWidth="1"/>
    <col min="2321" max="2321" width="15.85546875" style="134" customWidth="1"/>
    <col min="2322" max="2322" width="4.7109375" style="134" customWidth="1"/>
    <col min="2323" max="2563" width="11.42578125" style="134"/>
    <col min="2564" max="2564" width="3.28515625" style="134" customWidth="1"/>
    <col min="2565" max="2565" width="11.42578125" style="134"/>
    <col min="2566" max="2566" width="25.42578125" style="134" customWidth="1"/>
    <col min="2567" max="2567" width="24.28515625" style="134" customWidth="1"/>
    <col min="2568" max="2575" width="11.42578125" style="134"/>
    <col min="2576" max="2576" width="23.7109375" style="134" customWidth="1"/>
    <col min="2577" max="2577" width="15.85546875" style="134" customWidth="1"/>
    <col min="2578" max="2578" width="4.7109375" style="134" customWidth="1"/>
    <col min="2579" max="2819" width="11.42578125" style="134"/>
    <col min="2820" max="2820" width="3.28515625" style="134" customWidth="1"/>
    <col min="2821" max="2821" width="11.42578125" style="134"/>
    <col min="2822" max="2822" width="25.42578125" style="134" customWidth="1"/>
    <col min="2823" max="2823" width="24.28515625" style="134" customWidth="1"/>
    <col min="2824" max="2831" width="11.42578125" style="134"/>
    <col min="2832" max="2832" width="23.7109375" style="134" customWidth="1"/>
    <col min="2833" max="2833" width="15.85546875" style="134" customWidth="1"/>
    <col min="2834" max="2834" width="4.7109375" style="134" customWidth="1"/>
    <col min="2835" max="3075" width="11.42578125" style="134"/>
    <col min="3076" max="3076" width="3.28515625" style="134" customWidth="1"/>
    <col min="3077" max="3077" width="11.42578125" style="134"/>
    <col min="3078" max="3078" width="25.42578125" style="134" customWidth="1"/>
    <col min="3079" max="3079" width="24.28515625" style="134" customWidth="1"/>
    <col min="3080" max="3087" width="11.42578125" style="134"/>
    <col min="3088" max="3088" width="23.7109375" style="134" customWidth="1"/>
    <col min="3089" max="3089" width="15.85546875" style="134" customWidth="1"/>
    <col min="3090" max="3090" width="4.7109375" style="134" customWidth="1"/>
    <col min="3091" max="3331" width="11.42578125" style="134"/>
    <col min="3332" max="3332" width="3.28515625" style="134" customWidth="1"/>
    <col min="3333" max="3333" width="11.42578125" style="134"/>
    <col min="3334" max="3334" width="25.42578125" style="134" customWidth="1"/>
    <col min="3335" max="3335" width="24.28515625" style="134" customWidth="1"/>
    <col min="3336" max="3343" width="11.42578125" style="134"/>
    <col min="3344" max="3344" width="23.7109375" style="134" customWidth="1"/>
    <col min="3345" max="3345" width="15.85546875" style="134" customWidth="1"/>
    <col min="3346" max="3346" width="4.7109375" style="134" customWidth="1"/>
    <col min="3347" max="3587" width="11.42578125" style="134"/>
    <col min="3588" max="3588" width="3.28515625" style="134" customWidth="1"/>
    <col min="3589" max="3589" width="11.42578125" style="134"/>
    <col min="3590" max="3590" width="25.42578125" style="134" customWidth="1"/>
    <col min="3591" max="3591" width="24.28515625" style="134" customWidth="1"/>
    <col min="3592" max="3599" width="11.42578125" style="134"/>
    <col min="3600" max="3600" width="23.7109375" style="134" customWidth="1"/>
    <col min="3601" max="3601" width="15.85546875" style="134" customWidth="1"/>
    <col min="3602" max="3602" width="4.7109375" style="134" customWidth="1"/>
    <col min="3603" max="3843" width="11.42578125" style="134"/>
    <col min="3844" max="3844" width="3.28515625" style="134" customWidth="1"/>
    <col min="3845" max="3845" width="11.42578125" style="134"/>
    <col min="3846" max="3846" width="25.42578125" style="134" customWidth="1"/>
    <col min="3847" max="3847" width="24.28515625" style="134" customWidth="1"/>
    <col min="3848" max="3855" width="11.42578125" style="134"/>
    <col min="3856" max="3856" width="23.7109375" style="134" customWidth="1"/>
    <col min="3857" max="3857" width="15.85546875" style="134" customWidth="1"/>
    <col min="3858" max="3858" width="4.7109375" style="134" customWidth="1"/>
    <col min="3859" max="4099" width="11.42578125" style="134"/>
    <col min="4100" max="4100" width="3.28515625" style="134" customWidth="1"/>
    <col min="4101" max="4101" width="11.42578125" style="134"/>
    <col min="4102" max="4102" width="25.42578125" style="134" customWidth="1"/>
    <col min="4103" max="4103" width="24.28515625" style="134" customWidth="1"/>
    <col min="4104" max="4111" width="11.42578125" style="134"/>
    <col min="4112" max="4112" width="23.7109375" style="134" customWidth="1"/>
    <col min="4113" max="4113" width="15.85546875" style="134" customWidth="1"/>
    <col min="4114" max="4114" width="4.7109375" style="134" customWidth="1"/>
    <col min="4115" max="4355" width="11.42578125" style="134"/>
    <col min="4356" max="4356" width="3.28515625" style="134" customWidth="1"/>
    <col min="4357" max="4357" width="11.42578125" style="134"/>
    <col min="4358" max="4358" width="25.42578125" style="134" customWidth="1"/>
    <col min="4359" max="4359" width="24.28515625" style="134" customWidth="1"/>
    <col min="4360" max="4367" width="11.42578125" style="134"/>
    <col min="4368" max="4368" width="23.7109375" style="134" customWidth="1"/>
    <col min="4369" max="4369" width="15.85546875" style="134" customWidth="1"/>
    <col min="4370" max="4370" width="4.7109375" style="134" customWidth="1"/>
    <col min="4371" max="4611" width="11.42578125" style="134"/>
    <col min="4612" max="4612" width="3.28515625" style="134" customWidth="1"/>
    <col min="4613" max="4613" width="11.42578125" style="134"/>
    <col min="4614" max="4614" width="25.42578125" style="134" customWidth="1"/>
    <col min="4615" max="4615" width="24.28515625" style="134" customWidth="1"/>
    <col min="4616" max="4623" width="11.42578125" style="134"/>
    <col min="4624" max="4624" width="23.7109375" style="134" customWidth="1"/>
    <col min="4625" max="4625" width="15.85546875" style="134" customWidth="1"/>
    <col min="4626" max="4626" width="4.7109375" style="134" customWidth="1"/>
    <col min="4627" max="4867" width="11.42578125" style="134"/>
    <col min="4868" max="4868" width="3.28515625" style="134" customWidth="1"/>
    <col min="4869" max="4869" width="11.42578125" style="134"/>
    <col min="4870" max="4870" width="25.42578125" style="134" customWidth="1"/>
    <col min="4871" max="4871" width="24.28515625" style="134" customWidth="1"/>
    <col min="4872" max="4879" width="11.42578125" style="134"/>
    <col min="4880" max="4880" width="23.7109375" style="134" customWidth="1"/>
    <col min="4881" max="4881" width="15.85546875" style="134" customWidth="1"/>
    <col min="4882" max="4882" width="4.7109375" style="134" customWidth="1"/>
    <col min="4883" max="5123" width="11.42578125" style="134"/>
    <col min="5124" max="5124" width="3.28515625" style="134" customWidth="1"/>
    <col min="5125" max="5125" width="11.42578125" style="134"/>
    <col min="5126" max="5126" width="25.42578125" style="134" customWidth="1"/>
    <col min="5127" max="5127" width="24.28515625" style="134" customWidth="1"/>
    <col min="5128" max="5135" width="11.42578125" style="134"/>
    <col min="5136" max="5136" width="23.7109375" style="134" customWidth="1"/>
    <col min="5137" max="5137" width="15.85546875" style="134" customWidth="1"/>
    <col min="5138" max="5138" width="4.7109375" style="134" customWidth="1"/>
    <col min="5139" max="5379" width="11.42578125" style="134"/>
    <col min="5380" max="5380" width="3.28515625" style="134" customWidth="1"/>
    <col min="5381" max="5381" width="11.42578125" style="134"/>
    <col min="5382" max="5382" width="25.42578125" style="134" customWidth="1"/>
    <col min="5383" max="5383" width="24.28515625" style="134" customWidth="1"/>
    <col min="5384" max="5391" width="11.42578125" style="134"/>
    <col min="5392" max="5392" width="23.7109375" style="134" customWidth="1"/>
    <col min="5393" max="5393" width="15.85546875" style="134" customWidth="1"/>
    <col min="5394" max="5394" width="4.7109375" style="134" customWidth="1"/>
    <col min="5395" max="5635" width="11.42578125" style="134"/>
    <col min="5636" max="5636" width="3.28515625" style="134" customWidth="1"/>
    <col min="5637" max="5637" width="11.42578125" style="134"/>
    <col min="5638" max="5638" width="25.42578125" style="134" customWidth="1"/>
    <col min="5639" max="5639" width="24.28515625" style="134" customWidth="1"/>
    <col min="5640" max="5647" width="11.42578125" style="134"/>
    <col min="5648" max="5648" width="23.7109375" style="134" customWidth="1"/>
    <col min="5649" max="5649" width="15.85546875" style="134" customWidth="1"/>
    <col min="5650" max="5650" width="4.7109375" style="134" customWidth="1"/>
    <col min="5651" max="5891" width="11.42578125" style="134"/>
    <col min="5892" max="5892" width="3.28515625" style="134" customWidth="1"/>
    <col min="5893" max="5893" width="11.42578125" style="134"/>
    <col min="5894" max="5894" width="25.42578125" style="134" customWidth="1"/>
    <col min="5895" max="5895" width="24.28515625" style="134" customWidth="1"/>
    <col min="5896" max="5903" width="11.42578125" style="134"/>
    <col min="5904" max="5904" width="23.7109375" style="134" customWidth="1"/>
    <col min="5905" max="5905" width="15.85546875" style="134" customWidth="1"/>
    <col min="5906" max="5906" width="4.7109375" style="134" customWidth="1"/>
    <col min="5907" max="6147" width="11.42578125" style="134"/>
    <col min="6148" max="6148" width="3.28515625" style="134" customWidth="1"/>
    <col min="6149" max="6149" width="11.42578125" style="134"/>
    <col min="6150" max="6150" width="25.42578125" style="134" customWidth="1"/>
    <col min="6151" max="6151" width="24.28515625" style="134" customWidth="1"/>
    <col min="6152" max="6159" width="11.42578125" style="134"/>
    <col min="6160" max="6160" width="23.7109375" style="134" customWidth="1"/>
    <col min="6161" max="6161" width="15.85546875" style="134" customWidth="1"/>
    <col min="6162" max="6162" width="4.7109375" style="134" customWidth="1"/>
    <col min="6163" max="6403" width="11.42578125" style="134"/>
    <col min="6404" max="6404" width="3.28515625" style="134" customWidth="1"/>
    <col min="6405" max="6405" width="11.42578125" style="134"/>
    <col min="6406" max="6406" width="25.42578125" style="134" customWidth="1"/>
    <col min="6407" max="6407" width="24.28515625" style="134" customWidth="1"/>
    <col min="6408" max="6415" width="11.42578125" style="134"/>
    <col min="6416" max="6416" width="23.7109375" style="134" customWidth="1"/>
    <col min="6417" max="6417" width="15.85546875" style="134" customWidth="1"/>
    <col min="6418" max="6418" width="4.7109375" style="134" customWidth="1"/>
    <col min="6419" max="6659" width="11.42578125" style="134"/>
    <col min="6660" max="6660" width="3.28515625" style="134" customWidth="1"/>
    <col min="6661" max="6661" width="11.42578125" style="134"/>
    <col min="6662" max="6662" width="25.42578125" style="134" customWidth="1"/>
    <col min="6663" max="6663" width="24.28515625" style="134" customWidth="1"/>
    <col min="6664" max="6671" width="11.42578125" style="134"/>
    <col min="6672" max="6672" width="23.7109375" style="134" customWidth="1"/>
    <col min="6673" max="6673" width="15.85546875" style="134" customWidth="1"/>
    <col min="6674" max="6674" width="4.7109375" style="134" customWidth="1"/>
    <col min="6675" max="6915" width="11.42578125" style="134"/>
    <col min="6916" max="6916" width="3.28515625" style="134" customWidth="1"/>
    <col min="6917" max="6917" width="11.42578125" style="134"/>
    <col min="6918" max="6918" width="25.42578125" style="134" customWidth="1"/>
    <col min="6919" max="6919" width="24.28515625" style="134" customWidth="1"/>
    <col min="6920" max="6927" width="11.42578125" style="134"/>
    <col min="6928" max="6928" width="23.7109375" style="134" customWidth="1"/>
    <col min="6929" max="6929" width="15.85546875" style="134" customWidth="1"/>
    <col min="6930" max="6930" width="4.7109375" style="134" customWidth="1"/>
    <col min="6931" max="7171" width="11.42578125" style="134"/>
    <col min="7172" max="7172" width="3.28515625" style="134" customWidth="1"/>
    <col min="7173" max="7173" width="11.42578125" style="134"/>
    <col min="7174" max="7174" width="25.42578125" style="134" customWidth="1"/>
    <col min="7175" max="7175" width="24.28515625" style="134" customWidth="1"/>
    <col min="7176" max="7183" width="11.42578125" style="134"/>
    <col min="7184" max="7184" width="23.7109375" style="134" customWidth="1"/>
    <col min="7185" max="7185" width="15.85546875" style="134" customWidth="1"/>
    <col min="7186" max="7186" width="4.7109375" style="134" customWidth="1"/>
    <col min="7187" max="7427" width="11.42578125" style="134"/>
    <col min="7428" max="7428" width="3.28515625" style="134" customWidth="1"/>
    <col min="7429" max="7429" width="11.42578125" style="134"/>
    <col min="7430" max="7430" width="25.42578125" style="134" customWidth="1"/>
    <col min="7431" max="7431" width="24.28515625" style="134" customWidth="1"/>
    <col min="7432" max="7439" width="11.42578125" style="134"/>
    <col min="7440" max="7440" width="23.7109375" style="134" customWidth="1"/>
    <col min="7441" max="7441" width="15.85546875" style="134" customWidth="1"/>
    <col min="7442" max="7442" width="4.7109375" style="134" customWidth="1"/>
    <col min="7443" max="7683" width="11.42578125" style="134"/>
    <col min="7684" max="7684" width="3.28515625" style="134" customWidth="1"/>
    <col min="7685" max="7685" width="11.42578125" style="134"/>
    <col min="7686" max="7686" width="25.42578125" style="134" customWidth="1"/>
    <col min="7687" max="7687" width="24.28515625" style="134" customWidth="1"/>
    <col min="7688" max="7695" width="11.42578125" style="134"/>
    <col min="7696" max="7696" width="23.7109375" style="134" customWidth="1"/>
    <col min="7697" max="7697" width="15.85546875" style="134" customWidth="1"/>
    <col min="7698" max="7698" width="4.7109375" style="134" customWidth="1"/>
    <col min="7699" max="7939" width="11.42578125" style="134"/>
    <col min="7940" max="7940" width="3.28515625" style="134" customWidth="1"/>
    <col min="7941" max="7941" width="11.42578125" style="134"/>
    <col min="7942" max="7942" width="25.42578125" style="134" customWidth="1"/>
    <col min="7943" max="7943" width="24.28515625" style="134" customWidth="1"/>
    <col min="7944" max="7951" width="11.42578125" style="134"/>
    <col min="7952" max="7952" width="23.7109375" style="134" customWidth="1"/>
    <col min="7953" max="7953" width="15.85546875" style="134" customWidth="1"/>
    <col min="7954" max="7954" width="4.7109375" style="134" customWidth="1"/>
    <col min="7955" max="8195" width="11.42578125" style="134"/>
    <col min="8196" max="8196" width="3.28515625" style="134" customWidth="1"/>
    <col min="8197" max="8197" width="11.42578125" style="134"/>
    <col min="8198" max="8198" width="25.42578125" style="134" customWidth="1"/>
    <col min="8199" max="8199" width="24.28515625" style="134" customWidth="1"/>
    <col min="8200" max="8207" width="11.42578125" style="134"/>
    <col min="8208" max="8208" width="23.7109375" style="134" customWidth="1"/>
    <col min="8209" max="8209" width="15.85546875" style="134" customWidth="1"/>
    <col min="8210" max="8210" width="4.7109375" style="134" customWidth="1"/>
    <col min="8211" max="8451" width="11.42578125" style="134"/>
    <col min="8452" max="8452" width="3.28515625" style="134" customWidth="1"/>
    <col min="8453" max="8453" width="11.42578125" style="134"/>
    <col min="8454" max="8454" width="25.42578125" style="134" customWidth="1"/>
    <col min="8455" max="8455" width="24.28515625" style="134" customWidth="1"/>
    <col min="8456" max="8463" width="11.42578125" style="134"/>
    <col min="8464" max="8464" width="23.7109375" style="134" customWidth="1"/>
    <col min="8465" max="8465" width="15.85546875" style="134" customWidth="1"/>
    <col min="8466" max="8466" width="4.7109375" style="134" customWidth="1"/>
    <col min="8467" max="8707" width="11.42578125" style="134"/>
    <col min="8708" max="8708" width="3.28515625" style="134" customWidth="1"/>
    <col min="8709" max="8709" width="11.42578125" style="134"/>
    <col min="8710" max="8710" width="25.42578125" style="134" customWidth="1"/>
    <col min="8711" max="8711" width="24.28515625" style="134" customWidth="1"/>
    <col min="8712" max="8719" width="11.42578125" style="134"/>
    <col min="8720" max="8720" width="23.7109375" style="134" customWidth="1"/>
    <col min="8721" max="8721" width="15.85546875" style="134" customWidth="1"/>
    <col min="8722" max="8722" width="4.7109375" style="134" customWidth="1"/>
    <col min="8723" max="8963" width="11.42578125" style="134"/>
    <col min="8964" max="8964" width="3.28515625" style="134" customWidth="1"/>
    <col min="8965" max="8965" width="11.42578125" style="134"/>
    <col min="8966" max="8966" width="25.42578125" style="134" customWidth="1"/>
    <col min="8967" max="8967" width="24.28515625" style="134" customWidth="1"/>
    <col min="8968" max="8975" width="11.42578125" style="134"/>
    <col min="8976" max="8976" width="23.7109375" style="134" customWidth="1"/>
    <col min="8977" max="8977" width="15.85546875" style="134" customWidth="1"/>
    <col min="8978" max="8978" width="4.7109375" style="134" customWidth="1"/>
    <col min="8979" max="9219" width="11.42578125" style="134"/>
    <col min="9220" max="9220" width="3.28515625" style="134" customWidth="1"/>
    <col min="9221" max="9221" width="11.42578125" style="134"/>
    <col min="9222" max="9222" width="25.42578125" style="134" customWidth="1"/>
    <col min="9223" max="9223" width="24.28515625" style="134" customWidth="1"/>
    <col min="9224" max="9231" width="11.42578125" style="134"/>
    <col min="9232" max="9232" width="23.7109375" style="134" customWidth="1"/>
    <col min="9233" max="9233" width="15.85546875" style="134" customWidth="1"/>
    <col min="9234" max="9234" width="4.7109375" style="134" customWidth="1"/>
    <col min="9235" max="9475" width="11.42578125" style="134"/>
    <col min="9476" max="9476" width="3.28515625" style="134" customWidth="1"/>
    <col min="9477" max="9477" width="11.42578125" style="134"/>
    <col min="9478" max="9478" width="25.42578125" style="134" customWidth="1"/>
    <col min="9479" max="9479" width="24.28515625" style="134" customWidth="1"/>
    <col min="9480" max="9487" width="11.42578125" style="134"/>
    <col min="9488" max="9488" width="23.7109375" style="134" customWidth="1"/>
    <col min="9489" max="9489" width="15.85546875" style="134" customWidth="1"/>
    <col min="9490" max="9490" width="4.7109375" style="134" customWidth="1"/>
    <col min="9491" max="9731" width="11.42578125" style="134"/>
    <col min="9732" max="9732" width="3.28515625" style="134" customWidth="1"/>
    <col min="9733" max="9733" width="11.42578125" style="134"/>
    <col min="9734" max="9734" width="25.42578125" style="134" customWidth="1"/>
    <col min="9735" max="9735" width="24.28515625" style="134" customWidth="1"/>
    <col min="9736" max="9743" width="11.42578125" style="134"/>
    <col min="9744" max="9744" width="23.7109375" style="134" customWidth="1"/>
    <col min="9745" max="9745" width="15.85546875" style="134" customWidth="1"/>
    <col min="9746" max="9746" width="4.7109375" style="134" customWidth="1"/>
    <col min="9747" max="9987" width="11.42578125" style="134"/>
    <col min="9988" max="9988" width="3.28515625" style="134" customWidth="1"/>
    <col min="9989" max="9989" width="11.42578125" style="134"/>
    <col min="9990" max="9990" width="25.42578125" style="134" customWidth="1"/>
    <col min="9991" max="9991" width="24.28515625" style="134" customWidth="1"/>
    <col min="9992" max="9999" width="11.42578125" style="134"/>
    <col min="10000" max="10000" width="23.7109375" style="134" customWidth="1"/>
    <col min="10001" max="10001" width="15.85546875" style="134" customWidth="1"/>
    <col min="10002" max="10002" width="4.7109375" style="134" customWidth="1"/>
    <col min="10003" max="10243" width="11.42578125" style="134"/>
    <col min="10244" max="10244" width="3.28515625" style="134" customWidth="1"/>
    <col min="10245" max="10245" width="11.42578125" style="134"/>
    <col min="10246" max="10246" width="25.42578125" style="134" customWidth="1"/>
    <col min="10247" max="10247" width="24.28515625" style="134" customWidth="1"/>
    <col min="10248" max="10255" width="11.42578125" style="134"/>
    <col min="10256" max="10256" width="23.7109375" style="134" customWidth="1"/>
    <col min="10257" max="10257" width="15.85546875" style="134" customWidth="1"/>
    <col min="10258" max="10258" width="4.7109375" style="134" customWidth="1"/>
    <col min="10259" max="10499" width="11.42578125" style="134"/>
    <col min="10500" max="10500" width="3.28515625" style="134" customWidth="1"/>
    <col min="10501" max="10501" width="11.42578125" style="134"/>
    <col min="10502" max="10502" width="25.42578125" style="134" customWidth="1"/>
    <col min="10503" max="10503" width="24.28515625" style="134" customWidth="1"/>
    <col min="10504" max="10511" width="11.42578125" style="134"/>
    <col min="10512" max="10512" width="23.7109375" style="134" customWidth="1"/>
    <col min="10513" max="10513" width="15.85546875" style="134" customWidth="1"/>
    <col min="10514" max="10514" width="4.7109375" style="134" customWidth="1"/>
    <col min="10515" max="10755" width="11.42578125" style="134"/>
    <col min="10756" max="10756" width="3.28515625" style="134" customWidth="1"/>
    <col min="10757" max="10757" width="11.42578125" style="134"/>
    <col min="10758" max="10758" width="25.42578125" style="134" customWidth="1"/>
    <col min="10759" max="10759" width="24.28515625" style="134" customWidth="1"/>
    <col min="10760" max="10767" width="11.42578125" style="134"/>
    <col min="10768" max="10768" width="23.7109375" style="134" customWidth="1"/>
    <col min="10769" max="10769" width="15.85546875" style="134" customWidth="1"/>
    <col min="10770" max="10770" width="4.7109375" style="134" customWidth="1"/>
    <col min="10771" max="11011" width="11.42578125" style="134"/>
    <col min="11012" max="11012" width="3.28515625" style="134" customWidth="1"/>
    <col min="11013" max="11013" width="11.42578125" style="134"/>
    <col min="11014" max="11014" width="25.42578125" style="134" customWidth="1"/>
    <col min="11015" max="11015" width="24.28515625" style="134" customWidth="1"/>
    <col min="11016" max="11023" width="11.42578125" style="134"/>
    <col min="11024" max="11024" width="23.7109375" style="134" customWidth="1"/>
    <col min="11025" max="11025" width="15.85546875" style="134" customWidth="1"/>
    <col min="11026" max="11026" width="4.7109375" style="134" customWidth="1"/>
    <col min="11027" max="11267" width="11.42578125" style="134"/>
    <col min="11268" max="11268" width="3.28515625" style="134" customWidth="1"/>
    <col min="11269" max="11269" width="11.42578125" style="134"/>
    <col min="11270" max="11270" width="25.42578125" style="134" customWidth="1"/>
    <col min="11271" max="11271" width="24.28515625" style="134" customWidth="1"/>
    <col min="11272" max="11279" width="11.42578125" style="134"/>
    <col min="11280" max="11280" width="23.7109375" style="134" customWidth="1"/>
    <col min="11281" max="11281" width="15.85546875" style="134" customWidth="1"/>
    <col min="11282" max="11282" width="4.7109375" style="134" customWidth="1"/>
    <col min="11283" max="11523" width="11.42578125" style="134"/>
    <col min="11524" max="11524" width="3.28515625" style="134" customWidth="1"/>
    <col min="11525" max="11525" width="11.42578125" style="134"/>
    <col min="11526" max="11526" width="25.42578125" style="134" customWidth="1"/>
    <col min="11527" max="11527" width="24.28515625" style="134" customWidth="1"/>
    <col min="11528" max="11535" width="11.42578125" style="134"/>
    <col min="11536" max="11536" width="23.7109375" style="134" customWidth="1"/>
    <col min="11537" max="11537" width="15.85546875" style="134" customWidth="1"/>
    <col min="11538" max="11538" width="4.7109375" style="134" customWidth="1"/>
    <col min="11539" max="11779" width="11.42578125" style="134"/>
    <col min="11780" max="11780" width="3.28515625" style="134" customWidth="1"/>
    <col min="11781" max="11781" width="11.42578125" style="134"/>
    <col min="11782" max="11782" width="25.42578125" style="134" customWidth="1"/>
    <col min="11783" max="11783" width="24.28515625" style="134" customWidth="1"/>
    <col min="11784" max="11791" width="11.42578125" style="134"/>
    <col min="11792" max="11792" width="23.7109375" style="134" customWidth="1"/>
    <col min="11793" max="11793" width="15.85546875" style="134" customWidth="1"/>
    <col min="11794" max="11794" width="4.7109375" style="134" customWidth="1"/>
    <col min="11795" max="12035" width="11.42578125" style="134"/>
    <col min="12036" max="12036" width="3.28515625" style="134" customWidth="1"/>
    <col min="12037" max="12037" width="11.42578125" style="134"/>
    <col min="12038" max="12038" width="25.42578125" style="134" customWidth="1"/>
    <col min="12039" max="12039" width="24.28515625" style="134" customWidth="1"/>
    <col min="12040" max="12047" width="11.42578125" style="134"/>
    <col min="12048" max="12048" width="23.7109375" style="134" customWidth="1"/>
    <col min="12049" max="12049" width="15.85546875" style="134" customWidth="1"/>
    <col min="12050" max="12050" width="4.7109375" style="134" customWidth="1"/>
    <col min="12051" max="12291" width="11.42578125" style="134"/>
    <col min="12292" max="12292" width="3.28515625" style="134" customWidth="1"/>
    <col min="12293" max="12293" width="11.42578125" style="134"/>
    <col min="12294" max="12294" width="25.42578125" style="134" customWidth="1"/>
    <col min="12295" max="12295" width="24.28515625" style="134" customWidth="1"/>
    <col min="12296" max="12303" width="11.42578125" style="134"/>
    <col min="12304" max="12304" width="23.7109375" style="134" customWidth="1"/>
    <col min="12305" max="12305" width="15.85546875" style="134" customWidth="1"/>
    <col min="12306" max="12306" width="4.7109375" style="134" customWidth="1"/>
    <col min="12307" max="12547" width="11.42578125" style="134"/>
    <col min="12548" max="12548" width="3.28515625" style="134" customWidth="1"/>
    <col min="12549" max="12549" width="11.42578125" style="134"/>
    <col min="12550" max="12550" width="25.42578125" style="134" customWidth="1"/>
    <col min="12551" max="12551" width="24.28515625" style="134" customWidth="1"/>
    <col min="12552" max="12559" width="11.42578125" style="134"/>
    <col min="12560" max="12560" width="23.7109375" style="134" customWidth="1"/>
    <col min="12561" max="12561" width="15.85546875" style="134" customWidth="1"/>
    <col min="12562" max="12562" width="4.7109375" style="134" customWidth="1"/>
    <col min="12563" max="12803" width="11.42578125" style="134"/>
    <col min="12804" max="12804" width="3.28515625" style="134" customWidth="1"/>
    <col min="12805" max="12805" width="11.42578125" style="134"/>
    <col min="12806" max="12806" width="25.42578125" style="134" customWidth="1"/>
    <col min="12807" max="12807" width="24.28515625" style="134" customWidth="1"/>
    <col min="12808" max="12815" width="11.42578125" style="134"/>
    <col min="12816" max="12816" width="23.7109375" style="134" customWidth="1"/>
    <col min="12817" max="12817" width="15.85546875" style="134" customWidth="1"/>
    <col min="12818" max="12818" width="4.7109375" style="134" customWidth="1"/>
    <col min="12819" max="13059" width="11.42578125" style="134"/>
    <col min="13060" max="13060" width="3.28515625" style="134" customWidth="1"/>
    <col min="13061" max="13061" width="11.42578125" style="134"/>
    <col min="13062" max="13062" width="25.42578125" style="134" customWidth="1"/>
    <col min="13063" max="13063" width="24.28515625" style="134" customWidth="1"/>
    <col min="13064" max="13071" width="11.42578125" style="134"/>
    <col min="13072" max="13072" width="23.7109375" style="134" customWidth="1"/>
    <col min="13073" max="13073" width="15.85546875" style="134" customWidth="1"/>
    <col min="13074" max="13074" width="4.7109375" style="134" customWidth="1"/>
    <col min="13075" max="13315" width="11.42578125" style="134"/>
    <col min="13316" max="13316" width="3.28515625" style="134" customWidth="1"/>
    <col min="13317" max="13317" width="11.42578125" style="134"/>
    <col min="13318" max="13318" width="25.42578125" style="134" customWidth="1"/>
    <col min="13319" max="13319" width="24.28515625" style="134" customWidth="1"/>
    <col min="13320" max="13327" width="11.42578125" style="134"/>
    <col min="13328" max="13328" width="23.7109375" style="134" customWidth="1"/>
    <col min="13329" max="13329" width="15.85546875" style="134" customWidth="1"/>
    <col min="13330" max="13330" width="4.7109375" style="134" customWidth="1"/>
    <col min="13331" max="13571" width="11.42578125" style="134"/>
    <col min="13572" max="13572" width="3.28515625" style="134" customWidth="1"/>
    <col min="13573" max="13573" width="11.42578125" style="134"/>
    <col min="13574" max="13574" width="25.42578125" style="134" customWidth="1"/>
    <col min="13575" max="13575" width="24.28515625" style="134" customWidth="1"/>
    <col min="13576" max="13583" width="11.42578125" style="134"/>
    <col min="13584" max="13584" width="23.7109375" style="134" customWidth="1"/>
    <col min="13585" max="13585" width="15.85546875" style="134" customWidth="1"/>
    <col min="13586" max="13586" width="4.7109375" style="134" customWidth="1"/>
    <col min="13587" max="13827" width="11.42578125" style="134"/>
    <col min="13828" max="13828" width="3.28515625" style="134" customWidth="1"/>
    <col min="13829" max="13829" width="11.42578125" style="134"/>
    <col min="13830" max="13830" width="25.42578125" style="134" customWidth="1"/>
    <col min="13831" max="13831" width="24.28515625" style="134" customWidth="1"/>
    <col min="13832" max="13839" width="11.42578125" style="134"/>
    <col min="13840" max="13840" width="23.7109375" style="134" customWidth="1"/>
    <col min="13841" max="13841" width="15.85546875" style="134" customWidth="1"/>
    <col min="13842" max="13842" width="4.7109375" style="134" customWidth="1"/>
    <col min="13843" max="14083" width="11.42578125" style="134"/>
    <col min="14084" max="14084" width="3.28515625" style="134" customWidth="1"/>
    <col min="14085" max="14085" width="11.42578125" style="134"/>
    <col min="14086" max="14086" width="25.42578125" style="134" customWidth="1"/>
    <col min="14087" max="14087" width="24.28515625" style="134" customWidth="1"/>
    <col min="14088" max="14095" width="11.42578125" style="134"/>
    <col min="14096" max="14096" width="23.7109375" style="134" customWidth="1"/>
    <col min="14097" max="14097" width="15.85546875" style="134" customWidth="1"/>
    <col min="14098" max="14098" width="4.7109375" style="134" customWidth="1"/>
    <col min="14099" max="14339" width="11.42578125" style="134"/>
    <col min="14340" max="14340" width="3.28515625" style="134" customWidth="1"/>
    <col min="14341" max="14341" width="11.42578125" style="134"/>
    <col min="14342" max="14342" width="25.42578125" style="134" customWidth="1"/>
    <col min="14343" max="14343" width="24.28515625" style="134" customWidth="1"/>
    <col min="14344" max="14351" width="11.42578125" style="134"/>
    <col min="14352" max="14352" width="23.7109375" style="134" customWidth="1"/>
    <col min="14353" max="14353" width="15.85546875" style="134" customWidth="1"/>
    <col min="14354" max="14354" width="4.7109375" style="134" customWidth="1"/>
    <col min="14355" max="14595" width="11.42578125" style="134"/>
    <col min="14596" max="14596" width="3.28515625" style="134" customWidth="1"/>
    <col min="14597" max="14597" width="11.42578125" style="134"/>
    <col min="14598" max="14598" width="25.42578125" style="134" customWidth="1"/>
    <col min="14599" max="14599" width="24.28515625" style="134" customWidth="1"/>
    <col min="14600" max="14607" width="11.42578125" style="134"/>
    <col min="14608" max="14608" width="23.7109375" style="134" customWidth="1"/>
    <col min="14609" max="14609" width="15.85546875" style="134" customWidth="1"/>
    <col min="14610" max="14610" width="4.7109375" style="134" customWidth="1"/>
    <col min="14611" max="14851" width="11.42578125" style="134"/>
    <col min="14852" max="14852" width="3.28515625" style="134" customWidth="1"/>
    <col min="14853" max="14853" width="11.42578125" style="134"/>
    <col min="14854" max="14854" width="25.42578125" style="134" customWidth="1"/>
    <col min="14855" max="14855" width="24.28515625" style="134" customWidth="1"/>
    <col min="14856" max="14863" width="11.42578125" style="134"/>
    <col min="14864" max="14864" width="23.7109375" style="134" customWidth="1"/>
    <col min="14865" max="14865" width="15.85546875" style="134" customWidth="1"/>
    <col min="14866" max="14866" width="4.7109375" style="134" customWidth="1"/>
    <col min="14867" max="15107" width="11.42578125" style="134"/>
    <col min="15108" max="15108" width="3.28515625" style="134" customWidth="1"/>
    <col min="15109" max="15109" width="11.42578125" style="134"/>
    <col min="15110" max="15110" width="25.42578125" style="134" customWidth="1"/>
    <col min="15111" max="15111" width="24.28515625" style="134" customWidth="1"/>
    <col min="15112" max="15119" width="11.42578125" style="134"/>
    <col min="15120" max="15120" width="23.7109375" style="134" customWidth="1"/>
    <col min="15121" max="15121" width="15.85546875" style="134" customWidth="1"/>
    <col min="15122" max="15122" width="4.7109375" style="134" customWidth="1"/>
    <col min="15123" max="15363" width="11.42578125" style="134"/>
    <col min="15364" max="15364" width="3.28515625" style="134" customWidth="1"/>
    <col min="15365" max="15365" width="11.42578125" style="134"/>
    <col min="15366" max="15366" width="25.42578125" style="134" customWidth="1"/>
    <col min="15367" max="15367" width="24.28515625" style="134" customWidth="1"/>
    <col min="15368" max="15375" width="11.42578125" style="134"/>
    <col min="15376" max="15376" width="23.7109375" style="134" customWidth="1"/>
    <col min="15377" max="15377" width="15.85546875" style="134" customWidth="1"/>
    <col min="15378" max="15378" width="4.7109375" style="134" customWidth="1"/>
    <col min="15379" max="15619" width="11.42578125" style="134"/>
    <col min="15620" max="15620" width="3.28515625" style="134" customWidth="1"/>
    <col min="15621" max="15621" width="11.42578125" style="134"/>
    <col min="15622" max="15622" width="25.42578125" style="134" customWidth="1"/>
    <col min="15623" max="15623" width="24.28515625" style="134" customWidth="1"/>
    <col min="15624" max="15631" width="11.42578125" style="134"/>
    <col min="15632" max="15632" width="23.7109375" style="134" customWidth="1"/>
    <col min="15633" max="15633" width="15.85546875" style="134" customWidth="1"/>
    <col min="15634" max="15634" width="4.7109375" style="134" customWidth="1"/>
    <col min="15635" max="15875" width="11.42578125" style="134"/>
    <col min="15876" max="15876" width="3.28515625" style="134" customWidth="1"/>
    <col min="15877" max="15877" width="11.42578125" style="134"/>
    <col min="15878" max="15878" width="25.42578125" style="134" customWidth="1"/>
    <col min="15879" max="15879" width="24.28515625" style="134" customWidth="1"/>
    <col min="15880" max="15887" width="11.42578125" style="134"/>
    <col min="15888" max="15888" width="23.7109375" style="134" customWidth="1"/>
    <col min="15889" max="15889" width="15.85546875" style="134" customWidth="1"/>
    <col min="15890" max="15890" width="4.7109375" style="134" customWidth="1"/>
    <col min="15891" max="16131" width="11.42578125" style="134"/>
    <col min="16132" max="16132" width="3.28515625" style="134" customWidth="1"/>
    <col min="16133" max="16133" width="11.42578125" style="134"/>
    <col min="16134" max="16134" width="25.42578125" style="134" customWidth="1"/>
    <col min="16135" max="16135" width="24.28515625" style="134" customWidth="1"/>
    <col min="16136" max="16143" width="11.42578125" style="134"/>
    <col min="16144" max="16144" width="23.7109375" style="134" customWidth="1"/>
    <col min="16145" max="16145" width="15.85546875" style="134" customWidth="1"/>
    <col min="16146" max="16146" width="4.7109375" style="134" customWidth="1"/>
    <col min="16147" max="16384" width="11.42578125" style="134"/>
  </cols>
  <sheetData>
    <row r="1" spans="1:34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1"/>
      <c r="X1" s="1"/>
      <c r="Y1" s="37"/>
      <c r="Z1" s="1"/>
    </row>
    <row r="2" spans="1:34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1"/>
      <c r="O2" s="301"/>
      <c r="P2" s="301"/>
      <c r="Q2" s="301"/>
      <c r="R2" s="1"/>
      <c r="S2" s="1"/>
      <c r="T2" s="1"/>
      <c r="U2" s="1"/>
      <c r="V2" s="7"/>
      <c r="W2" s="1"/>
      <c r="X2" s="1"/>
      <c r="Y2" s="37"/>
      <c r="Z2" s="1"/>
      <c r="AA2" s="118"/>
      <c r="AB2" s="118"/>
      <c r="AC2" s="118"/>
      <c r="AD2" s="119"/>
      <c r="AE2" s="119"/>
      <c r="AF2" s="119"/>
      <c r="AG2" s="119"/>
      <c r="AH2" s="119"/>
    </row>
    <row r="3" spans="1:34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1"/>
      <c r="O3" s="301"/>
      <c r="P3" s="301"/>
      <c r="Q3" s="301"/>
      <c r="R3" s="1"/>
      <c r="S3" s="1"/>
      <c r="T3" s="1"/>
      <c r="U3" s="1"/>
      <c r="V3" s="7"/>
      <c r="W3" s="1"/>
      <c r="X3" s="1"/>
      <c r="Y3" s="37"/>
      <c r="Z3" s="1"/>
      <c r="AA3" s="118"/>
      <c r="AB3" s="118"/>
      <c r="AC3" s="118"/>
      <c r="AD3" s="120"/>
      <c r="AE3" s="120"/>
      <c r="AF3" s="120"/>
      <c r="AG3" s="120"/>
      <c r="AH3" s="120"/>
    </row>
    <row r="4" spans="1:34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1"/>
      <c r="O4" s="301"/>
      <c r="P4" s="301"/>
      <c r="Q4" s="301"/>
      <c r="R4" s="1"/>
      <c r="S4" s="1"/>
      <c r="T4" s="1"/>
      <c r="U4" s="1"/>
      <c r="V4" s="7"/>
      <c r="W4" s="1"/>
      <c r="X4" s="1"/>
      <c r="Y4" s="37"/>
      <c r="Z4" s="1"/>
      <c r="AA4" s="121"/>
      <c r="AB4" s="121"/>
      <c r="AC4" s="121"/>
      <c r="AD4" s="120"/>
      <c r="AE4" s="120"/>
      <c r="AF4" s="120"/>
      <c r="AG4" s="120"/>
      <c r="AH4" s="120"/>
    </row>
    <row r="5" spans="1:34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  <c r="Y5" s="37"/>
      <c r="Z5" s="1"/>
    </row>
    <row r="6" spans="1:34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  <c r="W6" s="1"/>
      <c r="X6" s="1"/>
      <c r="Y6" s="37"/>
      <c r="Z6" s="1"/>
    </row>
    <row r="7" spans="1:34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/>
      <c r="W7" s="1"/>
      <c r="X7" s="1"/>
      <c r="Y7" s="37"/>
      <c r="Z7" s="1"/>
    </row>
    <row r="8" spans="1:34" s="117" customFormat="1" ht="21" customHeight="1" x14ac:dyDescent="0.35">
      <c r="A8" s="103" t="s">
        <v>234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02" t="s">
        <v>233</v>
      </c>
      <c r="Q8" s="302"/>
      <c r="R8" s="1"/>
      <c r="S8" s="1"/>
      <c r="T8" s="87"/>
      <c r="U8" s="87"/>
      <c r="V8" s="87"/>
      <c r="W8" s="87"/>
      <c r="X8" s="87"/>
      <c r="Y8" s="87"/>
      <c r="Z8" s="1"/>
    </row>
    <row r="9" spans="1:34" s="117" customFormat="1" ht="21" customHeight="1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122"/>
      <c r="S9" s="9"/>
      <c r="T9" s="9"/>
      <c r="U9" s="9"/>
      <c r="V9" s="9"/>
      <c r="W9" s="9"/>
      <c r="X9" s="9"/>
      <c r="Y9" s="9"/>
      <c r="Z9" s="9"/>
    </row>
    <row r="10" spans="1:34" s="117" customFormat="1" ht="21" customHeight="1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122"/>
      <c r="S10" s="9"/>
      <c r="T10" s="9"/>
      <c r="U10" s="9"/>
      <c r="V10" s="9"/>
      <c r="W10" s="9"/>
      <c r="X10" s="9"/>
      <c r="Y10" s="9"/>
      <c r="Z10" s="9"/>
    </row>
    <row r="11" spans="1:34" s="117" customFormat="1" ht="21" customHeight="1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122"/>
      <c r="S11" s="9"/>
      <c r="T11" s="9"/>
      <c r="U11" s="9"/>
      <c r="V11" s="9"/>
      <c r="W11" s="9"/>
      <c r="X11" s="9"/>
      <c r="Y11" s="9"/>
      <c r="Z11" s="9"/>
    </row>
    <row r="12" spans="1:34" s="117" customFormat="1" ht="21" customHeight="1" x14ac:dyDescent="0.35">
      <c r="B12" s="142" t="s">
        <v>140</v>
      </c>
      <c r="C12" s="142" t="s">
        <v>0</v>
      </c>
      <c r="D12" s="142" t="s">
        <v>160</v>
      </c>
      <c r="E12" s="502" t="s">
        <v>141</v>
      </c>
      <c r="F12" s="503"/>
      <c r="G12" s="503"/>
      <c r="H12" s="503"/>
      <c r="I12" s="503"/>
      <c r="J12" s="503"/>
      <c r="K12" s="503"/>
      <c r="L12" s="503"/>
      <c r="M12" s="503"/>
      <c r="N12" s="503"/>
      <c r="O12" s="504"/>
      <c r="P12" s="142" t="s">
        <v>162</v>
      </c>
      <c r="Q12" s="142" t="s">
        <v>143</v>
      </c>
    </row>
    <row r="13" spans="1:34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227" t="s">
        <v>146</v>
      </c>
      <c r="J13" s="230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43"/>
      <c r="Q13" s="144"/>
      <c r="T13" s="124"/>
    </row>
    <row r="14" spans="1:34" s="117" customFormat="1" ht="21" customHeight="1" x14ac:dyDescent="0.35">
      <c r="B14" s="136">
        <v>1</v>
      </c>
      <c r="C14" s="135" t="s">
        <v>32</v>
      </c>
      <c r="D14" s="127" t="s">
        <v>164</v>
      </c>
      <c r="E14" s="128">
        <v>4</v>
      </c>
      <c r="F14" s="128">
        <v>1</v>
      </c>
      <c r="G14" s="128">
        <v>4</v>
      </c>
      <c r="H14" s="128"/>
      <c r="I14" s="228"/>
      <c r="J14" s="231">
        <v>2</v>
      </c>
      <c r="K14" s="128"/>
      <c r="L14" s="128"/>
      <c r="M14" s="128">
        <v>1</v>
      </c>
      <c r="N14" s="128"/>
      <c r="O14" s="128"/>
      <c r="P14" s="129">
        <f t="shared" ref="P14:P55" si="0">SUM(E14:O14)</f>
        <v>12</v>
      </c>
      <c r="Q14" s="128">
        <f t="shared" ref="Q14:Q54" si="1">COUNT(E14:O14)</f>
        <v>5</v>
      </c>
      <c r="T14" s="124"/>
    </row>
    <row r="15" spans="1:34" s="117" customFormat="1" ht="21" customHeight="1" x14ac:dyDescent="0.35">
      <c r="B15" s="136">
        <v>2</v>
      </c>
      <c r="C15" s="135" t="s">
        <v>89</v>
      </c>
      <c r="D15" s="127" t="s">
        <v>169</v>
      </c>
      <c r="E15" s="128">
        <v>2</v>
      </c>
      <c r="F15" s="128">
        <v>3</v>
      </c>
      <c r="G15" s="128">
        <v>2</v>
      </c>
      <c r="H15" s="128">
        <v>1</v>
      </c>
      <c r="I15" s="233"/>
      <c r="J15" s="231">
        <v>0</v>
      </c>
      <c r="K15" s="128"/>
      <c r="L15" s="128"/>
      <c r="M15" s="128">
        <v>2</v>
      </c>
      <c r="N15" s="128"/>
      <c r="O15" s="128"/>
      <c r="P15" s="129">
        <f t="shared" si="0"/>
        <v>10</v>
      </c>
      <c r="Q15" s="128">
        <f t="shared" si="1"/>
        <v>6</v>
      </c>
      <c r="T15" s="124"/>
    </row>
    <row r="16" spans="1:34" s="117" customFormat="1" ht="21" customHeight="1" x14ac:dyDescent="0.35">
      <c r="B16" s="136">
        <v>3</v>
      </c>
      <c r="C16" s="126" t="s">
        <v>93</v>
      </c>
      <c r="D16" s="127" t="s">
        <v>184</v>
      </c>
      <c r="E16" s="140">
        <v>1</v>
      </c>
      <c r="F16" s="128">
        <v>3</v>
      </c>
      <c r="G16" s="128">
        <v>1</v>
      </c>
      <c r="H16" s="145"/>
      <c r="I16" s="228">
        <v>2</v>
      </c>
      <c r="J16" s="231"/>
      <c r="K16" s="128"/>
      <c r="L16" s="128"/>
      <c r="M16" s="128"/>
      <c r="N16" s="128"/>
      <c r="O16" s="128"/>
      <c r="P16" s="129">
        <f t="shared" si="0"/>
        <v>7</v>
      </c>
      <c r="Q16" s="128">
        <f t="shared" si="1"/>
        <v>4</v>
      </c>
      <c r="T16" s="124"/>
    </row>
    <row r="17" spans="2:22" s="117" customFormat="1" ht="21" customHeight="1" x14ac:dyDescent="0.35">
      <c r="B17" s="136">
        <v>7</v>
      </c>
      <c r="C17" s="131" t="s">
        <v>79</v>
      </c>
      <c r="D17" s="127" t="s">
        <v>195</v>
      </c>
      <c r="E17" s="140">
        <v>0</v>
      </c>
      <c r="F17" s="141"/>
      <c r="G17" s="128">
        <v>2</v>
      </c>
      <c r="H17" s="128">
        <v>1</v>
      </c>
      <c r="I17" s="228">
        <v>1</v>
      </c>
      <c r="J17" s="231">
        <v>2</v>
      </c>
      <c r="K17" s="128"/>
      <c r="L17" s="128"/>
      <c r="M17" s="128">
        <v>1</v>
      </c>
      <c r="N17" s="128"/>
      <c r="O17" s="128"/>
      <c r="P17" s="129">
        <f t="shared" si="0"/>
        <v>7</v>
      </c>
      <c r="Q17" s="128">
        <f t="shared" si="1"/>
        <v>6</v>
      </c>
      <c r="T17" s="124"/>
    </row>
    <row r="18" spans="2:22" s="117" customFormat="1" ht="21" customHeight="1" x14ac:dyDescent="0.35">
      <c r="B18" s="136">
        <v>4</v>
      </c>
      <c r="C18" s="126" t="s">
        <v>31</v>
      </c>
      <c r="D18" s="127" t="s">
        <v>163</v>
      </c>
      <c r="E18" s="128">
        <v>1</v>
      </c>
      <c r="F18" s="128">
        <v>4</v>
      </c>
      <c r="G18" s="128">
        <v>0</v>
      </c>
      <c r="H18" s="128"/>
      <c r="I18" s="228"/>
      <c r="J18" s="231"/>
      <c r="K18" s="128"/>
      <c r="L18" s="128"/>
      <c r="M18" s="128"/>
      <c r="N18" s="128"/>
      <c r="O18" s="128"/>
      <c r="P18" s="129">
        <f t="shared" si="0"/>
        <v>5</v>
      </c>
      <c r="Q18" s="128">
        <f t="shared" si="1"/>
        <v>3</v>
      </c>
    </row>
    <row r="19" spans="2:22" s="117" customFormat="1" ht="21" customHeight="1" x14ac:dyDescent="0.35">
      <c r="B19" s="136">
        <v>5</v>
      </c>
      <c r="C19" s="126" t="s">
        <v>131</v>
      </c>
      <c r="D19" s="132" t="s">
        <v>165</v>
      </c>
      <c r="E19" s="133">
        <v>3</v>
      </c>
      <c r="F19" s="133">
        <v>0</v>
      </c>
      <c r="G19" s="128">
        <v>2</v>
      </c>
      <c r="H19" s="133"/>
      <c r="I19" s="229"/>
      <c r="J19" s="232"/>
      <c r="K19" s="133"/>
      <c r="L19" s="133"/>
      <c r="M19" s="133"/>
      <c r="N19" s="133"/>
      <c r="O19" s="133"/>
      <c r="P19" s="129">
        <f t="shared" si="0"/>
        <v>5</v>
      </c>
      <c r="Q19" s="128">
        <f t="shared" si="1"/>
        <v>3</v>
      </c>
    </row>
    <row r="20" spans="2:22" s="117" customFormat="1" ht="21" customHeight="1" x14ac:dyDescent="0.35">
      <c r="B20" s="136">
        <v>6</v>
      </c>
      <c r="C20" s="135" t="s">
        <v>124</v>
      </c>
      <c r="D20" s="132" t="s">
        <v>161</v>
      </c>
      <c r="E20" s="133">
        <v>1</v>
      </c>
      <c r="F20" s="133">
        <v>1</v>
      </c>
      <c r="G20" s="128">
        <v>2</v>
      </c>
      <c r="H20" s="133"/>
      <c r="I20" s="234"/>
      <c r="J20" s="232">
        <v>0</v>
      </c>
      <c r="K20" s="133"/>
      <c r="L20" s="133"/>
      <c r="M20" s="133"/>
      <c r="N20" s="133"/>
      <c r="O20" s="133"/>
      <c r="P20" s="129">
        <f t="shared" si="0"/>
        <v>4</v>
      </c>
      <c r="Q20" s="128">
        <f t="shared" si="1"/>
        <v>4</v>
      </c>
    </row>
    <row r="21" spans="2:22" s="117" customFormat="1" ht="21" customHeight="1" x14ac:dyDescent="0.35">
      <c r="B21" s="136">
        <v>8</v>
      </c>
      <c r="C21" s="135" t="s">
        <v>79</v>
      </c>
      <c r="D21" s="132" t="s">
        <v>198</v>
      </c>
      <c r="E21" s="148">
        <v>2</v>
      </c>
      <c r="F21" s="149"/>
      <c r="G21" s="128">
        <v>1</v>
      </c>
      <c r="H21" s="133">
        <v>0</v>
      </c>
      <c r="I21" s="229">
        <v>1</v>
      </c>
      <c r="J21" s="232">
        <v>0</v>
      </c>
      <c r="K21" s="133"/>
      <c r="L21" s="133"/>
      <c r="M21" s="133">
        <v>1</v>
      </c>
      <c r="N21" s="133"/>
      <c r="O21" s="133"/>
      <c r="P21" s="129">
        <f t="shared" si="0"/>
        <v>5</v>
      </c>
      <c r="Q21" s="128">
        <f t="shared" si="1"/>
        <v>6</v>
      </c>
    </row>
    <row r="22" spans="2:22" s="117" customFormat="1" ht="21" customHeight="1" x14ac:dyDescent="0.35">
      <c r="B22" s="136">
        <v>11</v>
      </c>
      <c r="C22" s="135" t="s">
        <v>79</v>
      </c>
      <c r="D22" s="132" t="s">
        <v>228</v>
      </c>
      <c r="E22" s="148">
        <v>0</v>
      </c>
      <c r="F22" s="149"/>
      <c r="G22" s="128">
        <v>2</v>
      </c>
      <c r="H22" s="133">
        <v>0</v>
      </c>
      <c r="I22" s="229">
        <v>1</v>
      </c>
      <c r="J22" s="232">
        <v>1</v>
      </c>
      <c r="K22" s="133"/>
      <c r="L22" s="133"/>
      <c r="M22" s="133"/>
      <c r="N22" s="133"/>
      <c r="O22" s="133"/>
      <c r="P22" s="129">
        <f t="shared" si="0"/>
        <v>4</v>
      </c>
      <c r="Q22" s="128">
        <f t="shared" si="1"/>
        <v>5</v>
      </c>
    </row>
    <row r="23" spans="2:22" s="117" customFormat="1" ht="21" customHeight="1" x14ac:dyDescent="0.35">
      <c r="B23" s="136">
        <v>9</v>
      </c>
      <c r="C23" s="135" t="s">
        <v>92</v>
      </c>
      <c r="D23" s="132" t="s">
        <v>166</v>
      </c>
      <c r="E23" s="133">
        <v>1</v>
      </c>
      <c r="F23" s="133">
        <v>2</v>
      </c>
      <c r="G23" s="128">
        <v>0</v>
      </c>
      <c r="H23" s="133"/>
      <c r="I23" s="229"/>
      <c r="J23" s="232"/>
      <c r="K23" s="133"/>
      <c r="L23" s="133"/>
      <c r="M23" s="133"/>
      <c r="N23" s="133"/>
      <c r="O23" s="133"/>
      <c r="P23" s="129">
        <f t="shared" si="0"/>
        <v>3</v>
      </c>
      <c r="Q23" s="128">
        <f t="shared" si="1"/>
        <v>3</v>
      </c>
    </row>
    <row r="24" spans="2:22" s="117" customFormat="1" ht="21" customHeight="1" x14ac:dyDescent="0.35">
      <c r="B24" s="136">
        <v>10</v>
      </c>
      <c r="C24" s="135" t="s">
        <v>124</v>
      </c>
      <c r="D24" s="132" t="s">
        <v>192</v>
      </c>
      <c r="E24" s="133">
        <v>0</v>
      </c>
      <c r="F24" s="133">
        <v>0</v>
      </c>
      <c r="G24" s="128">
        <v>3</v>
      </c>
      <c r="H24" s="133"/>
      <c r="I24" s="234"/>
      <c r="J24" s="232">
        <v>0</v>
      </c>
      <c r="K24" s="133"/>
      <c r="L24" s="133"/>
      <c r="M24" s="133"/>
      <c r="N24" s="133"/>
      <c r="O24" s="133"/>
      <c r="P24" s="129">
        <f t="shared" si="0"/>
        <v>3</v>
      </c>
      <c r="Q24" s="128">
        <f t="shared" si="1"/>
        <v>4</v>
      </c>
    </row>
    <row r="25" spans="2:22" s="117" customFormat="1" ht="21" customHeight="1" x14ac:dyDescent="0.35">
      <c r="B25" s="136">
        <v>12</v>
      </c>
      <c r="C25" s="135" t="s">
        <v>93</v>
      </c>
      <c r="D25" s="127" t="s">
        <v>218</v>
      </c>
      <c r="E25" s="140">
        <v>0</v>
      </c>
      <c r="F25" s="128">
        <v>0</v>
      </c>
      <c r="G25" s="128">
        <v>0</v>
      </c>
      <c r="H25" s="145"/>
      <c r="I25" s="228">
        <v>3</v>
      </c>
      <c r="J25" s="231"/>
      <c r="K25" s="128"/>
      <c r="L25" s="128"/>
      <c r="M25" s="128"/>
      <c r="N25" s="128"/>
      <c r="O25" s="128"/>
      <c r="P25" s="129">
        <f t="shared" si="0"/>
        <v>3</v>
      </c>
      <c r="Q25" s="128">
        <f t="shared" si="1"/>
        <v>4</v>
      </c>
    </row>
    <row r="26" spans="2:22" s="117" customFormat="1" ht="21" customHeight="1" x14ac:dyDescent="0.35">
      <c r="B26" s="136">
        <v>13</v>
      </c>
      <c r="C26" s="135" t="s">
        <v>93</v>
      </c>
      <c r="D26" s="127" t="s">
        <v>199</v>
      </c>
      <c r="E26" s="140">
        <v>1</v>
      </c>
      <c r="F26" s="128">
        <v>0</v>
      </c>
      <c r="G26" s="128">
        <v>1</v>
      </c>
      <c r="H26" s="145"/>
      <c r="I26" s="228">
        <v>1</v>
      </c>
      <c r="J26" s="231"/>
      <c r="K26" s="128">
        <v>1</v>
      </c>
      <c r="L26" s="128"/>
      <c r="M26" s="128"/>
      <c r="N26" s="128"/>
      <c r="O26" s="128"/>
      <c r="P26" s="129">
        <f t="shared" si="0"/>
        <v>4</v>
      </c>
      <c r="Q26" s="128">
        <f t="shared" si="1"/>
        <v>5</v>
      </c>
    </row>
    <row r="27" spans="2:22" s="117" customFormat="1" ht="21" customHeight="1" x14ac:dyDescent="0.35">
      <c r="B27" s="136">
        <v>29</v>
      </c>
      <c r="C27" s="135" t="s">
        <v>89</v>
      </c>
      <c r="D27" s="127" t="s">
        <v>193</v>
      </c>
      <c r="E27" s="128">
        <v>0</v>
      </c>
      <c r="F27" s="128">
        <v>0</v>
      </c>
      <c r="G27" s="128">
        <v>1</v>
      </c>
      <c r="H27" s="128">
        <v>1</v>
      </c>
      <c r="I27" s="233"/>
      <c r="J27" s="231">
        <v>1</v>
      </c>
      <c r="K27" s="128"/>
      <c r="L27" s="128"/>
      <c r="M27" s="128"/>
      <c r="N27" s="128"/>
      <c r="O27" s="128"/>
      <c r="P27" s="129">
        <f t="shared" si="0"/>
        <v>3</v>
      </c>
      <c r="Q27" s="128">
        <f t="shared" si="1"/>
        <v>5</v>
      </c>
      <c r="V27" s="126"/>
    </row>
    <row r="28" spans="2:22" s="117" customFormat="1" ht="21" customHeight="1" x14ac:dyDescent="0.35">
      <c r="B28" s="136">
        <v>14</v>
      </c>
      <c r="C28" s="126" t="s">
        <v>127</v>
      </c>
      <c r="D28" s="127" t="s">
        <v>167</v>
      </c>
      <c r="E28" s="128">
        <v>2</v>
      </c>
      <c r="F28" s="140">
        <v>0</v>
      </c>
      <c r="G28" s="128">
        <v>0</v>
      </c>
      <c r="H28" s="128"/>
      <c r="I28" s="228"/>
      <c r="J28" s="231"/>
      <c r="K28" s="128"/>
      <c r="L28" s="128"/>
      <c r="M28" s="128"/>
      <c r="N28" s="128"/>
      <c r="O28" s="128"/>
      <c r="P28" s="129">
        <f t="shared" si="0"/>
        <v>2</v>
      </c>
      <c r="Q28" s="128">
        <f t="shared" si="1"/>
        <v>3</v>
      </c>
      <c r="V28" s="131"/>
    </row>
    <row r="29" spans="2:22" s="117" customFormat="1" ht="21" customHeight="1" x14ac:dyDescent="0.35">
      <c r="B29" s="136">
        <v>15</v>
      </c>
      <c r="C29" s="126" t="s">
        <v>31</v>
      </c>
      <c r="D29" s="127" t="s">
        <v>168</v>
      </c>
      <c r="E29" s="128">
        <v>2</v>
      </c>
      <c r="F29" s="128">
        <v>0</v>
      </c>
      <c r="G29" s="128">
        <v>0</v>
      </c>
      <c r="H29" s="128"/>
      <c r="I29" s="228"/>
      <c r="J29" s="231"/>
      <c r="K29" s="128"/>
      <c r="L29" s="128"/>
      <c r="M29" s="128"/>
      <c r="N29" s="128"/>
      <c r="O29" s="128"/>
      <c r="P29" s="129">
        <f t="shared" si="0"/>
        <v>2</v>
      </c>
      <c r="Q29" s="128">
        <f t="shared" si="1"/>
        <v>3</v>
      </c>
      <c r="V29" s="126"/>
    </row>
    <row r="30" spans="2:22" s="117" customFormat="1" ht="21" customHeight="1" x14ac:dyDescent="0.35">
      <c r="B30" s="136">
        <v>16</v>
      </c>
      <c r="C30" s="126" t="s">
        <v>123</v>
      </c>
      <c r="D30" s="127" t="s">
        <v>170</v>
      </c>
      <c r="E30" s="128">
        <v>1</v>
      </c>
      <c r="F30" s="128">
        <v>1</v>
      </c>
      <c r="G30" s="128">
        <v>0</v>
      </c>
      <c r="H30" s="128"/>
      <c r="I30" s="228"/>
      <c r="J30" s="231"/>
      <c r="K30" s="128"/>
      <c r="L30" s="128"/>
      <c r="M30" s="128"/>
      <c r="N30" s="128"/>
      <c r="O30" s="128"/>
      <c r="P30" s="129">
        <f t="shared" si="0"/>
        <v>2</v>
      </c>
      <c r="Q30" s="128">
        <f t="shared" si="1"/>
        <v>3</v>
      </c>
      <c r="V30" s="126"/>
    </row>
    <row r="31" spans="2:22" s="117" customFormat="1" ht="21" customHeight="1" x14ac:dyDescent="0.35">
      <c r="B31" s="136">
        <v>17</v>
      </c>
      <c r="C31" s="126" t="s">
        <v>89</v>
      </c>
      <c r="D31" s="127" t="s">
        <v>176</v>
      </c>
      <c r="E31" s="128">
        <v>1</v>
      </c>
      <c r="F31" s="128">
        <v>1</v>
      </c>
      <c r="G31" s="128">
        <v>0</v>
      </c>
      <c r="H31" s="128"/>
      <c r="I31" s="233"/>
      <c r="J31" s="231">
        <v>0</v>
      </c>
      <c r="K31" s="128"/>
      <c r="L31" s="128"/>
      <c r="M31" s="128">
        <v>4</v>
      </c>
      <c r="N31" s="128"/>
      <c r="O31" s="128"/>
      <c r="P31" s="129">
        <f t="shared" si="0"/>
        <v>6</v>
      </c>
      <c r="Q31" s="128">
        <f t="shared" si="1"/>
        <v>5</v>
      </c>
      <c r="V31" s="126"/>
    </row>
    <row r="32" spans="2:22" s="117" customFormat="1" ht="21" customHeight="1" x14ac:dyDescent="0.35">
      <c r="B32" s="136">
        <v>18</v>
      </c>
      <c r="C32" s="126" t="s">
        <v>43</v>
      </c>
      <c r="D32" s="127" t="s">
        <v>182</v>
      </c>
      <c r="E32" s="133">
        <v>0</v>
      </c>
      <c r="F32" s="133">
        <v>2</v>
      </c>
      <c r="G32" s="128">
        <v>0</v>
      </c>
      <c r="H32" s="128"/>
      <c r="I32" s="228"/>
      <c r="J32" s="231"/>
      <c r="K32" s="128"/>
      <c r="L32" s="128">
        <v>1</v>
      </c>
      <c r="M32" s="128"/>
      <c r="N32" s="128"/>
      <c r="O32" s="128"/>
      <c r="P32" s="129">
        <f t="shared" si="0"/>
        <v>3</v>
      </c>
      <c r="Q32" s="128">
        <f t="shared" si="1"/>
        <v>4</v>
      </c>
      <c r="V32" s="126"/>
    </row>
    <row r="33" spans="2:22" s="117" customFormat="1" ht="21" customHeight="1" x14ac:dyDescent="0.35">
      <c r="B33" s="136">
        <v>19</v>
      </c>
      <c r="C33" s="126" t="s">
        <v>121</v>
      </c>
      <c r="D33" s="127" t="s">
        <v>171</v>
      </c>
      <c r="E33" s="128">
        <v>1</v>
      </c>
      <c r="F33" s="140">
        <v>0</v>
      </c>
      <c r="G33" s="128">
        <v>1</v>
      </c>
      <c r="H33" s="128"/>
      <c r="I33" s="228"/>
      <c r="J33" s="231"/>
      <c r="K33" s="128"/>
      <c r="L33" s="128"/>
      <c r="M33" s="128"/>
      <c r="N33" s="128"/>
      <c r="O33" s="128"/>
      <c r="P33" s="129">
        <f t="shared" si="0"/>
        <v>2</v>
      </c>
      <c r="Q33" s="128">
        <f t="shared" si="1"/>
        <v>3</v>
      </c>
      <c r="V33" s="126"/>
    </row>
    <row r="34" spans="2:22" s="117" customFormat="1" ht="21" customHeight="1" x14ac:dyDescent="0.35">
      <c r="B34" s="136">
        <v>20</v>
      </c>
      <c r="C34" s="126" t="s">
        <v>32</v>
      </c>
      <c r="D34" s="127" t="s">
        <v>173</v>
      </c>
      <c r="E34" s="128">
        <v>1</v>
      </c>
      <c r="F34" s="128">
        <v>0</v>
      </c>
      <c r="G34" s="128">
        <v>1</v>
      </c>
      <c r="H34" s="128"/>
      <c r="I34" s="228"/>
      <c r="J34" s="231">
        <v>0</v>
      </c>
      <c r="K34" s="128"/>
      <c r="L34" s="128"/>
      <c r="M34" s="128"/>
      <c r="N34" s="128"/>
      <c r="O34" s="128"/>
      <c r="P34" s="129">
        <f t="shared" si="0"/>
        <v>2</v>
      </c>
      <c r="Q34" s="128">
        <f t="shared" si="1"/>
        <v>4</v>
      </c>
      <c r="V34" s="126"/>
    </row>
    <row r="35" spans="2:22" s="117" customFormat="1" ht="21" customHeight="1" x14ac:dyDescent="0.35">
      <c r="B35" s="136">
        <v>21</v>
      </c>
      <c r="C35" s="126" t="s">
        <v>89</v>
      </c>
      <c r="D35" s="127" t="s">
        <v>175</v>
      </c>
      <c r="E35" s="128">
        <v>1</v>
      </c>
      <c r="F35" s="128">
        <v>0</v>
      </c>
      <c r="G35" s="128">
        <v>1</v>
      </c>
      <c r="H35" s="128"/>
      <c r="I35" s="233"/>
      <c r="J35" s="231">
        <v>0</v>
      </c>
      <c r="K35" s="128"/>
      <c r="L35" s="128"/>
      <c r="M35" s="128"/>
      <c r="N35" s="128"/>
      <c r="O35" s="128"/>
      <c r="P35" s="129">
        <f t="shared" si="0"/>
        <v>2</v>
      </c>
      <c r="Q35" s="128">
        <f t="shared" si="1"/>
        <v>4</v>
      </c>
      <c r="V35" s="126"/>
    </row>
    <row r="36" spans="2:22" s="117" customFormat="1" ht="21" customHeight="1" x14ac:dyDescent="0.35">
      <c r="B36" s="136">
        <v>22</v>
      </c>
      <c r="C36" s="126" t="s">
        <v>126</v>
      </c>
      <c r="D36" s="127" t="s">
        <v>178</v>
      </c>
      <c r="E36" s="128">
        <v>1</v>
      </c>
      <c r="F36" s="128">
        <v>0</v>
      </c>
      <c r="G36" s="128">
        <v>1</v>
      </c>
      <c r="H36" s="128"/>
      <c r="I36" s="228"/>
      <c r="J36" s="231"/>
      <c r="K36" s="128"/>
      <c r="L36" s="128"/>
      <c r="M36" s="128"/>
      <c r="N36" s="128"/>
      <c r="O36" s="128"/>
      <c r="P36" s="129">
        <f t="shared" si="0"/>
        <v>2</v>
      </c>
      <c r="Q36" s="128">
        <f t="shared" si="1"/>
        <v>3</v>
      </c>
      <c r="V36" s="126"/>
    </row>
    <row r="37" spans="2:22" s="117" customFormat="1" ht="21" customHeight="1" x14ac:dyDescent="0.35">
      <c r="B37" s="136">
        <v>23</v>
      </c>
      <c r="C37" s="131" t="s">
        <v>87</v>
      </c>
      <c r="D37" s="127" t="s">
        <v>196</v>
      </c>
      <c r="E37" s="140">
        <v>0</v>
      </c>
      <c r="F37" s="140">
        <v>0</v>
      </c>
      <c r="G37" s="128">
        <v>1</v>
      </c>
      <c r="H37" s="128">
        <v>1</v>
      </c>
      <c r="I37" s="228"/>
      <c r="J37" s="231"/>
      <c r="K37" s="128"/>
      <c r="L37" s="128"/>
      <c r="M37" s="128"/>
      <c r="N37" s="128"/>
      <c r="O37" s="128"/>
      <c r="P37" s="129">
        <f t="shared" si="0"/>
        <v>2</v>
      </c>
      <c r="Q37" s="128">
        <f t="shared" si="1"/>
        <v>4</v>
      </c>
      <c r="V37" s="126"/>
    </row>
    <row r="38" spans="2:22" s="117" customFormat="1" ht="21" customHeight="1" x14ac:dyDescent="0.35">
      <c r="B38" s="136">
        <v>24</v>
      </c>
      <c r="C38" s="126" t="s">
        <v>186</v>
      </c>
      <c r="D38" s="127" t="s">
        <v>201</v>
      </c>
      <c r="E38" s="140">
        <v>0</v>
      </c>
      <c r="F38" s="128">
        <v>0</v>
      </c>
      <c r="G38" s="145"/>
      <c r="H38" s="128">
        <v>2</v>
      </c>
      <c r="I38" s="228">
        <v>0</v>
      </c>
      <c r="J38" s="231"/>
      <c r="K38" s="128"/>
      <c r="L38" s="128"/>
      <c r="M38" s="128"/>
      <c r="N38" s="128"/>
      <c r="O38" s="128"/>
      <c r="P38" s="129">
        <f t="shared" si="0"/>
        <v>2</v>
      </c>
      <c r="Q38" s="128">
        <f t="shared" si="1"/>
        <v>4</v>
      </c>
      <c r="V38" s="126"/>
    </row>
    <row r="39" spans="2:22" s="117" customFormat="1" ht="21" customHeight="1" x14ac:dyDescent="0.35">
      <c r="B39" s="136">
        <v>25</v>
      </c>
      <c r="C39" s="135" t="s">
        <v>20</v>
      </c>
      <c r="D39" s="127" t="s">
        <v>202</v>
      </c>
      <c r="E39" s="141"/>
      <c r="F39" s="128">
        <v>0</v>
      </c>
      <c r="G39" s="128">
        <v>0</v>
      </c>
      <c r="H39" s="128">
        <v>1</v>
      </c>
      <c r="I39" s="228">
        <v>1</v>
      </c>
      <c r="J39" s="231"/>
      <c r="K39" s="128"/>
      <c r="L39" s="128"/>
      <c r="M39" s="128"/>
      <c r="N39" s="128"/>
      <c r="O39" s="128"/>
      <c r="P39" s="129">
        <f t="shared" si="0"/>
        <v>2</v>
      </c>
      <c r="Q39" s="128">
        <f t="shared" si="1"/>
        <v>4</v>
      </c>
      <c r="V39" s="126"/>
    </row>
    <row r="40" spans="2:22" s="117" customFormat="1" ht="21" customHeight="1" x14ac:dyDescent="0.35">
      <c r="B40" s="136">
        <v>26</v>
      </c>
      <c r="C40" s="126" t="s">
        <v>87</v>
      </c>
      <c r="D40" s="127" t="s">
        <v>222</v>
      </c>
      <c r="E40" s="140">
        <v>2</v>
      </c>
      <c r="F40" s="140">
        <v>0</v>
      </c>
      <c r="G40" s="128">
        <v>0</v>
      </c>
      <c r="H40" s="128">
        <v>0</v>
      </c>
      <c r="I40" s="228"/>
      <c r="J40" s="231"/>
      <c r="K40" s="128"/>
      <c r="L40" s="128"/>
      <c r="M40" s="128"/>
      <c r="N40" s="128"/>
      <c r="O40" s="128"/>
      <c r="P40" s="129">
        <f t="shared" si="0"/>
        <v>2</v>
      </c>
      <c r="Q40" s="128">
        <f t="shared" si="1"/>
        <v>4</v>
      </c>
      <c r="V40" s="126"/>
    </row>
    <row r="41" spans="2:22" s="117" customFormat="1" ht="21" customHeight="1" x14ac:dyDescent="0.35">
      <c r="B41" s="136">
        <v>27</v>
      </c>
      <c r="C41" s="126" t="s">
        <v>186</v>
      </c>
      <c r="D41" s="127" t="s">
        <v>187</v>
      </c>
      <c r="E41" s="140">
        <v>1</v>
      </c>
      <c r="F41" s="128">
        <v>1</v>
      </c>
      <c r="G41" s="145"/>
      <c r="H41" s="128">
        <v>0</v>
      </c>
      <c r="I41" s="228">
        <v>0</v>
      </c>
      <c r="J41" s="231"/>
      <c r="K41" s="128"/>
      <c r="L41" s="128"/>
      <c r="M41" s="128"/>
      <c r="N41" s="128"/>
      <c r="O41" s="128"/>
      <c r="P41" s="129">
        <f t="shared" si="0"/>
        <v>2</v>
      </c>
      <c r="Q41" s="128">
        <f t="shared" si="1"/>
        <v>4</v>
      </c>
      <c r="V41" s="126"/>
    </row>
    <row r="42" spans="2:22" s="117" customFormat="1" ht="21" customHeight="1" x14ac:dyDescent="0.35">
      <c r="B42" s="136">
        <v>21</v>
      </c>
      <c r="C42" s="126" t="s">
        <v>89</v>
      </c>
      <c r="D42" s="127" t="s">
        <v>226</v>
      </c>
      <c r="E42" s="128">
        <v>0</v>
      </c>
      <c r="F42" s="128">
        <v>0</v>
      </c>
      <c r="G42" s="128">
        <v>0</v>
      </c>
      <c r="H42" s="128">
        <v>1</v>
      </c>
      <c r="I42" s="233"/>
      <c r="J42" s="231">
        <v>1</v>
      </c>
      <c r="K42" s="128"/>
      <c r="L42" s="128"/>
      <c r="M42" s="128">
        <v>2</v>
      </c>
      <c r="N42" s="128"/>
      <c r="O42" s="128"/>
      <c r="P42" s="129">
        <f t="shared" si="0"/>
        <v>4</v>
      </c>
      <c r="Q42" s="128">
        <f t="shared" si="1"/>
        <v>6</v>
      </c>
      <c r="V42" s="126"/>
    </row>
    <row r="43" spans="2:22" s="117" customFormat="1" ht="21" customHeight="1" x14ac:dyDescent="0.35">
      <c r="B43" s="136">
        <v>28</v>
      </c>
      <c r="C43" s="126" t="s">
        <v>79</v>
      </c>
      <c r="D43" s="127" t="s">
        <v>219</v>
      </c>
      <c r="E43" s="140">
        <v>0</v>
      </c>
      <c r="F43" s="141"/>
      <c r="G43" s="128">
        <v>0</v>
      </c>
      <c r="H43" s="128">
        <v>0</v>
      </c>
      <c r="I43" s="228">
        <v>1</v>
      </c>
      <c r="J43" s="231">
        <v>0</v>
      </c>
      <c r="K43" s="128"/>
      <c r="L43" s="128"/>
      <c r="M43" s="128">
        <v>1</v>
      </c>
      <c r="N43" s="128"/>
      <c r="O43" s="128"/>
      <c r="P43" s="129">
        <f t="shared" si="0"/>
        <v>2</v>
      </c>
      <c r="Q43" s="128">
        <f t="shared" si="1"/>
        <v>6</v>
      </c>
      <c r="V43" s="126"/>
    </row>
    <row r="44" spans="2:22" s="117" customFormat="1" ht="21" customHeight="1" x14ac:dyDescent="0.35">
      <c r="B44" s="136">
        <v>30</v>
      </c>
      <c r="C44" s="126" t="s">
        <v>131</v>
      </c>
      <c r="D44" s="127" t="s">
        <v>172</v>
      </c>
      <c r="E44" s="128">
        <v>1</v>
      </c>
      <c r="F44" s="128">
        <v>0</v>
      </c>
      <c r="G44" s="128">
        <v>0</v>
      </c>
      <c r="H44" s="128"/>
      <c r="I44" s="228"/>
      <c r="J44" s="231"/>
      <c r="K44" s="128"/>
      <c r="L44" s="128"/>
      <c r="M44" s="128"/>
      <c r="N44" s="128"/>
      <c r="O44" s="128"/>
      <c r="P44" s="129">
        <f t="shared" si="0"/>
        <v>1</v>
      </c>
      <c r="Q44" s="128">
        <f t="shared" si="1"/>
        <v>3</v>
      </c>
      <c r="V44" s="126"/>
    </row>
    <row r="45" spans="2:22" s="117" customFormat="1" ht="21" customHeight="1" x14ac:dyDescent="0.35">
      <c r="B45" s="136">
        <v>31</v>
      </c>
      <c r="C45" s="126" t="s">
        <v>124</v>
      </c>
      <c r="D45" s="127" t="s">
        <v>174</v>
      </c>
      <c r="E45" s="128">
        <v>1</v>
      </c>
      <c r="F45" s="128">
        <v>0</v>
      </c>
      <c r="G45" s="128">
        <v>0</v>
      </c>
      <c r="H45" s="128"/>
      <c r="I45" s="233"/>
      <c r="J45" s="231">
        <v>0</v>
      </c>
      <c r="K45" s="128"/>
      <c r="L45" s="128"/>
      <c r="M45" s="128"/>
      <c r="N45" s="128"/>
      <c r="O45" s="128"/>
      <c r="P45" s="129">
        <f t="shared" si="0"/>
        <v>1</v>
      </c>
      <c r="Q45" s="128">
        <f t="shared" si="1"/>
        <v>4</v>
      </c>
      <c r="V45" s="126"/>
    </row>
    <row r="46" spans="2:22" s="117" customFormat="1" ht="21" customHeight="1" x14ac:dyDescent="0.35">
      <c r="B46" s="136">
        <v>32</v>
      </c>
      <c r="C46" s="126" t="s">
        <v>43</v>
      </c>
      <c r="D46" s="127" t="s">
        <v>181</v>
      </c>
      <c r="E46" s="128">
        <v>0</v>
      </c>
      <c r="F46" s="128">
        <v>1</v>
      </c>
      <c r="G46" s="128">
        <v>0</v>
      </c>
      <c r="H46" s="128"/>
      <c r="I46" s="228"/>
      <c r="J46" s="231"/>
      <c r="K46" s="128"/>
      <c r="L46" s="128">
        <v>1</v>
      </c>
      <c r="M46" s="128"/>
      <c r="N46" s="128"/>
      <c r="O46" s="128"/>
      <c r="P46" s="129">
        <f t="shared" si="0"/>
        <v>2</v>
      </c>
      <c r="Q46" s="128">
        <f t="shared" si="1"/>
        <v>4</v>
      </c>
      <c r="V46" s="126"/>
    </row>
    <row r="47" spans="2:22" s="117" customFormat="1" ht="21" customHeight="1" x14ac:dyDescent="0.35">
      <c r="B47" s="136">
        <v>33</v>
      </c>
      <c r="C47" s="126" t="s">
        <v>43</v>
      </c>
      <c r="D47" s="127" t="s">
        <v>177</v>
      </c>
      <c r="E47" s="128">
        <v>1</v>
      </c>
      <c r="F47" s="128">
        <v>0</v>
      </c>
      <c r="G47" s="128">
        <v>0</v>
      </c>
      <c r="H47" s="128"/>
      <c r="I47" s="228"/>
      <c r="J47" s="231"/>
      <c r="K47" s="128"/>
      <c r="L47" s="128"/>
      <c r="M47" s="128"/>
      <c r="N47" s="128"/>
      <c r="O47" s="128"/>
      <c r="P47" s="129">
        <f t="shared" si="0"/>
        <v>1</v>
      </c>
      <c r="Q47" s="128">
        <f t="shared" si="1"/>
        <v>3</v>
      </c>
      <c r="V47" s="126"/>
    </row>
    <row r="48" spans="2:22" s="117" customFormat="1" ht="21" customHeight="1" x14ac:dyDescent="0.35">
      <c r="B48" s="136">
        <v>34</v>
      </c>
      <c r="C48" s="126" t="s">
        <v>131</v>
      </c>
      <c r="D48" s="127" t="s">
        <v>179</v>
      </c>
      <c r="E48" s="140">
        <v>0</v>
      </c>
      <c r="F48" s="140">
        <v>1</v>
      </c>
      <c r="G48" s="128">
        <v>0</v>
      </c>
      <c r="H48" s="128"/>
      <c r="I48" s="228"/>
      <c r="J48" s="231"/>
      <c r="K48" s="128"/>
      <c r="L48" s="128">
        <v>1</v>
      </c>
      <c r="M48" s="128"/>
      <c r="N48" s="128"/>
      <c r="O48" s="128"/>
      <c r="P48" s="129">
        <f t="shared" si="0"/>
        <v>2</v>
      </c>
      <c r="Q48" s="128">
        <f t="shared" si="1"/>
        <v>4</v>
      </c>
      <c r="V48" s="126"/>
    </row>
    <row r="49" spans="2:22" s="117" customFormat="1" ht="21" customHeight="1" x14ac:dyDescent="0.35">
      <c r="B49" s="136">
        <v>35</v>
      </c>
      <c r="C49" s="126" t="s">
        <v>31</v>
      </c>
      <c r="D49" s="127" t="s">
        <v>180</v>
      </c>
      <c r="E49" s="140">
        <v>0</v>
      </c>
      <c r="F49" s="140">
        <v>1</v>
      </c>
      <c r="G49" s="128">
        <v>0</v>
      </c>
      <c r="H49" s="128"/>
      <c r="I49" s="228"/>
      <c r="J49" s="231"/>
      <c r="K49" s="128"/>
      <c r="L49" s="128"/>
      <c r="M49" s="128"/>
      <c r="N49" s="128"/>
      <c r="O49" s="128"/>
      <c r="P49" s="129">
        <f t="shared" si="0"/>
        <v>1</v>
      </c>
      <c r="Q49" s="128">
        <f t="shared" si="1"/>
        <v>3</v>
      </c>
      <c r="V49" s="126"/>
    </row>
    <row r="50" spans="2:22" s="117" customFormat="1" ht="21" customHeight="1" x14ac:dyDescent="0.35">
      <c r="B50" s="136">
        <v>36</v>
      </c>
      <c r="C50" s="126" t="s">
        <v>87</v>
      </c>
      <c r="D50" s="127" t="s">
        <v>185</v>
      </c>
      <c r="E50" s="140">
        <v>0</v>
      </c>
      <c r="F50" s="128">
        <v>1</v>
      </c>
      <c r="G50" s="128">
        <v>0</v>
      </c>
      <c r="H50" s="128">
        <v>0</v>
      </c>
      <c r="I50" s="228"/>
      <c r="J50" s="231"/>
      <c r="K50" s="128"/>
      <c r="L50" s="128"/>
      <c r="M50" s="128"/>
      <c r="N50" s="128"/>
      <c r="O50" s="128"/>
      <c r="P50" s="129">
        <f t="shared" si="0"/>
        <v>1</v>
      </c>
      <c r="Q50" s="128">
        <f t="shared" si="1"/>
        <v>4</v>
      </c>
      <c r="V50" s="126"/>
    </row>
    <row r="51" spans="2:22" s="117" customFormat="1" ht="21" customHeight="1" x14ac:dyDescent="0.35">
      <c r="B51" s="136">
        <v>37</v>
      </c>
      <c r="C51" s="126" t="s">
        <v>186</v>
      </c>
      <c r="D51" s="127" t="s">
        <v>183</v>
      </c>
      <c r="E51" s="140">
        <v>0</v>
      </c>
      <c r="F51" s="128">
        <v>1</v>
      </c>
      <c r="G51" s="145"/>
      <c r="H51" s="128">
        <v>0</v>
      </c>
      <c r="I51" s="228">
        <v>0</v>
      </c>
      <c r="J51" s="231"/>
      <c r="K51" s="128"/>
      <c r="L51" s="128"/>
      <c r="M51" s="128"/>
      <c r="N51" s="128"/>
      <c r="O51" s="128"/>
      <c r="P51" s="129">
        <f t="shared" si="0"/>
        <v>1</v>
      </c>
      <c r="Q51" s="128">
        <f t="shared" si="1"/>
        <v>4</v>
      </c>
      <c r="V51" s="126"/>
    </row>
    <row r="52" spans="2:22" s="117" customFormat="1" ht="21" customHeight="1" x14ac:dyDescent="0.35">
      <c r="B52" s="136">
        <v>38</v>
      </c>
      <c r="C52" s="126" t="s">
        <v>85</v>
      </c>
      <c r="D52" s="127" t="s">
        <v>194</v>
      </c>
      <c r="E52" s="140">
        <v>0</v>
      </c>
      <c r="F52" s="128">
        <v>0</v>
      </c>
      <c r="G52" s="128">
        <v>1</v>
      </c>
      <c r="H52" s="128"/>
      <c r="I52" s="228"/>
      <c r="J52" s="231"/>
      <c r="K52" s="128"/>
      <c r="L52" s="128"/>
      <c r="M52" s="128"/>
      <c r="N52" s="128"/>
      <c r="O52" s="128"/>
      <c r="P52" s="129">
        <f t="shared" si="0"/>
        <v>1</v>
      </c>
      <c r="Q52" s="128">
        <f t="shared" si="1"/>
        <v>3</v>
      </c>
      <c r="V52" s="126"/>
    </row>
    <row r="53" spans="2:22" s="117" customFormat="1" ht="21" customHeight="1" x14ac:dyDescent="0.35">
      <c r="B53" s="136">
        <v>39</v>
      </c>
      <c r="C53" s="126" t="s">
        <v>20</v>
      </c>
      <c r="D53" s="127" t="s">
        <v>197</v>
      </c>
      <c r="E53" s="141"/>
      <c r="F53" s="140">
        <v>0</v>
      </c>
      <c r="G53" s="128">
        <v>1</v>
      </c>
      <c r="H53" s="128">
        <v>0</v>
      </c>
      <c r="I53" s="228">
        <v>0</v>
      </c>
      <c r="J53" s="231"/>
      <c r="K53" s="128"/>
      <c r="L53" s="128"/>
      <c r="M53" s="128"/>
      <c r="N53" s="128"/>
      <c r="O53" s="128"/>
      <c r="P53" s="129">
        <f t="shared" si="0"/>
        <v>1</v>
      </c>
      <c r="Q53" s="128">
        <f t="shared" si="1"/>
        <v>4</v>
      </c>
      <c r="V53" s="235"/>
    </row>
    <row r="54" spans="2:22" ht="18.75" x14ac:dyDescent="0.2">
      <c r="B54" s="136">
        <v>40</v>
      </c>
      <c r="C54" s="126" t="s">
        <v>89</v>
      </c>
      <c r="D54" s="127" t="s">
        <v>227</v>
      </c>
      <c r="E54" s="140">
        <v>0</v>
      </c>
      <c r="F54" s="140">
        <v>0</v>
      </c>
      <c r="G54" s="128">
        <v>0</v>
      </c>
      <c r="H54" s="128">
        <v>0</v>
      </c>
      <c r="I54" s="233"/>
      <c r="J54" s="231">
        <v>1</v>
      </c>
      <c r="K54" s="128"/>
      <c r="L54" s="128"/>
      <c r="M54" s="128"/>
      <c r="N54" s="128"/>
      <c r="O54" s="128"/>
      <c r="P54" s="129">
        <f t="shared" si="0"/>
        <v>1</v>
      </c>
      <c r="Q54" s="128">
        <f t="shared" si="1"/>
        <v>5</v>
      </c>
    </row>
    <row r="55" spans="2:22" ht="18.75" x14ac:dyDescent="0.2">
      <c r="B55" s="136">
        <v>41</v>
      </c>
      <c r="C55" s="126" t="s">
        <v>31</v>
      </c>
      <c r="D55" s="127" t="s">
        <v>229</v>
      </c>
      <c r="E55" s="140">
        <v>0</v>
      </c>
      <c r="F55" s="140">
        <v>0</v>
      </c>
      <c r="G55" s="128">
        <v>0</v>
      </c>
      <c r="H55" s="128">
        <v>0</v>
      </c>
      <c r="I55" s="228">
        <v>0</v>
      </c>
      <c r="J55" s="231">
        <v>0</v>
      </c>
      <c r="K55" s="231">
        <v>1</v>
      </c>
      <c r="L55" s="239"/>
      <c r="M55" s="239"/>
      <c r="N55" s="239"/>
      <c r="O55" s="239"/>
      <c r="P55" s="129">
        <f t="shared" si="0"/>
        <v>1</v>
      </c>
      <c r="Q55" s="128">
        <v>5</v>
      </c>
    </row>
    <row r="56" spans="2:22" ht="18.75" x14ac:dyDescent="0.2">
      <c r="B56" s="136">
        <v>42</v>
      </c>
      <c r="C56" s="126" t="s">
        <v>31</v>
      </c>
      <c r="D56" s="127" t="s">
        <v>231</v>
      </c>
      <c r="E56" s="140">
        <v>0</v>
      </c>
      <c r="F56" s="140">
        <v>0</v>
      </c>
      <c r="G56" s="128">
        <v>0</v>
      </c>
      <c r="H56" s="128">
        <v>0</v>
      </c>
      <c r="I56" s="228">
        <v>0</v>
      </c>
      <c r="J56" s="231">
        <v>0</v>
      </c>
      <c r="K56" s="231">
        <v>2</v>
      </c>
      <c r="L56" s="239"/>
      <c r="M56" s="239"/>
      <c r="N56" s="239"/>
      <c r="O56" s="239"/>
      <c r="P56" s="129">
        <f t="shared" ref="P56" si="2">SUM(E56:O56)</f>
        <v>2</v>
      </c>
      <c r="Q56" s="128">
        <v>5</v>
      </c>
    </row>
  </sheetData>
  <sheetProtection algorithmName="SHA-512" hashValue="0ywV3InpTNdiQ8IfmTbMJSdUmrIRkvWR6JxXod4ubR3gvSQuIaxmA+w9bjkB/mnevydpalXH0AoLS/MNgjFzog==" saltValue="jEk7X0oA8EH15h/wyAzIQA==" spinCount="100000" sheet="1" objects="1" scenarios="1"/>
  <mergeCells count="6">
    <mergeCell ref="E12:O12"/>
    <mergeCell ref="N2:Q2"/>
    <mergeCell ref="N3:Q3"/>
    <mergeCell ref="N4:Q4"/>
    <mergeCell ref="P8:Q8"/>
    <mergeCell ref="A9:Q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3"/>
  <sheetViews>
    <sheetView topLeftCell="C15" zoomScale="80" zoomScaleNormal="80" workbookViewId="0">
      <selection activeCell="L23" sqref="L23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5" width="11.42578125" style="134" customWidth="1"/>
    <col min="16" max="16" width="23.7109375" style="134" customWidth="1"/>
    <col min="17" max="17" width="15.85546875" style="134" customWidth="1"/>
    <col min="18" max="18" width="4.7109375" style="134" customWidth="1"/>
    <col min="19" max="259" width="11.42578125" style="134"/>
    <col min="260" max="260" width="3.28515625" style="134" customWidth="1"/>
    <col min="261" max="261" width="11.42578125" style="134"/>
    <col min="262" max="262" width="25.42578125" style="134" customWidth="1"/>
    <col min="263" max="263" width="24.28515625" style="134" customWidth="1"/>
    <col min="264" max="271" width="11.42578125" style="134"/>
    <col min="272" max="272" width="23.7109375" style="134" customWidth="1"/>
    <col min="273" max="273" width="15.85546875" style="134" customWidth="1"/>
    <col min="274" max="274" width="4.7109375" style="134" customWidth="1"/>
    <col min="275" max="515" width="11.42578125" style="134"/>
    <col min="516" max="516" width="3.28515625" style="134" customWidth="1"/>
    <col min="517" max="517" width="11.42578125" style="134"/>
    <col min="518" max="518" width="25.42578125" style="134" customWidth="1"/>
    <col min="519" max="519" width="24.28515625" style="134" customWidth="1"/>
    <col min="520" max="527" width="11.42578125" style="134"/>
    <col min="528" max="528" width="23.7109375" style="134" customWidth="1"/>
    <col min="529" max="529" width="15.85546875" style="134" customWidth="1"/>
    <col min="530" max="530" width="4.7109375" style="134" customWidth="1"/>
    <col min="531" max="771" width="11.42578125" style="134"/>
    <col min="772" max="772" width="3.28515625" style="134" customWidth="1"/>
    <col min="773" max="773" width="11.42578125" style="134"/>
    <col min="774" max="774" width="25.42578125" style="134" customWidth="1"/>
    <col min="775" max="775" width="24.28515625" style="134" customWidth="1"/>
    <col min="776" max="783" width="11.42578125" style="134"/>
    <col min="784" max="784" width="23.7109375" style="134" customWidth="1"/>
    <col min="785" max="785" width="15.85546875" style="134" customWidth="1"/>
    <col min="786" max="786" width="4.7109375" style="134" customWidth="1"/>
    <col min="787" max="1027" width="11.42578125" style="134"/>
    <col min="1028" max="1028" width="3.28515625" style="134" customWidth="1"/>
    <col min="1029" max="1029" width="11.42578125" style="134"/>
    <col min="1030" max="1030" width="25.42578125" style="134" customWidth="1"/>
    <col min="1031" max="1031" width="24.28515625" style="134" customWidth="1"/>
    <col min="1032" max="1039" width="11.42578125" style="134"/>
    <col min="1040" max="1040" width="23.7109375" style="134" customWidth="1"/>
    <col min="1041" max="1041" width="15.85546875" style="134" customWidth="1"/>
    <col min="1042" max="1042" width="4.7109375" style="134" customWidth="1"/>
    <col min="1043" max="1283" width="11.42578125" style="134"/>
    <col min="1284" max="1284" width="3.28515625" style="134" customWidth="1"/>
    <col min="1285" max="1285" width="11.42578125" style="134"/>
    <col min="1286" max="1286" width="25.42578125" style="134" customWidth="1"/>
    <col min="1287" max="1287" width="24.28515625" style="134" customWidth="1"/>
    <col min="1288" max="1295" width="11.42578125" style="134"/>
    <col min="1296" max="1296" width="23.7109375" style="134" customWidth="1"/>
    <col min="1297" max="1297" width="15.85546875" style="134" customWidth="1"/>
    <col min="1298" max="1298" width="4.7109375" style="134" customWidth="1"/>
    <col min="1299" max="1539" width="11.42578125" style="134"/>
    <col min="1540" max="1540" width="3.28515625" style="134" customWidth="1"/>
    <col min="1541" max="1541" width="11.42578125" style="134"/>
    <col min="1542" max="1542" width="25.42578125" style="134" customWidth="1"/>
    <col min="1543" max="1543" width="24.28515625" style="134" customWidth="1"/>
    <col min="1544" max="1551" width="11.42578125" style="134"/>
    <col min="1552" max="1552" width="23.7109375" style="134" customWidth="1"/>
    <col min="1553" max="1553" width="15.85546875" style="134" customWidth="1"/>
    <col min="1554" max="1554" width="4.7109375" style="134" customWidth="1"/>
    <col min="1555" max="1795" width="11.42578125" style="134"/>
    <col min="1796" max="1796" width="3.28515625" style="134" customWidth="1"/>
    <col min="1797" max="1797" width="11.42578125" style="134"/>
    <col min="1798" max="1798" width="25.42578125" style="134" customWidth="1"/>
    <col min="1799" max="1799" width="24.28515625" style="134" customWidth="1"/>
    <col min="1800" max="1807" width="11.42578125" style="134"/>
    <col min="1808" max="1808" width="23.7109375" style="134" customWidth="1"/>
    <col min="1809" max="1809" width="15.85546875" style="134" customWidth="1"/>
    <col min="1810" max="1810" width="4.7109375" style="134" customWidth="1"/>
    <col min="1811" max="2051" width="11.42578125" style="134"/>
    <col min="2052" max="2052" width="3.28515625" style="134" customWidth="1"/>
    <col min="2053" max="2053" width="11.42578125" style="134"/>
    <col min="2054" max="2054" width="25.42578125" style="134" customWidth="1"/>
    <col min="2055" max="2055" width="24.28515625" style="134" customWidth="1"/>
    <col min="2056" max="2063" width="11.42578125" style="134"/>
    <col min="2064" max="2064" width="23.7109375" style="134" customWidth="1"/>
    <col min="2065" max="2065" width="15.85546875" style="134" customWidth="1"/>
    <col min="2066" max="2066" width="4.7109375" style="134" customWidth="1"/>
    <col min="2067" max="2307" width="11.42578125" style="134"/>
    <col min="2308" max="2308" width="3.28515625" style="134" customWidth="1"/>
    <col min="2309" max="2309" width="11.42578125" style="134"/>
    <col min="2310" max="2310" width="25.42578125" style="134" customWidth="1"/>
    <col min="2311" max="2311" width="24.28515625" style="134" customWidth="1"/>
    <col min="2312" max="2319" width="11.42578125" style="134"/>
    <col min="2320" max="2320" width="23.7109375" style="134" customWidth="1"/>
    <col min="2321" max="2321" width="15.85546875" style="134" customWidth="1"/>
    <col min="2322" max="2322" width="4.7109375" style="134" customWidth="1"/>
    <col min="2323" max="2563" width="11.42578125" style="134"/>
    <col min="2564" max="2564" width="3.28515625" style="134" customWidth="1"/>
    <col min="2565" max="2565" width="11.42578125" style="134"/>
    <col min="2566" max="2566" width="25.42578125" style="134" customWidth="1"/>
    <col min="2567" max="2567" width="24.28515625" style="134" customWidth="1"/>
    <col min="2568" max="2575" width="11.42578125" style="134"/>
    <col min="2576" max="2576" width="23.7109375" style="134" customWidth="1"/>
    <col min="2577" max="2577" width="15.85546875" style="134" customWidth="1"/>
    <col min="2578" max="2578" width="4.7109375" style="134" customWidth="1"/>
    <col min="2579" max="2819" width="11.42578125" style="134"/>
    <col min="2820" max="2820" width="3.28515625" style="134" customWidth="1"/>
    <col min="2821" max="2821" width="11.42578125" style="134"/>
    <col min="2822" max="2822" width="25.42578125" style="134" customWidth="1"/>
    <col min="2823" max="2823" width="24.28515625" style="134" customWidth="1"/>
    <col min="2824" max="2831" width="11.42578125" style="134"/>
    <col min="2832" max="2832" width="23.7109375" style="134" customWidth="1"/>
    <col min="2833" max="2833" width="15.85546875" style="134" customWidth="1"/>
    <col min="2834" max="2834" width="4.7109375" style="134" customWidth="1"/>
    <col min="2835" max="3075" width="11.42578125" style="134"/>
    <col min="3076" max="3076" width="3.28515625" style="134" customWidth="1"/>
    <col min="3077" max="3077" width="11.42578125" style="134"/>
    <col min="3078" max="3078" width="25.42578125" style="134" customWidth="1"/>
    <col min="3079" max="3079" width="24.28515625" style="134" customWidth="1"/>
    <col min="3080" max="3087" width="11.42578125" style="134"/>
    <col min="3088" max="3088" width="23.7109375" style="134" customWidth="1"/>
    <col min="3089" max="3089" width="15.85546875" style="134" customWidth="1"/>
    <col min="3090" max="3090" width="4.7109375" style="134" customWidth="1"/>
    <col min="3091" max="3331" width="11.42578125" style="134"/>
    <col min="3332" max="3332" width="3.28515625" style="134" customWidth="1"/>
    <col min="3333" max="3333" width="11.42578125" style="134"/>
    <col min="3334" max="3334" width="25.42578125" style="134" customWidth="1"/>
    <col min="3335" max="3335" width="24.28515625" style="134" customWidth="1"/>
    <col min="3336" max="3343" width="11.42578125" style="134"/>
    <col min="3344" max="3344" width="23.7109375" style="134" customWidth="1"/>
    <col min="3345" max="3345" width="15.85546875" style="134" customWidth="1"/>
    <col min="3346" max="3346" width="4.7109375" style="134" customWidth="1"/>
    <col min="3347" max="3587" width="11.42578125" style="134"/>
    <col min="3588" max="3588" width="3.28515625" style="134" customWidth="1"/>
    <col min="3589" max="3589" width="11.42578125" style="134"/>
    <col min="3590" max="3590" width="25.42578125" style="134" customWidth="1"/>
    <col min="3591" max="3591" width="24.28515625" style="134" customWidth="1"/>
    <col min="3592" max="3599" width="11.42578125" style="134"/>
    <col min="3600" max="3600" width="23.7109375" style="134" customWidth="1"/>
    <col min="3601" max="3601" width="15.85546875" style="134" customWidth="1"/>
    <col min="3602" max="3602" width="4.7109375" style="134" customWidth="1"/>
    <col min="3603" max="3843" width="11.42578125" style="134"/>
    <col min="3844" max="3844" width="3.28515625" style="134" customWidth="1"/>
    <col min="3845" max="3845" width="11.42578125" style="134"/>
    <col min="3846" max="3846" width="25.42578125" style="134" customWidth="1"/>
    <col min="3847" max="3847" width="24.28515625" style="134" customWidth="1"/>
    <col min="3848" max="3855" width="11.42578125" style="134"/>
    <col min="3856" max="3856" width="23.7109375" style="134" customWidth="1"/>
    <col min="3857" max="3857" width="15.85546875" style="134" customWidth="1"/>
    <col min="3858" max="3858" width="4.7109375" style="134" customWidth="1"/>
    <col min="3859" max="4099" width="11.42578125" style="134"/>
    <col min="4100" max="4100" width="3.28515625" style="134" customWidth="1"/>
    <col min="4101" max="4101" width="11.42578125" style="134"/>
    <col min="4102" max="4102" width="25.42578125" style="134" customWidth="1"/>
    <col min="4103" max="4103" width="24.28515625" style="134" customWidth="1"/>
    <col min="4104" max="4111" width="11.42578125" style="134"/>
    <col min="4112" max="4112" width="23.7109375" style="134" customWidth="1"/>
    <col min="4113" max="4113" width="15.85546875" style="134" customWidth="1"/>
    <col min="4114" max="4114" width="4.7109375" style="134" customWidth="1"/>
    <col min="4115" max="4355" width="11.42578125" style="134"/>
    <col min="4356" max="4356" width="3.28515625" style="134" customWidth="1"/>
    <col min="4357" max="4357" width="11.42578125" style="134"/>
    <col min="4358" max="4358" width="25.42578125" style="134" customWidth="1"/>
    <col min="4359" max="4359" width="24.28515625" style="134" customWidth="1"/>
    <col min="4360" max="4367" width="11.42578125" style="134"/>
    <col min="4368" max="4368" width="23.7109375" style="134" customWidth="1"/>
    <col min="4369" max="4369" width="15.85546875" style="134" customWidth="1"/>
    <col min="4370" max="4370" width="4.7109375" style="134" customWidth="1"/>
    <col min="4371" max="4611" width="11.42578125" style="134"/>
    <col min="4612" max="4612" width="3.28515625" style="134" customWidth="1"/>
    <col min="4613" max="4613" width="11.42578125" style="134"/>
    <col min="4614" max="4614" width="25.42578125" style="134" customWidth="1"/>
    <col min="4615" max="4615" width="24.28515625" style="134" customWidth="1"/>
    <col min="4616" max="4623" width="11.42578125" style="134"/>
    <col min="4624" max="4624" width="23.7109375" style="134" customWidth="1"/>
    <col min="4625" max="4625" width="15.85546875" style="134" customWidth="1"/>
    <col min="4626" max="4626" width="4.7109375" style="134" customWidth="1"/>
    <col min="4627" max="4867" width="11.42578125" style="134"/>
    <col min="4868" max="4868" width="3.28515625" style="134" customWidth="1"/>
    <col min="4869" max="4869" width="11.42578125" style="134"/>
    <col min="4870" max="4870" width="25.42578125" style="134" customWidth="1"/>
    <col min="4871" max="4871" width="24.28515625" style="134" customWidth="1"/>
    <col min="4872" max="4879" width="11.42578125" style="134"/>
    <col min="4880" max="4880" width="23.7109375" style="134" customWidth="1"/>
    <col min="4881" max="4881" width="15.85546875" style="134" customWidth="1"/>
    <col min="4882" max="4882" width="4.7109375" style="134" customWidth="1"/>
    <col min="4883" max="5123" width="11.42578125" style="134"/>
    <col min="5124" max="5124" width="3.28515625" style="134" customWidth="1"/>
    <col min="5125" max="5125" width="11.42578125" style="134"/>
    <col min="5126" max="5126" width="25.42578125" style="134" customWidth="1"/>
    <col min="5127" max="5127" width="24.28515625" style="134" customWidth="1"/>
    <col min="5128" max="5135" width="11.42578125" style="134"/>
    <col min="5136" max="5136" width="23.7109375" style="134" customWidth="1"/>
    <col min="5137" max="5137" width="15.85546875" style="134" customWidth="1"/>
    <col min="5138" max="5138" width="4.7109375" style="134" customWidth="1"/>
    <col min="5139" max="5379" width="11.42578125" style="134"/>
    <col min="5380" max="5380" width="3.28515625" style="134" customWidth="1"/>
    <col min="5381" max="5381" width="11.42578125" style="134"/>
    <col min="5382" max="5382" width="25.42578125" style="134" customWidth="1"/>
    <col min="5383" max="5383" width="24.28515625" style="134" customWidth="1"/>
    <col min="5384" max="5391" width="11.42578125" style="134"/>
    <col min="5392" max="5392" width="23.7109375" style="134" customWidth="1"/>
    <col min="5393" max="5393" width="15.85546875" style="134" customWidth="1"/>
    <col min="5394" max="5394" width="4.7109375" style="134" customWidth="1"/>
    <col min="5395" max="5635" width="11.42578125" style="134"/>
    <col min="5636" max="5636" width="3.28515625" style="134" customWidth="1"/>
    <col min="5637" max="5637" width="11.42578125" style="134"/>
    <col min="5638" max="5638" width="25.42578125" style="134" customWidth="1"/>
    <col min="5639" max="5639" width="24.28515625" style="134" customWidth="1"/>
    <col min="5640" max="5647" width="11.42578125" style="134"/>
    <col min="5648" max="5648" width="23.7109375" style="134" customWidth="1"/>
    <col min="5649" max="5649" width="15.85546875" style="134" customWidth="1"/>
    <col min="5650" max="5650" width="4.7109375" style="134" customWidth="1"/>
    <col min="5651" max="5891" width="11.42578125" style="134"/>
    <col min="5892" max="5892" width="3.28515625" style="134" customWidth="1"/>
    <col min="5893" max="5893" width="11.42578125" style="134"/>
    <col min="5894" max="5894" width="25.42578125" style="134" customWidth="1"/>
    <col min="5895" max="5895" width="24.28515625" style="134" customWidth="1"/>
    <col min="5896" max="5903" width="11.42578125" style="134"/>
    <col min="5904" max="5904" width="23.7109375" style="134" customWidth="1"/>
    <col min="5905" max="5905" width="15.85546875" style="134" customWidth="1"/>
    <col min="5906" max="5906" width="4.7109375" style="134" customWidth="1"/>
    <col min="5907" max="6147" width="11.42578125" style="134"/>
    <col min="6148" max="6148" width="3.28515625" style="134" customWidth="1"/>
    <col min="6149" max="6149" width="11.42578125" style="134"/>
    <col min="6150" max="6150" width="25.42578125" style="134" customWidth="1"/>
    <col min="6151" max="6151" width="24.28515625" style="134" customWidth="1"/>
    <col min="6152" max="6159" width="11.42578125" style="134"/>
    <col min="6160" max="6160" width="23.7109375" style="134" customWidth="1"/>
    <col min="6161" max="6161" width="15.85546875" style="134" customWidth="1"/>
    <col min="6162" max="6162" width="4.7109375" style="134" customWidth="1"/>
    <col min="6163" max="6403" width="11.42578125" style="134"/>
    <col min="6404" max="6404" width="3.28515625" style="134" customWidth="1"/>
    <col min="6405" max="6405" width="11.42578125" style="134"/>
    <col min="6406" max="6406" width="25.42578125" style="134" customWidth="1"/>
    <col min="6407" max="6407" width="24.28515625" style="134" customWidth="1"/>
    <col min="6408" max="6415" width="11.42578125" style="134"/>
    <col min="6416" max="6416" width="23.7109375" style="134" customWidth="1"/>
    <col min="6417" max="6417" width="15.85546875" style="134" customWidth="1"/>
    <col min="6418" max="6418" width="4.7109375" style="134" customWidth="1"/>
    <col min="6419" max="6659" width="11.42578125" style="134"/>
    <col min="6660" max="6660" width="3.28515625" style="134" customWidth="1"/>
    <col min="6661" max="6661" width="11.42578125" style="134"/>
    <col min="6662" max="6662" width="25.42578125" style="134" customWidth="1"/>
    <col min="6663" max="6663" width="24.28515625" style="134" customWidth="1"/>
    <col min="6664" max="6671" width="11.42578125" style="134"/>
    <col min="6672" max="6672" width="23.7109375" style="134" customWidth="1"/>
    <col min="6673" max="6673" width="15.85546875" style="134" customWidth="1"/>
    <col min="6674" max="6674" width="4.7109375" style="134" customWidth="1"/>
    <col min="6675" max="6915" width="11.42578125" style="134"/>
    <col min="6916" max="6916" width="3.28515625" style="134" customWidth="1"/>
    <col min="6917" max="6917" width="11.42578125" style="134"/>
    <col min="6918" max="6918" width="25.42578125" style="134" customWidth="1"/>
    <col min="6919" max="6919" width="24.28515625" style="134" customWidth="1"/>
    <col min="6920" max="6927" width="11.42578125" style="134"/>
    <col min="6928" max="6928" width="23.7109375" style="134" customWidth="1"/>
    <col min="6929" max="6929" width="15.85546875" style="134" customWidth="1"/>
    <col min="6930" max="6930" width="4.7109375" style="134" customWidth="1"/>
    <col min="6931" max="7171" width="11.42578125" style="134"/>
    <col min="7172" max="7172" width="3.28515625" style="134" customWidth="1"/>
    <col min="7173" max="7173" width="11.42578125" style="134"/>
    <col min="7174" max="7174" width="25.42578125" style="134" customWidth="1"/>
    <col min="7175" max="7175" width="24.28515625" style="134" customWidth="1"/>
    <col min="7176" max="7183" width="11.42578125" style="134"/>
    <col min="7184" max="7184" width="23.7109375" style="134" customWidth="1"/>
    <col min="7185" max="7185" width="15.85546875" style="134" customWidth="1"/>
    <col min="7186" max="7186" width="4.7109375" style="134" customWidth="1"/>
    <col min="7187" max="7427" width="11.42578125" style="134"/>
    <col min="7428" max="7428" width="3.28515625" style="134" customWidth="1"/>
    <col min="7429" max="7429" width="11.42578125" style="134"/>
    <col min="7430" max="7430" width="25.42578125" style="134" customWidth="1"/>
    <col min="7431" max="7431" width="24.28515625" style="134" customWidth="1"/>
    <col min="7432" max="7439" width="11.42578125" style="134"/>
    <col min="7440" max="7440" width="23.7109375" style="134" customWidth="1"/>
    <col min="7441" max="7441" width="15.85546875" style="134" customWidth="1"/>
    <col min="7442" max="7442" width="4.7109375" style="134" customWidth="1"/>
    <col min="7443" max="7683" width="11.42578125" style="134"/>
    <col min="7684" max="7684" width="3.28515625" style="134" customWidth="1"/>
    <col min="7685" max="7685" width="11.42578125" style="134"/>
    <col min="7686" max="7686" width="25.42578125" style="134" customWidth="1"/>
    <col min="7687" max="7687" width="24.28515625" style="134" customWidth="1"/>
    <col min="7688" max="7695" width="11.42578125" style="134"/>
    <col min="7696" max="7696" width="23.7109375" style="134" customWidth="1"/>
    <col min="7697" max="7697" width="15.85546875" style="134" customWidth="1"/>
    <col min="7698" max="7698" width="4.7109375" style="134" customWidth="1"/>
    <col min="7699" max="7939" width="11.42578125" style="134"/>
    <col min="7940" max="7940" width="3.28515625" style="134" customWidth="1"/>
    <col min="7941" max="7941" width="11.42578125" style="134"/>
    <col min="7942" max="7942" width="25.42578125" style="134" customWidth="1"/>
    <col min="7943" max="7943" width="24.28515625" style="134" customWidth="1"/>
    <col min="7944" max="7951" width="11.42578125" style="134"/>
    <col min="7952" max="7952" width="23.7109375" style="134" customWidth="1"/>
    <col min="7953" max="7953" width="15.85546875" style="134" customWidth="1"/>
    <col min="7954" max="7954" width="4.7109375" style="134" customWidth="1"/>
    <col min="7955" max="8195" width="11.42578125" style="134"/>
    <col min="8196" max="8196" width="3.28515625" style="134" customWidth="1"/>
    <col min="8197" max="8197" width="11.42578125" style="134"/>
    <col min="8198" max="8198" width="25.42578125" style="134" customWidth="1"/>
    <col min="8199" max="8199" width="24.28515625" style="134" customWidth="1"/>
    <col min="8200" max="8207" width="11.42578125" style="134"/>
    <col min="8208" max="8208" width="23.7109375" style="134" customWidth="1"/>
    <col min="8209" max="8209" width="15.85546875" style="134" customWidth="1"/>
    <col min="8210" max="8210" width="4.7109375" style="134" customWidth="1"/>
    <col min="8211" max="8451" width="11.42578125" style="134"/>
    <col min="8452" max="8452" width="3.28515625" style="134" customWidth="1"/>
    <col min="8453" max="8453" width="11.42578125" style="134"/>
    <col min="8454" max="8454" width="25.42578125" style="134" customWidth="1"/>
    <col min="8455" max="8455" width="24.28515625" style="134" customWidth="1"/>
    <col min="8456" max="8463" width="11.42578125" style="134"/>
    <col min="8464" max="8464" width="23.7109375" style="134" customWidth="1"/>
    <col min="8465" max="8465" width="15.85546875" style="134" customWidth="1"/>
    <col min="8466" max="8466" width="4.7109375" style="134" customWidth="1"/>
    <col min="8467" max="8707" width="11.42578125" style="134"/>
    <col min="8708" max="8708" width="3.28515625" style="134" customWidth="1"/>
    <col min="8709" max="8709" width="11.42578125" style="134"/>
    <col min="8710" max="8710" width="25.42578125" style="134" customWidth="1"/>
    <col min="8711" max="8711" width="24.28515625" style="134" customWidth="1"/>
    <col min="8712" max="8719" width="11.42578125" style="134"/>
    <col min="8720" max="8720" width="23.7109375" style="134" customWidth="1"/>
    <col min="8721" max="8721" width="15.85546875" style="134" customWidth="1"/>
    <col min="8722" max="8722" width="4.7109375" style="134" customWidth="1"/>
    <col min="8723" max="8963" width="11.42578125" style="134"/>
    <col min="8964" max="8964" width="3.28515625" style="134" customWidth="1"/>
    <col min="8965" max="8965" width="11.42578125" style="134"/>
    <col min="8966" max="8966" width="25.42578125" style="134" customWidth="1"/>
    <col min="8967" max="8967" width="24.28515625" style="134" customWidth="1"/>
    <col min="8968" max="8975" width="11.42578125" style="134"/>
    <col min="8976" max="8976" width="23.7109375" style="134" customWidth="1"/>
    <col min="8977" max="8977" width="15.85546875" style="134" customWidth="1"/>
    <col min="8978" max="8978" width="4.7109375" style="134" customWidth="1"/>
    <col min="8979" max="9219" width="11.42578125" style="134"/>
    <col min="9220" max="9220" width="3.28515625" style="134" customWidth="1"/>
    <col min="9221" max="9221" width="11.42578125" style="134"/>
    <col min="9222" max="9222" width="25.42578125" style="134" customWidth="1"/>
    <col min="9223" max="9223" width="24.28515625" style="134" customWidth="1"/>
    <col min="9224" max="9231" width="11.42578125" style="134"/>
    <col min="9232" max="9232" width="23.7109375" style="134" customWidth="1"/>
    <col min="9233" max="9233" width="15.85546875" style="134" customWidth="1"/>
    <col min="9234" max="9234" width="4.7109375" style="134" customWidth="1"/>
    <col min="9235" max="9475" width="11.42578125" style="134"/>
    <col min="9476" max="9476" width="3.28515625" style="134" customWidth="1"/>
    <col min="9477" max="9477" width="11.42578125" style="134"/>
    <col min="9478" max="9478" width="25.42578125" style="134" customWidth="1"/>
    <col min="9479" max="9479" width="24.28515625" style="134" customWidth="1"/>
    <col min="9480" max="9487" width="11.42578125" style="134"/>
    <col min="9488" max="9488" width="23.7109375" style="134" customWidth="1"/>
    <col min="9489" max="9489" width="15.85546875" style="134" customWidth="1"/>
    <col min="9490" max="9490" width="4.7109375" style="134" customWidth="1"/>
    <col min="9491" max="9731" width="11.42578125" style="134"/>
    <col min="9732" max="9732" width="3.28515625" style="134" customWidth="1"/>
    <col min="9733" max="9733" width="11.42578125" style="134"/>
    <col min="9734" max="9734" width="25.42578125" style="134" customWidth="1"/>
    <col min="9735" max="9735" width="24.28515625" style="134" customWidth="1"/>
    <col min="9736" max="9743" width="11.42578125" style="134"/>
    <col min="9744" max="9744" width="23.7109375" style="134" customWidth="1"/>
    <col min="9745" max="9745" width="15.85546875" style="134" customWidth="1"/>
    <col min="9746" max="9746" width="4.7109375" style="134" customWidth="1"/>
    <col min="9747" max="9987" width="11.42578125" style="134"/>
    <col min="9988" max="9988" width="3.28515625" style="134" customWidth="1"/>
    <col min="9989" max="9989" width="11.42578125" style="134"/>
    <col min="9990" max="9990" width="25.42578125" style="134" customWidth="1"/>
    <col min="9991" max="9991" width="24.28515625" style="134" customWidth="1"/>
    <col min="9992" max="9999" width="11.42578125" style="134"/>
    <col min="10000" max="10000" width="23.7109375" style="134" customWidth="1"/>
    <col min="10001" max="10001" width="15.85546875" style="134" customWidth="1"/>
    <col min="10002" max="10002" width="4.7109375" style="134" customWidth="1"/>
    <col min="10003" max="10243" width="11.42578125" style="134"/>
    <col min="10244" max="10244" width="3.28515625" style="134" customWidth="1"/>
    <col min="10245" max="10245" width="11.42578125" style="134"/>
    <col min="10246" max="10246" width="25.42578125" style="134" customWidth="1"/>
    <col min="10247" max="10247" width="24.28515625" style="134" customWidth="1"/>
    <col min="10248" max="10255" width="11.42578125" style="134"/>
    <col min="10256" max="10256" width="23.7109375" style="134" customWidth="1"/>
    <col min="10257" max="10257" width="15.85546875" style="134" customWidth="1"/>
    <col min="10258" max="10258" width="4.7109375" style="134" customWidth="1"/>
    <col min="10259" max="10499" width="11.42578125" style="134"/>
    <col min="10500" max="10500" width="3.28515625" style="134" customWidth="1"/>
    <col min="10501" max="10501" width="11.42578125" style="134"/>
    <col min="10502" max="10502" width="25.42578125" style="134" customWidth="1"/>
    <col min="10503" max="10503" width="24.28515625" style="134" customWidth="1"/>
    <col min="10504" max="10511" width="11.42578125" style="134"/>
    <col min="10512" max="10512" width="23.7109375" style="134" customWidth="1"/>
    <col min="10513" max="10513" width="15.85546875" style="134" customWidth="1"/>
    <col min="10514" max="10514" width="4.7109375" style="134" customWidth="1"/>
    <col min="10515" max="10755" width="11.42578125" style="134"/>
    <col min="10756" max="10756" width="3.28515625" style="134" customWidth="1"/>
    <col min="10757" max="10757" width="11.42578125" style="134"/>
    <col min="10758" max="10758" width="25.42578125" style="134" customWidth="1"/>
    <col min="10759" max="10759" width="24.28515625" style="134" customWidth="1"/>
    <col min="10760" max="10767" width="11.42578125" style="134"/>
    <col min="10768" max="10768" width="23.7109375" style="134" customWidth="1"/>
    <col min="10769" max="10769" width="15.85546875" style="134" customWidth="1"/>
    <col min="10770" max="10770" width="4.7109375" style="134" customWidth="1"/>
    <col min="10771" max="11011" width="11.42578125" style="134"/>
    <col min="11012" max="11012" width="3.28515625" style="134" customWidth="1"/>
    <col min="11013" max="11013" width="11.42578125" style="134"/>
    <col min="11014" max="11014" width="25.42578125" style="134" customWidth="1"/>
    <col min="11015" max="11015" width="24.28515625" style="134" customWidth="1"/>
    <col min="11016" max="11023" width="11.42578125" style="134"/>
    <col min="11024" max="11024" width="23.7109375" style="134" customWidth="1"/>
    <col min="11025" max="11025" width="15.85546875" style="134" customWidth="1"/>
    <col min="11026" max="11026" width="4.7109375" style="134" customWidth="1"/>
    <col min="11027" max="11267" width="11.42578125" style="134"/>
    <col min="11268" max="11268" width="3.28515625" style="134" customWidth="1"/>
    <col min="11269" max="11269" width="11.42578125" style="134"/>
    <col min="11270" max="11270" width="25.42578125" style="134" customWidth="1"/>
    <col min="11271" max="11271" width="24.28515625" style="134" customWidth="1"/>
    <col min="11272" max="11279" width="11.42578125" style="134"/>
    <col min="11280" max="11280" width="23.7109375" style="134" customWidth="1"/>
    <col min="11281" max="11281" width="15.85546875" style="134" customWidth="1"/>
    <col min="11282" max="11282" width="4.7109375" style="134" customWidth="1"/>
    <col min="11283" max="11523" width="11.42578125" style="134"/>
    <col min="11524" max="11524" width="3.28515625" style="134" customWidth="1"/>
    <col min="11525" max="11525" width="11.42578125" style="134"/>
    <col min="11526" max="11526" width="25.42578125" style="134" customWidth="1"/>
    <col min="11527" max="11527" width="24.28515625" style="134" customWidth="1"/>
    <col min="11528" max="11535" width="11.42578125" style="134"/>
    <col min="11536" max="11536" width="23.7109375" style="134" customWidth="1"/>
    <col min="11537" max="11537" width="15.85546875" style="134" customWidth="1"/>
    <col min="11538" max="11538" width="4.7109375" style="134" customWidth="1"/>
    <col min="11539" max="11779" width="11.42578125" style="134"/>
    <col min="11780" max="11780" width="3.28515625" style="134" customWidth="1"/>
    <col min="11781" max="11781" width="11.42578125" style="134"/>
    <col min="11782" max="11782" width="25.42578125" style="134" customWidth="1"/>
    <col min="11783" max="11783" width="24.28515625" style="134" customWidth="1"/>
    <col min="11784" max="11791" width="11.42578125" style="134"/>
    <col min="11792" max="11792" width="23.7109375" style="134" customWidth="1"/>
    <col min="11793" max="11793" width="15.85546875" style="134" customWidth="1"/>
    <col min="11794" max="11794" width="4.7109375" style="134" customWidth="1"/>
    <col min="11795" max="12035" width="11.42578125" style="134"/>
    <col min="12036" max="12036" width="3.28515625" style="134" customWidth="1"/>
    <col min="12037" max="12037" width="11.42578125" style="134"/>
    <col min="12038" max="12038" width="25.42578125" style="134" customWidth="1"/>
    <col min="12039" max="12039" width="24.28515625" style="134" customWidth="1"/>
    <col min="12040" max="12047" width="11.42578125" style="134"/>
    <col min="12048" max="12048" width="23.7109375" style="134" customWidth="1"/>
    <col min="12049" max="12049" width="15.85546875" style="134" customWidth="1"/>
    <col min="12050" max="12050" width="4.7109375" style="134" customWidth="1"/>
    <col min="12051" max="12291" width="11.42578125" style="134"/>
    <col min="12292" max="12292" width="3.28515625" style="134" customWidth="1"/>
    <col min="12293" max="12293" width="11.42578125" style="134"/>
    <col min="12294" max="12294" width="25.42578125" style="134" customWidth="1"/>
    <col min="12295" max="12295" width="24.28515625" style="134" customWidth="1"/>
    <col min="12296" max="12303" width="11.42578125" style="134"/>
    <col min="12304" max="12304" width="23.7109375" style="134" customWidth="1"/>
    <col min="12305" max="12305" width="15.85546875" style="134" customWidth="1"/>
    <col min="12306" max="12306" width="4.7109375" style="134" customWidth="1"/>
    <col min="12307" max="12547" width="11.42578125" style="134"/>
    <col min="12548" max="12548" width="3.28515625" style="134" customWidth="1"/>
    <col min="12549" max="12549" width="11.42578125" style="134"/>
    <col min="12550" max="12550" width="25.42578125" style="134" customWidth="1"/>
    <col min="12551" max="12551" width="24.28515625" style="134" customWidth="1"/>
    <col min="12552" max="12559" width="11.42578125" style="134"/>
    <col min="12560" max="12560" width="23.7109375" style="134" customWidth="1"/>
    <col min="12561" max="12561" width="15.85546875" style="134" customWidth="1"/>
    <col min="12562" max="12562" width="4.7109375" style="134" customWidth="1"/>
    <col min="12563" max="12803" width="11.42578125" style="134"/>
    <col min="12804" max="12804" width="3.28515625" style="134" customWidth="1"/>
    <col min="12805" max="12805" width="11.42578125" style="134"/>
    <col min="12806" max="12806" width="25.42578125" style="134" customWidth="1"/>
    <col min="12807" max="12807" width="24.28515625" style="134" customWidth="1"/>
    <col min="12808" max="12815" width="11.42578125" style="134"/>
    <col min="12816" max="12816" width="23.7109375" style="134" customWidth="1"/>
    <col min="12817" max="12817" width="15.85546875" style="134" customWidth="1"/>
    <col min="12818" max="12818" width="4.7109375" style="134" customWidth="1"/>
    <col min="12819" max="13059" width="11.42578125" style="134"/>
    <col min="13060" max="13060" width="3.28515625" style="134" customWidth="1"/>
    <col min="13061" max="13061" width="11.42578125" style="134"/>
    <col min="13062" max="13062" width="25.42578125" style="134" customWidth="1"/>
    <col min="13063" max="13063" width="24.28515625" style="134" customWidth="1"/>
    <col min="13064" max="13071" width="11.42578125" style="134"/>
    <col min="13072" max="13072" width="23.7109375" style="134" customWidth="1"/>
    <col min="13073" max="13073" width="15.85546875" style="134" customWidth="1"/>
    <col min="13074" max="13074" width="4.7109375" style="134" customWidth="1"/>
    <col min="13075" max="13315" width="11.42578125" style="134"/>
    <col min="13316" max="13316" width="3.28515625" style="134" customWidth="1"/>
    <col min="13317" max="13317" width="11.42578125" style="134"/>
    <col min="13318" max="13318" width="25.42578125" style="134" customWidth="1"/>
    <col min="13319" max="13319" width="24.28515625" style="134" customWidth="1"/>
    <col min="13320" max="13327" width="11.42578125" style="134"/>
    <col min="13328" max="13328" width="23.7109375" style="134" customWidth="1"/>
    <col min="13329" max="13329" width="15.85546875" style="134" customWidth="1"/>
    <col min="13330" max="13330" width="4.7109375" style="134" customWidth="1"/>
    <col min="13331" max="13571" width="11.42578125" style="134"/>
    <col min="13572" max="13572" width="3.28515625" style="134" customWidth="1"/>
    <col min="13573" max="13573" width="11.42578125" style="134"/>
    <col min="13574" max="13574" width="25.42578125" style="134" customWidth="1"/>
    <col min="13575" max="13575" width="24.28515625" style="134" customWidth="1"/>
    <col min="13576" max="13583" width="11.42578125" style="134"/>
    <col min="13584" max="13584" width="23.7109375" style="134" customWidth="1"/>
    <col min="13585" max="13585" width="15.85546875" style="134" customWidth="1"/>
    <col min="13586" max="13586" width="4.7109375" style="134" customWidth="1"/>
    <col min="13587" max="13827" width="11.42578125" style="134"/>
    <col min="13828" max="13828" width="3.28515625" style="134" customWidth="1"/>
    <col min="13829" max="13829" width="11.42578125" style="134"/>
    <col min="13830" max="13830" width="25.42578125" style="134" customWidth="1"/>
    <col min="13831" max="13831" width="24.28515625" style="134" customWidth="1"/>
    <col min="13832" max="13839" width="11.42578125" style="134"/>
    <col min="13840" max="13840" width="23.7109375" style="134" customWidth="1"/>
    <col min="13841" max="13841" width="15.85546875" style="134" customWidth="1"/>
    <col min="13842" max="13842" width="4.7109375" style="134" customWidth="1"/>
    <col min="13843" max="14083" width="11.42578125" style="134"/>
    <col min="14084" max="14084" width="3.28515625" style="134" customWidth="1"/>
    <col min="14085" max="14085" width="11.42578125" style="134"/>
    <col min="14086" max="14086" width="25.42578125" style="134" customWidth="1"/>
    <col min="14087" max="14087" width="24.28515625" style="134" customWidth="1"/>
    <col min="14088" max="14095" width="11.42578125" style="134"/>
    <col min="14096" max="14096" width="23.7109375" style="134" customWidth="1"/>
    <col min="14097" max="14097" width="15.85546875" style="134" customWidth="1"/>
    <col min="14098" max="14098" width="4.7109375" style="134" customWidth="1"/>
    <col min="14099" max="14339" width="11.42578125" style="134"/>
    <col min="14340" max="14340" width="3.28515625" style="134" customWidth="1"/>
    <col min="14341" max="14341" width="11.42578125" style="134"/>
    <col min="14342" max="14342" width="25.42578125" style="134" customWidth="1"/>
    <col min="14343" max="14343" width="24.28515625" style="134" customWidth="1"/>
    <col min="14344" max="14351" width="11.42578125" style="134"/>
    <col min="14352" max="14352" width="23.7109375" style="134" customWidth="1"/>
    <col min="14353" max="14353" width="15.85546875" style="134" customWidth="1"/>
    <col min="14354" max="14354" width="4.7109375" style="134" customWidth="1"/>
    <col min="14355" max="14595" width="11.42578125" style="134"/>
    <col min="14596" max="14596" width="3.28515625" style="134" customWidth="1"/>
    <col min="14597" max="14597" width="11.42578125" style="134"/>
    <col min="14598" max="14598" width="25.42578125" style="134" customWidth="1"/>
    <col min="14599" max="14599" width="24.28515625" style="134" customWidth="1"/>
    <col min="14600" max="14607" width="11.42578125" style="134"/>
    <col min="14608" max="14608" width="23.7109375" style="134" customWidth="1"/>
    <col min="14609" max="14609" width="15.85546875" style="134" customWidth="1"/>
    <col min="14610" max="14610" width="4.7109375" style="134" customWidth="1"/>
    <col min="14611" max="14851" width="11.42578125" style="134"/>
    <col min="14852" max="14852" width="3.28515625" style="134" customWidth="1"/>
    <col min="14853" max="14853" width="11.42578125" style="134"/>
    <col min="14854" max="14854" width="25.42578125" style="134" customWidth="1"/>
    <col min="14855" max="14855" width="24.28515625" style="134" customWidth="1"/>
    <col min="14856" max="14863" width="11.42578125" style="134"/>
    <col min="14864" max="14864" width="23.7109375" style="134" customWidth="1"/>
    <col min="14865" max="14865" width="15.85546875" style="134" customWidth="1"/>
    <col min="14866" max="14866" width="4.7109375" style="134" customWidth="1"/>
    <col min="14867" max="15107" width="11.42578125" style="134"/>
    <col min="15108" max="15108" width="3.28515625" style="134" customWidth="1"/>
    <col min="15109" max="15109" width="11.42578125" style="134"/>
    <col min="15110" max="15110" width="25.42578125" style="134" customWidth="1"/>
    <col min="15111" max="15111" width="24.28515625" style="134" customWidth="1"/>
    <col min="15112" max="15119" width="11.42578125" style="134"/>
    <col min="15120" max="15120" width="23.7109375" style="134" customWidth="1"/>
    <col min="15121" max="15121" width="15.85546875" style="134" customWidth="1"/>
    <col min="15122" max="15122" width="4.7109375" style="134" customWidth="1"/>
    <col min="15123" max="15363" width="11.42578125" style="134"/>
    <col min="15364" max="15364" width="3.28515625" style="134" customWidth="1"/>
    <col min="15365" max="15365" width="11.42578125" style="134"/>
    <col min="15366" max="15366" width="25.42578125" style="134" customWidth="1"/>
    <col min="15367" max="15367" width="24.28515625" style="134" customWidth="1"/>
    <col min="15368" max="15375" width="11.42578125" style="134"/>
    <col min="15376" max="15376" width="23.7109375" style="134" customWidth="1"/>
    <col min="15377" max="15377" width="15.85546875" style="134" customWidth="1"/>
    <col min="15378" max="15378" width="4.7109375" style="134" customWidth="1"/>
    <col min="15379" max="15619" width="11.42578125" style="134"/>
    <col min="15620" max="15620" width="3.28515625" style="134" customWidth="1"/>
    <col min="15621" max="15621" width="11.42578125" style="134"/>
    <col min="15622" max="15622" width="25.42578125" style="134" customWidth="1"/>
    <col min="15623" max="15623" width="24.28515625" style="134" customWidth="1"/>
    <col min="15624" max="15631" width="11.42578125" style="134"/>
    <col min="15632" max="15632" width="23.7109375" style="134" customWidth="1"/>
    <col min="15633" max="15633" width="15.85546875" style="134" customWidth="1"/>
    <col min="15634" max="15634" width="4.7109375" style="134" customWidth="1"/>
    <col min="15635" max="15875" width="11.42578125" style="134"/>
    <col min="15876" max="15876" width="3.28515625" style="134" customWidth="1"/>
    <col min="15877" max="15877" width="11.42578125" style="134"/>
    <col min="15878" max="15878" width="25.42578125" style="134" customWidth="1"/>
    <col min="15879" max="15879" width="24.28515625" style="134" customWidth="1"/>
    <col min="15880" max="15887" width="11.42578125" style="134"/>
    <col min="15888" max="15888" width="23.7109375" style="134" customWidth="1"/>
    <col min="15889" max="15889" width="15.85546875" style="134" customWidth="1"/>
    <col min="15890" max="15890" width="4.7109375" style="134" customWidth="1"/>
    <col min="15891" max="16131" width="11.42578125" style="134"/>
    <col min="16132" max="16132" width="3.28515625" style="134" customWidth="1"/>
    <col min="16133" max="16133" width="11.42578125" style="134"/>
    <col min="16134" max="16134" width="25.42578125" style="134" customWidth="1"/>
    <col min="16135" max="16135" width="24.28515625" style="134" customWidth="1"/>
    <col min="16136" max="16143" width="11.42578125" style="134"/>
    <col min="16144" max="16144" width="23.7109375" style="134" customWidth="1"/>
    <col min="16145" max="16145" width="15.85546875" style="134" customWidth="1"/>
    <col min="16146" max="16146" width="4.7109375" style="134" customWidth="1"/>
    <col min="16147" max="16384" width="11.42578125" style="134"/>
  </cols>
  <sheetData>
    <row r="1" spans="1:34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1"/>
      <c r="X1" s="1"/>
      <c r="Y1" s="37"/>
      <c r="Z1" s="1"/>
    </row>
    <row r="2" spans="1:34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1"/>
      <c r="O2" s="301"/>
      <c r="P2" s="301"/>
      <c r="Q2" s="301"/>
      <c r="R2" s="1"/>
      <c r="S2" s="1"/>
      <c r="T2" s="1"/>
      <c r="U2" s="1"/>
      <c r="V2" s="7"/>
      <c r="W2" s="1"/>
      <c r="X2" s="1"/>
      <c r="Y2" s="37"/>
      <c r="Z2" s="1"/>
      <c r="AA2" s="118"/>
      <c r="AB2" s="118"/>
      <c r="AC2" s="118"/>
      <c r="AD2" s="119"/>
      <c r="AE2" s="119"/>
      <c r="AF2" s="119"/>
      <c r="AG2" s="119"/>
      <c r="AH2" s="119"/>
    </row>
    <row r="3" spans="1:34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1"/>
      <c r="O3" s="301"/>
      <c r="P3" s="301"/>
      <c r="Q3" s="301"/>
      <c r="R3" s="1"/>
      <c r="S3" s="1"/>
      <c r="T3" s="1"/>
      <c r="U3" s="1"/>
      <c r="V3" s="7"/>
      <c r="W3" s="1"/>
      <c r="X3" s="1"/>
      <c r="Y3" s="37"/>
      <c r="Z3" s="1"/>
      <c r="AA3" s="118"/>
      <c r="AB3" s="118"/>
      <c r="AC3" s="118"/>
      <c r="AD3" s="120"/>
      <c r="AE3" s="120"/>
      <c r="AF3" s="120"/>
      <c r="AG3" s="120"/>
      <c r="AH3" s="120"/>
    </row>
    <row r="4" spans="1:34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1"/>
      <c r="O4" s="301"/>
      <c r="P4" s="301"/>
      <c r="Q4" s="301"/>
      <c r="R4" s="1"/>
      <c r="S4" s="1"/>
      <c r="T4" s="1"/>
      <c r="U4" s="1"/>
      <c r="V4" s="7"/>
      <c r="W4" s="1"/>
      <c r="X4" s="1"/>
      <c r="Y4" s="37"/>
      <c r="Z4" s="1"/>
      <c r="AA4" s="121"/>
      <c r="AB4" s="121"/>
      <c r="AC4" s="121"/>
      <c r="AD4" s="120"/>
      <c r="AE4" s="120"/>
      <c r="AF4" s="120"/>
      <c r="AG4" s="120"/>
      <c r="AH4" s="120"/>
    </row>
    <row r="5" spans="1:34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  <c r="Y5" s="37"/>
      <c r="Z5" s="1"/>
    </row>
    <row r="6" spans="1:34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  <c r="W6" s="1"/>
      <c r="X6" s="1"/>
      <c r="Y6" s="37"/>
      <c r="Z6" s="1"/>
    </row>
    <row r="7" spans="1:34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/>
      <c r="W7" s="1"/>
      <c r="X7" s="1"/>
      <c r="Y7" s="37"/>
      <c r="Z7" s="1"/>
    </row>
    <row r="8" spans="1:34" s="117" customFormat="1" ht="18.75" x14ac:dyDescent="0.35">
      <c r="A8" s="103" t="s">
        <v>234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02" t="s">
        <v>233</v>
      </c>
      <c r="Q8" s="302"/>
      <c r="R8" s="1"/>
      <c r="S8" s="1"/>
      <c r="T8" s="87"/>
      <c r="U8" s="87"/>
      <c r="V8" s="87"/>
      <c r="W8" s="87"/>
      <c r="X8" s="87"/>
      <c r="Y8" s="87"/>
      <c r="Z8" s="1"/>
    </row>
    <row r="9" spans="1:34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122"/>
      <c r="S9" s="9"/>
      <c r="T9" s="9"/>
      <c r="U9" s="9"/>
      <c r="V9" s="9"/>
      <c r="W9" s="9"/>
      <c r="X9" s="9"/>
      <c r="Y9" s="9"/>
      <c r="Z9" s="9"/>
    </row>
    <row r="10" spans="1:34" s="117" customFormat="1" ht="18.75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122"/>
      <c r="S10" s="9"/>
      <c r="T10" s="9"/>
      <c r="U10" s="9"/>
      <c r="V10" s="9"/>
      <c r="W10" s="9"/>
      <c r="X10" s="9"/>
      <c r="Y10" s="9"/>
      <c r="Z10" s="9"/>
    </row>
    <row r="11" spans="1:34" s="117" customFormat="1" ht="18.75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122"/>
      <c r="S11" s="9"/>
      <c r="T11" s="9"/>
      <c r="U11" s="9"/>
      <c r="V11" s="9"/>
      <c r="W11" s="9"/>
      <c r="X11" s="9"/>
      <c r="Y11" s="9"/>
      <c r="Z11" s="9"/>
    </row>
    <row r="12" spans="1:34" s="117" customFormat="1" ht="18" x14ac:dyDescent="0.35">
      <c r="B12" s="518" t="s">
        <v>140</v>
      </c>
      <c r="C12" s="518" t="s">
        <v>0</v>
      </c>
      <c r="D12" s="518" t="s">
        <v>160</v>
      </c>
      <c r="E12" s="519" t="s">
        <v>141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8" t="s">
        <v>142</v>
      </c>
      <c r="Q12" s="505" t="s">
        <v>143</v>
      </c>
    </row>
    <row r="13" spans="1:34" s="117" customFormat="1" ht="18" x14ac:dyDescent="0.35">
      <c r="B13" s="518"/>
      <c r="C13" s="518"/>
      <c r="D13" s="518"/>
      <c r="E13" s="123" t="s">
        <v>67</v>
      </c>
      <c r="F13" s="123" t="s">
        <v>68</v>
      </c>
      <c r="G13" s="123" t="s">
        <v>144</v>
      </c>
      <c r="H13" s="123" t="s">
        <v>145</v>
      </c>
      <c r="I13" s="227" t="s">
        <v>146</v>
      </c>
      <c r="J13" s="230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518"/>
      <c r="Q13" s="505"/>
      <c r="T13" s="124"/>
    </row>
    <row r="14" spans="1:34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228"/>
      <c r="J14" s="231"/>
      <c r="K14" s="128"/>
      <c r="L14" s="128"/>
      <c r="M14" s="128"/>
      <c r="N14" s="128"/>
      <c r="O14" s="128"/>
      <c r="P14" s="129">
        <f t="shared" ref="P14:P28" si="0">500+SUM(E14:O14)</f>
        <v>500</v>
      </c>
      <c r="Q14" s="128">
        <f t="shared" ref="Q14:Q33" si="1">COUNT(E14:O14)</f>
        <v>3</v>
      </c>
    </row>
    <row r="15" spans="1:34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229"/>
      <c r="J15" s="232"/>
      <c r="K15" s="133"/>
      <c r="L15" s="133">
        <v>0</v>
      </c>
      <c r="M15" s="133"/>
      <c r="N15" s="133"/>
      <c r="O15" s="133"/>
      <c r="P15" s="129">
        <f t="shared" si="0"/>
        <v>500</v>
      </c>
      <c r="Q15" s="128">
        <f t="shared" si="1"/>
        <v>4</v>
      </c>
    </row>
    <row r="16" spans="1:34" s="117" customFormat="1" ht="18.75" x14ac:dyDescent="0.35">
      <c r="B16" s="125">
        <v>3</v>
      </c>
      <c r="C16" s="135" t="s">
        <v>186</v>
      </c>
      <c r="D16" s="127"/>
      <c r="E16" s="140">
        <v>0</v>
      </c>
      <c r="F16" s="128" t="s">
        <v>189</v>
      </c>
      <c r="G16" s="128"/>
      <c r="H16" s="128">
        <v>0</v>
      </c>
      <c r="I16" s="228">
        <v>0</v>
      </c>
      <c r="J16" s="231"/>
      <c r="K16" s="128"/>
      <c r="L16" s="128"/>
      <c r="M16" s="128"/>
      <c r="N16" s="128"/>
      <c r="O16" s="128"/>
      <c r="P16" s="129">
        <f t="shared" si="0"/>
        <v>500</v>
      </c>
      <c r="Q16" s="128">
        <f t="shared" si="1"/>
        <v>3</v>
      </c>
    </row>
    <row r="17" spans="2:17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228">
        <v>0</v>
      </c>
      <c r="J17" s="231">
        <v>0</v>
      </c>
      <c r="K17" s="128"/>
      <c r="L17" s="128"/>
      <c r="M17" s="128"/>
      <c r="N17" s="128"/>
      <c r="O17" s="128"/>
      <c r="P17" s="129">
        <f t="shared" si="0"/>
        <v>500</v>
      </c>
      <c r="Q17" s="128">
        <f t="shared" si="1"/>
        <v>5</v>
      </c>
    </row>
    <row r="18" spans="2:17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228"/>
      <c r="J18" s="231"/>
      <c r="K18" s="128"/>
      <c r="L18" s="128">
        <v>0</v>
      </c>
      <c r="M18" s="128"/>
      <c r="N18" s="128"/>
      <c r="O18" s="128"/>
      <c r="P18" s="129">
        <f t="shared" si="0"/>
        <v>500</v>
      </c>
      <c r="Q18" s="128">
        <f t="shared" si="1"/>
        <v>4</v>
      </c>
    </row>
    <row r="19" spans="2:17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228"/>
      <c r="J19" s="231"/>
      <c r="K19" s="128"/>
      <c r="L19" s="128"/>
      <c r="M19" s="128"/>
      <c r="N19" s="128"/>
      <c r="O19" s="128"/>
      <c r="P19" s="129">
        <f t="shared" si="0"/>
        <v>500</v>
      </c>
      <c r="Q19" s="128">
        <f t="shared" si="1"/>
        <v>3</v>
      </c>
    </row>
    <row r="20" spans="2:17" s="117" customFormat="1" ht="18.75" customHeight="1" x14ac:dyDescent="0.35">
      <c r="B20" s="506">
        <v>7</v>
      </c>
      <c r="C20" s="509" t="s">
        <v>124</v>
      </c>
      <c r="D20" s="139" t="s">
        <v>161</v>
      </c>
      <c r="E20" s="140">
        <v>-10</v>
      </c>
      <c r="F20" s="140">
        <v>0</v>
      </c>
      <c r="G20" s="128">
        <v>0</v>
      </c>
      <c r="H20" s="128">
        <v>0</v>
      </c>
      <c r="I20" s="228"/>
      <c r="J20" s="231">
        <v>0</v>
      </c>
      <c r="K20" s="128"/>
      <c r="L20" s="128"/>
      <c r="M20" s="128">
        <v>0</v>
      </c>
      <c r="N20" s="128"/>
      <c r="O20" s="128"/>
      <c r="P20" s="512">
        <f>500+SUM(E20:O21)</f>
        <v>480</v>
      </c>
      <c r="Q20" s="515">
        <f t="shared" si="1"/>
        <v>6</v>
      </c>
    </row>
    <row r="21" spans="2:17" s="117" customFormat="1" ht="18.75" customHeight="1" x14ac:dyDescent="0.35">
      <c r="B21" s="508"/>
      <c r="C21" s="511"/>
      <c r="D21" s="139" t="s">
        <v>235</v>
      </c>
      <c r="E21" s="140">
        <v>0</v>
      </c>
      <c r="F21" s="140">
        <v>0</v>
      </c>
      <c r="G21" s="128">
        <v>0</v>
      </c>
      <c r="H21" s="128">
        <v>0</v>
      </c>
      <c r="I21" s="228"/>
      <c r="J21" s="231">
        <v>0</v>
      </c>
      <c r="K21" s="128"/>
      <c r="L21" s="128"/>
      <c r="M21" s="128">
        <v>-10</v>
      </c>
      <c r="N21" s="128"/>
      <c r="O21" s="128"/>
      <c r="P21" s="514"/>
      <c r="Q21" s="517"/>
    </row>
    <row r="22" spans="2:17" s="117" customFormat="1" ht="18.75" x14ac:dyDescent="0.35">
      <c r="B22" s="125">
        <v>8</v>
      </c>
      <c r="C22" s="135" t="s">
        <v>20</v>
      </c>
      <c r="D22" s="139"/>
      <c r="E22" s="141"/>
      <c r="F22" s="140">
        <v>0</v>
      </c>
      <c r="G22" s="128">
        <v>0</v>
      </c>
      <c r="H22" s="128">
        <v>0</v>
      </c>
      <c r="I22" s="228">
        <v>0</v>
      </c>
      <c r="J22" s="231"/>
      <c r="K22" s="128"/>
      <c r="L22" s="128"/>
      <c r="M22" s="128"/>
      <c r="N22" s="128"/>
      <c r="O22" s="128"/>
      <c r="P22" s="129">
        <f t="shared" si="0"/>
        <v>500</v>
      </c>
      <c r="Q22" s="128">
        <f t="shared" si="1"/>
        <v>4</v>
      </c>
    </row>
    <row r="23" spans="2:17" s="117" customFormat="1" ht="18.75" x14ac:dyDescent="0.35">
      <c r="B23" s="130">
        <v>9</v>
      </c>
      <c r="C23" s="135" t="s">
        <v>32</v>
      </c>
      <c r="D23" s="139"/>
      <c r="E23" s="140">
        <v>0</v>
      </c>
      <c r="F23" s="140">
        <v>0</v>
      </c>
      <c r="G23" s="128">
        <v>0</v>
      </c>
      <c r="H23" s="128"/>
      <c r="I23" s="228"/>
      <c r="J23" s="231">
        <v>0</v>
      </c>
      <c r="K23" s="128"/>
      <c r="L23" s="128"/>
      <c r="M23" s="128"/>
      <c r="N23" s="128"/>
      <c r="O23" s="128"/>
      <c r="P23" s="129">
        <f t="shared" si="0"/>
        <v>500</v>
      </c>
      <c r="Q23" s="128">
        <f t="shared" si="1"/>
        <v>4</v>
      </c>
    </row>
    <row r="24" spans="2:17" s="117" customFormat="1" ht="18.75" x14ac:dyDescent="0.35">
      <c r="B24" s="125">
        <v>10</v>
      </c>
      <c r="C24" s="135" t="s">
        <v>89</v>
      </c>
      <c r="D24" s="139" t="s">
        <v>193</v>
      </c>
      <c r="E24" s="140">
        <v>0</v>
      </c>
      <c r="F24" s="140">
        <v>0</v>
      </c>
      <c r="G24" s="140">
        <v>-10</v>
      </c>
      <c r="H24" s="128"/>
      <c r="I24" s="228"/>
      <c r="J24" s="231">
        <v>0</v>
      </c>
      <c r="K24" s="128"/>
      <c r="L24" s="128"/>
      <c r="M24" s="128"/>
      <c r="N24" s="128"/>
      <c r="O24" s="128"/>
      <c r="P24" s="129">
        <f t="shared" si="0"/>
        <v>490</v>
      </c>
      <c r="Q24" s="128">
        <f t="shared" si="1"/>
        <v>4</v>
      </c>
    </row>
    <row r="25" spans="2:17" s="117" customFormat="1" ht="18.75" x14ac:dyDescent="0.35">
      <c r="B25" s="125">
        <v>11</v>
      </c>
      <c r="C25" s="126" t="s">
        <v>87</v>
      </c>
      <c r="D25" s="139"/>
      <c r="E25" s="140">
        <v>0</v>
      </c>
      <c r="F25" s="140">
        <v>0</v>
      </c>
      <c r="G25" s="128">
        <v>0</v>
      </c>
      <c r="H25" s="128">
        <v>0</v>
      </c>
      <c r="I25" s="228"/>
      <c r="J25" s="231"/>
      <c r="K25" s="128"/>
      <c r="L25" s="128"/>
      <c r="M25" s="128"/>
      <c r="N25" s="128"/>
      <c r="O25" s="128"/>
      <c r="P25" s="129">
        <f t="shared" si="0"/>
        <v>500</v>
      </c>
      <c r="Q25" s="128">
        <f t="shared" si="1"/>
        <v>4</v>
      </c>
    </row>
    <row r="26" spans="2:17" s="117" customFormat="1" ht="18.75" x14ac:dyDescent="0.35">
      <c r="B26" s="130">
        <v>12</v>
      </c>
      <c r="C26" s="126" t="s">
        <v>92</v>
      </c>
      <c r="D26" s="139"/>
      <c r="E26" s="140">
        <v>0</v>
      </c>
      <c r="F26" s="140">
        <v>0</v>
      </c>
      <c r="G26" s="128">
        <v>0</v>
      </c>
      <c r="H26" s="128"/>
      <c r="I26" s="228"/>
      <c r="J26" s="231"/>
      <c r="K26" s="128"/>
      <c r="L26" s="128"/>
      <c r="M26" s="128"/>
      <c r="N26" s="128"/>
      <c r="O26" s="128"/>
      <c r="P26" s="129">
        <f t="shared" si="0"/>
        <v>500</v>
      </c>
      <c r="Q26" s="128">
        <f t="shared" si="1"/>
        <v>3</v>
      </c>
    </row>
    <row r="27" spans="2:17" s="117" customFormat="1" ht="18.75" x14ac:dyDescent="0.35">
      <c r="B27" s="125">
        <v>13</v>
      </c>
      <c r="C27" s="126" t="s">
        <v>126</v>
      </c>
      <c r="D27" s="139"/>
      <c r="E27" s="140">
        <v>0</v>
      </c>
      <c r="F27" s="140">
        <v>0</v>
      </c>
      <c r="G27" s="128">
        <v>0</v>
      </c>
      <c r="H27" s="128"/>
      <c r="I27" s="228"/>
      <c r="J27" s="231"/>
      <c r="K27" s="128"/>
      <c r="L27" s="128"/>
      <c r="M27" s="128"/>
      <c r="N27" s="128"/>
      <c r="O27" s="128"/>
      <c r="P27" s="129">
        <f t="shared" si="0"/>
        <v>500</v>
      </c>
      <c r="Q27" s="128">
        <f t="shared" si="1"/>
        <v>3</v>
      </c>
    </row>
    <row r="28" spans="2:17" s="117" customFormat="1" ht="18.75" x14ac:dyDescent="0.35">
      <c r="B28" s="125">
        <v>14</v>
      </c>
      <c r="C28" s="126" t="s">
        <v>85</v>
      </c>
      <c r="D28" s="139"/>
      <c r="E28" s="140">
        <v>0</v>
      </c>
      <c r="F28" s="140">
        <v>0</v>
      </c>
      <c r="G28" s="128">
        <v>0</v>
      </c>
      <c r="H28" s="128"/>
      <c r="I28" s="228"/>
      <c r="J28" s="231"/>
      <c r="K28" s="128"/>
      <c r="L28" s="128"/>
      <c r="M28" s="128"/>
      <c r="N28" s="128"/>
      <c r="O28" s="128"/>
      <c r="P28" s="129">
        <f t="shared" si="0"/>
        <v>500</v>
      </c>
      <c r="Q28" s="128">
        <f t="shared" si="1"/>
        <v>3</v>
      </c>
    </row>
    <row r="29" spans="2:17" s="117" customFormat="1" ht="18" x14ac:dyDescent="0.35">
      <c r="B29" s="506">
        <v>15</v>
      </c>
      <c r="C29" s="509" t="s">
        <v>132</v>
      </c>
      <c r="D29" s="139" t="s">
        <v>184</v>
      </c>
      <c r="E29" s="140">
        <v>0</v>
      </c>
      <c r="F29" s="140">
        <v>0</v>
      </c>
      <c r="G29" s="128">
        <v>0</v>
      </c>
      <c r="H29" s="128"/>
      <c r="I29" s="236">
        <v>-10</v>
      </c>
      <c r="J29" s="231"/>
      <c r="K29" s="128"/>
      <c r="L29" s="128"/>
      <c r="M29" s="128"/>
      <c r="N29" s="128"/>
      <c r="O29" s="128"/>
      <c r="P29" s="512">
        <f>500+SUM(E29:O31)</f>
        <v>470</v>
      </c>
      <c r="Q29" s="515">
        <f>COUNT(E30:O30)</f>
        <v>4</v>
      </c>
    </row>
    <row r="30" spans="2:17" s="117" customFormat="1" ht="18" x14ac:dyDescent="0.35">
      <c r="B30" s="507"/>
      <c r="C30" s="510"/>
      <c r="D30" s="139" t="s">
        <v>199</v>
      </c>
      <c r="E30" s="140">
        <v>0</v>
      </c>
      <c r="F30" s="140">
        <v>0</v>
      </c>
      <c r="G30" s="140">
        <v>-10</v>
      </c>
      <c r="H30" s="128"/>
      <c r="I30" s="228">
        <v>0</v>
      </c>
      <c r="J30" s="231"/>
      <c r="L30" s="128"/>
      <c r="M30" s="128"/>
      <c r="N30" s="128"/>
      <c r="O30" s="128"/>
      <c r="P30" s="513"/>
      <c r="Q30" s="516"/>
    </row>
    <row r="31" spans="2:17" s="117" customFormat="1" ht="18" x14ac:dyDescent="0.35">
      <c r="B31" s="508"/>
      <c r="C31" s="511"/>
      <c r="D31" s="139" t="s">
        <v>230</v>
      </c>
      <c r="E31" s="140">
        <v>0</v>
      </c>
      <c r="F31" s="140">
        <v>0</v>
      </c>
      <c r="G31" s="128">
        <v>0</v>
      </c>
      <c r="H31" s="240"/>
      <c r="I31" s="240"/>
      <c r="J31" s="240"/>
      <c r="K31" s="128">
        <v>-10</v>
      </c>
      <c r="L31" s="240"/>
      <c r="M31" s="240"/>
      <c r="N31" s="240"/>
      <c r="O31" s="240"/>
      <c r="P31" s="514"/>
      <c r="Q31" s="517"/>
    </row>
    <row r="32" spans="2:17" s="117" customFormat="1" ht="18.75" x14ac:dyDescent="0.35">
      <c r="B32" s="130">
        <v>16</v>
      </c>
      <c r="C32" s="131" t="s">
        <v>127</v>
      </c>
      <c r="D32" s="139" t="s">
        <v>190</v>
      </c>
      <c r="E32" s="140">
        <v>0</v>
      </c>
      <c r="F32" s="140">
        <v>0</v>
      </c>
      <c r="G32" s="128">
        <v>-60</v>
      </c>
      <c r="H32" s="128"/>
      <c r="I32" s="228"/>
      <c r="J32" s="231"/>
      <c r="K32" s="128"/>
      <c r="L32" s="128"/>
      <c r="M32" s="128"/>
      <c r="N32" s="128"/>
      <c r="O32" s="128"/>
      <c r="P32" s="129">
        <f>500+SUM(E32:O32)</f>
        <v>440</v>
      </c>
      <c r="Q32" s="128">
        <f t="shared" si="1"/>
        <v>3</v>
      </c>
    </row>
    <row r="33" spans="2:17" s="117" customFormat="1" ht="18.75" x14ac:dyDescent="0.35">
      <c r="B33" s="125">
        <v>17</v>
      </c>
      <c r="C33" s="126" t="s">
        <v>31</v>
      </c>
      <c r="D33" s="139"/>
      <c r="E33" s="140">
        <v>0</v>
      </c>
      <c r="F33" s="140">
        <v>0</v>
      </c>
      <c r="G33" s="128">
        <v>0</v>
      </c>
      <c r="H33" s="128">
        <v>0</v>
      </c>
      <c r="I33" s="228">
        <v>0</v>
      </c>
      <c r="J33" s="231"/>
      <c r="K33" s="128">
        <v>0</v>
      </c>
      <c r="L33" s="128"/>
      <c r="M33" s="128"/>
      <c r="N33" s="128"/>
      <c r="O33" s="128"/>
      <c r="P33" s="129">
        <f>500+SUM(E33:O33)</f>
        <v>500</v>
      </c>
      <c r="Q33" s="128">
        <f t="shared" si="1"/>
        <v>6</v>
      </c>
    </row>
  </sheetData>
  <sheetProtection algorithmName="SHA-512" hashValue="R9dWIjSH//kBsAzHGR8e+DviOd03d0rLEeFY99U0YuFXTBKyvMrtL6GdSFN2XVXmEsllvzOUTB7Nuyv1LYqfnA==" saltValue="Z9W5rxIywW7oRWsOPdCRyA==" spinCount="100000" sheet="1" objects="1" scenarios="1"/>
  <mergeCells count="19">
    <mergeCell ref="N2:Q2"/>
    <mergeCell ref="N3:Q3"/>
    <mergeCell ref="N4:Q4"/>
    <mergeCell ref="P8:Q8"/>
    <mergeCell ref="A9:Q9"/>
    <mergeCell ref="Q12:Q13"/>
    <mergeCell ref="B29:B31"/>
    <mergeCell ref="C29:C31"/>
    <mergeCell ref="P29:P31"/>
    <mergeCell ref="Q29:Q31"/>
    <mergeCell ref="B12:B13"/>
    <mergeCell ref="C12:C13"/>
    <mergeCell ref="D12:D13"/>
    <mergeCell ref="E12:O12"/>
    <mergeCell ref="P12:P13"/>
    <mergeCell ref="B20:B21"/>
    <mergeCell ref="C20:C21"/>
    <mergeCell ref="P20:P21"/>
    <mergeCell ref="Q20:Q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30"/>
  <sheetViews>
    <sheetView topLeftCell="A8" zoomScale="64" zoomScaleNormal="64" workbookViewId="0">
      <selection activeCell="L25" sqref="L25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2" width="11.42578125" style="134" customWidth="1"/>
    <col min="13" max="14" width="11.42578125" style="134"/>
    <col min="15" max="15" width="23.7109375" style="134" customWidth="1"/>
    <col min="16" max="16" width="18.140625" style="134" bestFit="1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1"/>
      <c r="N2" s="301"/>
      <c r="O2" s="301"/>
      <c r="P2" s="301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1"/>
      <c r="N3" s="301"/>
      <c r="O3" s="301"/>
      <c r="P3" s="301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1"/>
      <c r="N4" s="301"/>
      <c r="O4" s="301"/>
      <c r="P4" s="301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234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2" t="s">
        <v>233</v>
      </c>
      <c r="P8" s="302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.75" x14ac:dyDescent="0.35">
      <c r="B12" s="142" t="s">
        <v>140</v>
      </c>
      <c r="C12" s="142" t="s">
        <v>0</v>
      </c>
      <c r="D12" s="502" t="s">
        <v>141</v>
      </c>
      <c r="E12" s="503"/>
      <c r="F12" s="503"/>
      <c r="G12" s="503"/>
      <c r="H12" s="503"/>
      <c r="I12" s="503"/>
      <c r="J12" s="503"/>
      <c r="K12" s="503"/>
      <c r="L12" s="503"/>
      <c r="M12" s="503"/>
      <c r="N12" s="504"/>
      <c r="O12" s="142" t="s">
        <v>162</v>
      </c>
      <c r="P12" s="142" t="s">
        <v>143</v>
      </c>
    </row>
    <row r="13" spans="1:33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227" t="s">
        <v>146</v>
      </c>
      <c r="I13" s="230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43"/>
      <c r="P13" s="144"/>
      <c r="S13" s="124"/>
    </row>
    <row r="14" spans="1:33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>
        <v>0</v>
      </c>
      <c r="H14" s="228"/>
      <c r="I14" s="231">
        <v>0</v>
      </c>
      <c r="J14" s="128"/>
      <c r="K14" s="128"/>
      <c r="L14" s="128">
        <v>1</v>
      </c>
      <c r="M14" s="128"/>
      <c r="N14" s="128"/>
      <c r="O14" s="129">
        <f t="shared" ref="O14:O30" si="0">SUM(D14:N14)</f>
        <v>1</v>
      </c>
      <c r="P14" s="128">
        <f t="shared" ref="P14:P30" si="1">COUNT(D14:N14)</f>
        <v>6</v>
      </c>
      <c r="S14" s="124"/>
    </row>
    <row r="15" spans="1:33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>
        <v>3</v>
      </c>
      <c r="H15" s="228"/>
      <c r="I15" s="231">
        <v>3</v>
      </c>
      <c r="J15" s="128"/>
      <c r="K15" s="128"/>
      <c r="L15" s="128">
        <v>3</v>
      </c>
      <c r="M15" s="128"/>
      <c r="N15" s="128"/>
      <c r="O15" s="129">
        <f t="shared" si="0"/>
        <v>11</v>
      </c>
      <c r="P15" s="128">
        <f t="shared" si="1"/>
        <v>6</v>
      </c>
      <c r="S15" s="124"/>
    </row>
    <row r="16" spans="1:33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228"/>
      <c r="I16" s="231">
        <v>3</v>
      </c>
      <c r="J16" s="128"/>
      <c r="K16" s="128"/>
      <c r="L16" s="128">
        <v>8</v>
      </c>
      <c r="M16" s="128"/>
      <c r="N16" s="128"/>
      <c r="O16" s="129">
        <f t="shared" si="0"/>
        <v>13</v>
      </c>
      <c r="P16" s="128">
        <f t="shared" si="1"/>
        <v>5</v>
      </c>
      <c r="S16" s="124"/>
    </row>
    <row r="17" spans="2:21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228"/>
      <c r="I17" s="231"/>
      <c r="J17" s="128">
        <v>1</v>
      </c>
      <c r="K17" s="128"/>
      <c r="L17" s="128"/>
      <c r="M17" s="128"/>
      <c r="N17" s="128"/>
      <c r="O17" s="129">
        <f t="shared" si="0"/>
        <v>3</v>
      </c>
      <c r="P17" s="128">
        <f t="shared" si="1"/>
        <v>4</v>
      </c>
      <c r="S17" s="124"/>
    </row>
    <row r="18" spans="2:21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228">
        <v>0</v>
      </c>
      <c r="I18" s="231">
        <v>2</v>
      </c>
      <c r="J18" s="128"/>
      <c r="K18" s="128"/>
      <c r="L18" s="128">
        <v>0</v>
      </c>
      <c r="M18" s="128"/>
      <c r="N18" s="128"/>
      <c r="O18" s="129">
        <f t="shared" si="0"/>
        <v>6</v>
      </c>
      <c r="P18" s="128">
        <f t="shared" si="1"/>
        <v>6</v>
      </c>
    </row>
    <row r="19" spans="2:21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229"/>
      <c r="I19" s="232"/>
      <c r="J19" s="133"/>
      <c r="K19" s="133"/>
      <c r="L19" s="133"/>
      <c r="M19" s="133"/>
      <c r="N19" s="133"/>
      <c r="O19" s="129">
        <f t="shared" si="0"/>
        <v>4</v>
      </c>
      <c r="P19" s="128">
        <f t="shared" si="1"/>
        <v>4</v>
      </c>
    </row>
    <row r="20" spans="2:21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229"/>
      <c r="I20" s="232"/>
      <c r="J20" s="133"/>
      <c r="K20" s="133">
        <v>1</v>
      </c>
      <c r="L20" s="133"/>
      <c r="M20" s="133"/>
      <c r="N20" s="133"/>
      <c r="O20" s="129">
        <f t="shared" si="0"/>
        <v>6</v>
      </c>
      <c r="P20" s="128">
        <f t="shared" si="1"/>
        <v>4</v>
      </c>
    </row>
    <row r="21" spans="2:21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229"/>
      <c r="I21" s="232"/>
      <c r="J21" s="133"/>
      <c r="K21" s="133"/>
      <c r="L21" s="133"/>
      <c r="M21" s="133"/>
      <c r="N21" s="133"/>
      <c r="O21" s="129">
        <f t="shared" si="0"/>
        <v>5</v>
      </c>
      <c r="P21" s="128">
        <f t="shared" si="1"/>
        <v>3</v>
      </c>
    </row>
    <row r="22" spans="2:21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229"/>
      <c r="I22" s="232"/>
      <c r="J22" s="133"/>
      <c r="K22" s="133"/>
      <c r="L22" s="133"/>
      <c r="M22" s="133"/>
      <c r="N22" s="133"/>
      <c r="O22" s="129">
        <f t="shared" si="0"/>
        <v>6</v>
      </c>
      <c r="P22" s="128">
        <f t="shared" si="1"/>
        <v>3</v>
      </c>
    </row>
    <row r="23" spans="2:21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229">
        <v>1</v>
      </c>
      <c r="I23" s="232"/>
      <c r="J23" s="133">
        <v>3</v>
      </c>
      <c r="K23" s="133"/>
      <c r="L23" s="133"/>
      <c r="M23" s="133"/>
      <c r="N23" s="133"/>
      <c r="O23" s="129">
        <f t="shared" si="0"/>
        <v>10</v>
      </c>
      <c r="P23" s="128">
        <f t="shared" si="1"/>
        <v>5</v>
      </c>
    </row>
    <row r="24" spans="2:21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228"/>
      <c r="I24" s="231"/>
      <c r="J24" s="128"/>
      <c r="K24" s="128"/>
      <c r="L24" s="128"/>
      <c r="M24" s="128"/>
      <c r="N24" s="128"/>
      <c r="O24" s="129">
        <f t="shared" si="0"/>
        <v>8</v>
      </c>
      <c r="P24" s="128">
        <f t="shared" si="1"/>
        <v>3</v>
      </c>
    </row>
    <row r="25" spans="2:21" s="117" customFormat="1" ht="18.75" x14ac:dyDescent="0.35">
      <c r="B25" s="125">
        <v>12</v>
      </c>
      <c r="C25" s="126" t="s">
        <v>188</v>
      </c>
      <c r="D25" s="128">
        <v>2</v>
      </c>
      <c r="E25" s="140">
        <v>1</v>
      </c>
      <c r="F25" s="128">
        <v>5</v>
      </c>
      <c r="G25" s="128"/>
      <c r="H25" s="228"/>
      <c r="I25" s="231"/>
      <c r="J25" s="128"/>
      <c r="K25" s="128"/>
      <c r="L25" s="128"/>
      <c r="M25" s="128"/>
      <c r="N25" s="128"/>
      <c r="O25" s="129">
        <f t="shared" si="0"/>
        <v>8</v>
      </c>
      <c r="P25" s="128">
        <f t="shared" si="1"/>
        <v>3</v>
      </c>
      <c r="U25" s="126"/>
    </row>
    <row r="26" spans="2:21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228"/>
      <c r="I26" s="231"/>
      <c r="J26" s="128"/>
      <c r="K26" s="128">
        <v>2</v>
      </c>
      <c r="L26" s="128"/>
      <c r="M26" s="128"/>
      <c r="N26" s="128"/>
      <c r="O26" s="129">
        <f t="shared" si="0"/>
        <v>10</v>
      </c>
      <c r="P26" s="128">
        <f t="shared" si="1"/>
        <v>4</v>
      </c>
      <c r="U26" s="131"/>
    </row>
    <row r="27" spans="2:21" s="117" customFormat="1" ht="18.75" x14ac:dyDescent="0.35">
      <c r="B27" s="125">
        <v>14</v>
      </c>
      <c r="C27" s="126" t="s">
        <v>186</v>
      </c>
      <c r="D27" s="140">
        <v>2</v>
      </c>
      <c r="E27" s="128">
        <v>3</v>
      </c>
      <c r="F27" s="128"/>
      <c r="G27" s="128">
        <v>1</v>
      </c>
      <c r="H27" s="228">
        <v>4</v>
      </c>
      <c r="I27" s="231"/>
      <c r="J27" s="128"/>
      <c r="K27" s="128"/>
      <c r="L27" s="128"/>
      <c r="M27" s="128"/>
      <c r="N27" s="128"/>
      <c r="O27" s="129">
        <f t="shared" si="0"/>
        <v>10</v>
      </c>
      <c r="P27" s="128">
        <f t="shared" si="1"/>
        <v>4</v>
      </c>
      <c r="U27" s="126"/>
    </row>
    <row r="28" spans="2:21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228"/>
      <c r="I28" s="231"/>
      <c r="J28" s="128"/>
      <c r="K28" s="128"/>
      <c r="L28" s="128"/>
      <c r="M28" s="128"/>
      <c r="N28" s="128"/>
      <c r="O28" s="129">
        <f t="shared" si="0"/>
        <v>10</v>
      </c>
      <c r="P28" s="128">
        <f t="shared" si="1"/>
        <v>3</v>
      </c>
      <c r="U28" s="126"/>
    </row>
    <row r="29" spans="2:21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228"/>
      <c r="I29" s="231"/>
      <c r="J29" s="128"/>
      <c r="K29" s="128"/>
      <c r="L29" s="128"/>
      <c r="M29" s="128"/>
      <c r="N29" s="128"/>
      <c r="O29" s="129">
        <f t="shared" si="0"/>
        <v>13</v>
      </c>
      <c r="P29" s="128">
        <f t="shared" si="1"/>
        <v>3</v>
      </c>
      <c r="U29" s="126"/>
    </row>
    <row r="30" spans="2:21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228">
        <v>7</v>
      </c>
      <c r="I30" s="231"/>
      <c r="J30" s="128"/>
      <c r="K30" s="128"/>
      <c r="L30" s="128"/>
      <c r="M30" s="128"/>
      <c r="N30" s="128"/>
      <c r="O30" s="129">
        <f t="shared" si="0"/>
        <v>15</v>
      </c>
      <c r="P30" s="128">
        <f t="shared" si="1"/>
        <v>4</v>
      </c>
      <c r="U30" s="126"/>
    </row>
  </sheetData>
  <sheetProtection algorithmName="SHA-512" hashValue="fa58zDmX10m8zVMDdoAOwp7qBlZa9Bkl/6rqDKLzF8m4/avRlX6fqUS2B5c0lHqoNypphVtA3BFKfzBjDTQjdA==" saltValue="8tA0gj/Y10y0nqBpfB4x7g==" spinCount="100000" sheet="1" objects="1" scenarios="1"/>
  <mergeCells count="6">
    <mergeCell ref="D12:N12"/>
    <mergeCell ref="M2:P2"/>
    <mergeCell ref="M3:P3"/>
    <mergeCell ref="M4:P4"/>
    <mergeCell ref="O8:P8"/>
    <mergeCell ref="A9:P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G18"/>
  <sheetViews>
    <sheetView workbookViewId="0"/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20" t="s">
        <v>154</v>
      </c>
      <c r="C6" s="520"/>
      <c r="D6" s="520"/>
      <c r="E6" s="520"/>
      <c r="F6" s="520"/>
      <c r="G6" s="520"/>
    </row>
    <row r="7" spans="1:7" ht="27.75" x14ac:dyDescent="0.25">
      <c r="A7" s="521" t="s">
        <v>155</v>
      </c>
      <c r="B7" s="521"/>
      <c r="C7" s="521"/>
      <c r="D7" s="521"/>
      <c r="E7" s="521"/>
      <c r="F7" s="521"/>
      <c r="G7" s="521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22" t="s">
        <v>156</v>
      </c>
      <c r="B9" s="522" t="s">
        <v>0</v>
      </c>
      <c r="C9" s="522" t="s">
        <v>153</v>
      </c>
      <c r="D9" s="522" t="s">
        <v>157</v>
      </c>
      <c r="E9" s="522" t="s">
        <v>158</v>
      </c>
      <c r="F9" s="522" t="s">
        <v>159</v>
      </c>
      <c r="G9" s="522" t="s">
        <v>141</v>
      </c>
    </row>
    <row r="10" spans="1:7" x14ac:dyDescent="0.25">
      <c r="A10" s="522"/>
      <c r="B10" s="522"/>
      <c r="C10" s="522"/>
      <c r="D10" s="522"/>
      <c r="E10" s="522"/>
      <c r="F10" s="522"/>
      <c r="G10" s="522"/>
    </row>
    <row r="11" spans="1:7" ht="45" x14ac:dyDescent="0.25">
      <c r="A11" s="137">
        <v>1</v>
      </c>
      <c r="B11" s="126" t="s">
        <v>93</v>
      </c>
      <c r="C11" s="128" t="s">
        <v>204</v>
      </c>
      <c r="D11" s="138" t="s">
        <v>205</v>
      </c>
      <c r="E11" s="133" t="s">
        <v>206</v>
      </c>
      <c r="F11" s="151" t="s">
        <v>207</v>
      </c>
      <c r="G11" s="151" t="s">
        <v>203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24" t="s">
        <v>130</v>
      </c>
      <c r="F4" s="525"/>
      <c r="G4" s="525"/>
      <c r="H4" s="525"/>
      <c r="I4" s="525"/>
      <c r="J4" s="525"/>
      <c r="K4" s="525"/>
      <c r="L4" s="525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26" t="s">
        <v>10</v>
      </c>
      <c r="F6" s="527"/>
      <c r="H6" s="528" t="s">
        <v>11</v>
      </c>
      <c r="I6" s="529"/>
      <c r="K6" s="526" t="s">
        <v>12</v>
      </c>
      <c r="L6" s="527"/>
      <c r="N6" s="523"/>
      <c r="O6" s="523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23"/>
      <c r="F11" s="523"/>
      <c r="H11" s="523"/>
      <c r="I11" s="523"/>
      <c r="K11" s="523"/>
      <c r="L11" s="523"/>
      <c r="N11" s="523"/>
      <c r="O11" s="523"/>
    </row>
    <row r="12" spans="1:15" x14ac:dyDescent="0.25">
      <c r="B12" s="113">
        <v>4</v>
      </c>
      <c r="C12" s="16" t="s">
        <v>79</v>
      </c>
      <c r="E12" s="526" t="s">
        <v>118</v>
      </c>
      <c r="F12" s="527"/>
      <c r="H12" s="523"/>
      <c r="I12" s="523"/>
      <c r="K12" s="523"/>
      <c r="L12" s="523"/>
      <c r="N12" s="523"/>
      <c r="O12" s="523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23"/>
      <c r="F18" s="523"/>
      <c r="H18" s="523"/>
      <c r="I18" s="523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2023-09-18T20:41:29Z</dcterms:modified>
</cp:coreProperties>
</file>